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kowalli/Desktop/"/>
    </mc:Choice>
  </mc:AlternateContent>
  <xr:revisionPtr revIDLastSave="0" documentId="13_ncr:1_{D24FF4F1-F8BA-5540-8CE0-4291E02E2EEC}" xr6:coauthVersionLast="47" xr6:coauthVersionMax="47" xr10:uidLastSave="{00000000-0000-0000-0000-000000000000}"/>
  <bookViews>
    <workbookView xWindow="0" yWindow="760" windowWidth="34560" windowHeight="19880" xr2:uid="{E1D06798-3F69-4F54-90EC-614D430E9E64}"/>
  </bookViews>
  <sheets>
    <sheet name="Vetting Master" sheetId="1" r:id="rId1"/>
    <sheet name="Course Master" sheetId="2" r:id="rId2"/>
    <sheet name="HS Info" sheetId="9" r:id="rId3"/>
    <sheet name="ACT" sheetId="3" r:id="rId4"/>
    <sheet name="AP Credit" sheetId="6" r:id="rId5"/>
    <sheet name="SLCC Placement" sheetId="7" r:id="rId6"/>
    <sheet name="SLCC Student" sheetId="8" r:id="rId7"/>
    <sheet name="Class Export" sheetId="10" r:id="rId8"/>
    <sheet name="Holds" sheetId="11" r:id="rId9"/>
  </sheets>
  <definedNames>
    <definedName name="_xlnm._FilterDatabase" localSheetId="3" hidden="1">ACT!$A$1:$J$50</definedName>
    <definedName name="_xlnm._FilterDatabase" localSheetId="7" hidden="1">'Class Export'!$A$1:$X$54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01" i="1" l="1" a="1"/>
  <c r="L1001" i="1" s="1"/>
  <c r="L1000" i="1" a="1"/>
  <c r="L1000" i="1" s="1"/>
  <c r="L999" i="1" a="1"/>
  <c r="L999" i="1" s="1"/>
  <c r="L998" i="1"/>
  <c r="L998" i="1" a="1"/>
  <c r="L997" i="1" a="1"/>
  <c r="L997" i="1" s="1"/>
  <c r="L996" i="1" a="1"/>
  <c r="L996" i="1" s="1"/>
  <c r="L995" i="1" a="1"/>
  <c r="L995" i="1" s="1"/>
  <c r="L994" i="1" a="1"/>
  <c r="L994" i="1" s="1"/>
  <c r="L993" i="1" a="1"/>
  <c r="L993" i="1" s="1"/>
  <c r="L992" i="1" a="1"/>
  <c r="L992" i="1" s="1"/>
  <c r="L991" i="1"/>
  <c r="L991" i="1" a="1"/>
  <c r="L990" i="1" a="1"/>
  <c r="L990" i="1" s="1"/>
  <c r="L989" i="1" a="1"/>
  <c r="L989" i="1" s="1"/>
  <c r="L988" i="1" a="1"/>
  <c r="L988" i="1" s="1"/>
  <c r="L987" i="1"/>
  <c r="L987" i="1" a="1"/>
  <c r="L986" i="1" a="1"/>
  <c r="L986" i="1" s="1"/>
  <c r="L985" i="1" a="1"/>
  <c r="L985" i="1" s="1"/>
  <c r="L984" i="1"/>
  <c r="L984" i="1" a="1"/>
  <c r="L983" i="1" a="1"/>
  <c r="L983" i="1" s="1"/>
  <c r="L982" i="1" a="1"/>
  <c r="L982" i="1" s="1"/>
  <c r="L981" i="1" a="1"/>
  <c r="L981" i="1" s="1"/>
  <c r="L980" i="1"/>
  <c r="L980" i="1" a="1"/>
  <c r="L979" i="1" a="1"/>
  <c r="L979" i="1" s="1"/>
  <c r="L978" i="1" a="1"/>
  <c r="L978" i="1" s="1"/>
  <c r="L977" i="1" a="1"/>
  <c r="L977" i="1" s="1"/>
  <c r="L976" i="1" a="1"/>
  <c r="L976" i="1" s="1"/>
  <c r="L975" i="1" a="1"/>
  <c r="L975" i="1" s="1"/>
  <c r="L974" i="1" a="1"/>
  <c r="L974" i="1" s="1"/>
  <c r="L973" i="1"/>
  <c r="L973" i="1" a="1"/>
  <c r="L972" i="1" a="1"/>
  <c r="L972" i="1" s="1"/>
  <c r="L971" i="1" a="1"/>
  <c r="L971" i="1" s="1"/>
  <c r="L970" i="1" a="1"/>
  <c r="L970" i="1" s="1"/>
  <c r="L969" i="1"/>
  <c r="L969" i="1" a="1"/>
  <c r="L968" i="1" a="1"/>
  <c r="L968" i="1" s="1"/>
  <c r="L967" i="1" a="1"/>
  <c r="L967" i="1" s="1"/>
  <c r="L966" i="1"/>
  <c r="L966" i="1" a="1"/>
  <c r="L965" i="1" a="1"/>
  <c r="L965" i="1" s="1"/>
  <c r="L964" i="1" a="1"/>
  <c r="L964" i="1" s="1"/>
  <c r="L963" i="1" a="1"/>
  <c r="L963" i="1" s="1"/>
  <c r="L962" i="1"/>
  <c r="L962" i="1" a="1"/>
  <c r="L961" i="1" a="1"/>
  <c r="L961" i="1" s="1"/>
  <c r="L960" i="1" a="1"/>
  <c r="L960" i="1" s="1"/>
  <c r="L959" i="1" a="1"/>
  <c r="L959" i="1" s="1"/>
  <c r="L958" i="1" a="1"/>
  <c r="L958" i="1" s="1"/>
  <c r="L957" i="1" a="1"/>
  <c r="L957" i="1" s="1"/>
  <c r="L956" i="1" a="1"/>
  <c r="L956" i="1" s="1"/>
  <c r="L955" i="1"/>
  <c r="L955" i="1" a="1"/>
  <c r="L954" i="1" a="1"/>
  <c r="L954" i="1" s="1"/>
  <c r="L953" i="1" a="1"/>
  <c r="L953" i="1" s="1"/>
  <c r="L952" i="1" a="1"/>
  <c r="L952" i="1" s="1"/>
  <c r="L951" i="1"/>
  <c r="L951" i="1" a="1"/>
  <c r="L950" i="1" a="1"/>
  <c r="L950" i="1" s="1"/>
  <c r="L949" i="1" a="1"/>
  <c r="L949" i="1" s="1"/>
  <c r="L948" i="1"/>
  <c r="L948" i="1" a="1"/>
  <c r="L947" i="1" a="1"/>
  <c r="L947" i="1" s="1"/>
  <c r="L946" i="1" a="1"/>
  <c r="L946" i="1" s="1"/>
  <c r="L945" i="1" a="1"/>
  <c r="L945" i="1" s="1"/>
  <c r="L944" i="1"/>
  <c r="L944" i="1" a="1"/>
  <c r="L943" i="1" a="1"/>
  <c r="L943" i="1" s="1"/>
  <c r="L942" i="1" a="1"/>
  <c r="L942" i="1" s="1"/>
  <c r="L941" i="1" a="1"/>
  <c r="L941" i="1" s="1"/>
  <c r="L940" i="1" a="1"/>
  <c r="L940" i="1" s="1"/>
  <c r="L939" i="1" a="1"/>
  <c r="L939" i="1" s="1"/>
  <c r="L938" i="1" a="1"/>
  <c r="L938" i="1" s="1"/>
  <c r="L937" i="1"/>
  <c r="L937" i="1" a="1"/>
  <c r="L936" i="1" a="1"/>
  <c r="L936" i="1" s="1"/>
  <c r="L935" i="1" a="1"/>
  <c r="L935" i="1" s="1"/>
  <c r="L934" i="1" a="1"/>
  <c r="L934" i="1" s="1"/>
  <c r="L933" i="1"/>
  <c r="L933" i="1" a="1"/>
  <c r="L932" i="1" a="1"/>
  <c r="L932" i="1" s="1"/>
  <c r="L931" i="1" a="1"/>
  <c r="L931" i="1" s="1"/>
  <c r="L930" i="1"/>
  <c r="L930" i="1" a="1"/>
  <c r="L929" i="1" a="1"/>
  <c r="L929" i="1" s="1"/>
  <c r="L928" i="1" a="1"/>
  <c r="L928" i="1" s="1"/>
  <c r="L927" i="1" a="1"/>
  <c r="L927" i="1" s="1"/>
  <c r="L926" i="1"/>
  <c r="L926" i="1" a="1"/>
  <c r="L925" i="1" a="1"/>
  <c r="L925" i="1" s="1"/>
  <c r="L924" i="1" a="1"/>
  <c r="L924" i="1" s="1"/>
  <c r="L923" i="1" a="1"/>
  <c r="L923" i="1" s="1"/>
  <c r="L922" i="1" a="1"/>
  <c r="L922" i="1" s="1"/>
  <c r="L921" i="1" a="1"/>
  <c r="L921" i="1" s="1"/>
  <c r="L920" i="1" a="1"/>
  <c r="L920" i="1" s="1"/>
  <c r="L919" i="1"/>
  <c r="L919" i="1" a="1"/>
  <c r="L918" i="1" a="1"/>
  <c r="L918" i="1" s="1"/>
  <c r="L917" i="1" a="1"/>
  <c r="L917" i="1" s="1"/>
  <c r="L916" i="1" a="1"/>
  <c r="L916" i="1" s="1"/>
  <c r="L915" i="1"/>
  <c r="L915" i="1" a="1"/>
  <c r="L914" i="1" a="1"/>
  <c r="L914" i="1" s="1"/>
  <c r="L913" i="1" a="1"/>
  <c r="L913" i="1" s="1"/>
  <c r="L912" i="1"/>
  <c r="L912" i="1" a="1"/>
  <c r="L911" i="1" a="1"/>
  <c r="L911" i="1" s="1"/>
  <c r="L910" i="1" a="1"/>
  <c r="L910" i="1" s="1"/>
  <c r="L909" i="1" a="1"/>
  <c r="L909" i="1" s="1"/>
  <c r="L908" i="1"/>
  <c r="L908" i="1" a="1"/>
  <c r="L907" i="1" a="1"/>
  <c r="L907" i="1" s="1"/>
  <c r="L906" i="1" a="1"/>
  <c r="L906" i="1" s="1"/>
  <c r="L905" i="1" a="1"/>
  <c r="L905" i="1" s="1"/>
  <c r="L904" i="1" a="1"/>
  <c r="L904" i="1" s="1"/>
  <c r="L903" i="1" a="1"/>
  <c r="L903" i="1" s="1"/>
  <c r="L902" i="1" a="1"/>
  <c r="L902" i="1" s="1"/>
  <c r="L901" i="1"/>
  <c r="L901" i="1" a="1"/>
  <c r="L900" i="1" a="1"/>
  <c r="L900" i="1" s="1"/>
  <c r="L899" i="1" a="1"/>
  <c r="L899" i="1" s="1"/>
  <c r="L898" i="1" a="1"/>
  <c r="L898" i="1" s="1"/>
  <c r="L897" i="1"/>
  <c r="L897" i="1" a="1"/>
  <c r="L896" i="1" a="1"/>
  <c r="L896" i="1" s="1"/>
  <c r="L895" i="1" a="1"/>
  <c r="L895" i="1" s="1"/>
  <c r="L894" i="1"/>
  <c r="L894" i="1" a="1"/>
  <c r="L893" i="1" a="1"/>
  <c r="L893" i="1" s="1"/>
  <c r="L892" i="1" a="1"/>
  <c r="L892" i="1" s="1"/>
  <c r="L891" i="1" a="1"/>
  <c r="L891" i="1" s="1"/>
  <c r="L890" i="1"/>
  <c r="L890" i="1" a="1"/>
  <c r="L889" i="1" a="1"/>
  <c r="L889" i="1" s="1"/>
  <c r="L888" i="1" a="1"/>
  <c r="L888" i="1" s="1"/>
  <c r="L887" i="1" a="1"/>
  <c r="L887" i="1" s="1"/>
  <c r="L886" i="1" a="1"/>
  <c r="L886" i="1" s="1"/>
  <c r="L885" i="1" a="1"/>
  <c r="L885" i="1" s="1"/>
  <c r="L884" i="1" a="1"/>
  <c r="L884" i="1" s="1"/>
  <c r="L883" i="1"/>
  <c r="L883" i="1" a="1"/>
  <c r="L882" i="1" a="1"/>
  <c r="L882" i="1" s="1"/>
  <c r="L881" i="1" a="1"/>
  <c r="L881" i="1" s="1"/>
  <c r="L880" i="1" a="1"/>
  <c r="L880" i="1" s="1"/>
  <c r="L879" i="1"/>
  <c r="L879" i="1" a="1"/>
  <c r="L878" i="1" a="1"/>
  <c r="L878" i="1" s="1"/>
  <c r="L877" i="1" a="1"/>
  <c r="L877" i="1" s="1"/>
  <c r="L876" i="1"/>
  <c r="L876" i="1" a="1"/>
  <c r="L875" i="1" a="1"/>
  <c r="L875" i="1" s="1"/>
  <c r="L874" i="1" a="1"/>
  <c r="L874" i="1" s="1"/>
  <c r="L873" i="1" a="1"/>
  <c r="L873" i="1" s="1"/>
  <c r="L872" i="1"/>
  <c r="L872" i="1" a="1"/>
  <c r="L871" i="1" a="1"/>
  <c r="L871" i="1" s="1"/>
  <c r="L870" i="1" a="1"/>
  <c r="L870" i="1" s="1"/>
  <c r="L869" i="1" a="1"/>
  <c r="L869" i="1" s="1"/>
  <c r="L868" i="1" a="1"/>
  <c r="L868" i="1" s="1"/>
  <c r="L867" i="1" a="1"/>
  <c r="L867" i="1" s="1"/>
  <c r="L866" i="1" a="1"/>
  <c r="L866" i="1" s="1"/>
  <c r="L865" i="1"/>
  <c r="L865" i="1" a="1"/>
  <c r="L864" i="1" a="1"/>
  <c r="L864" i="1" s="1"/>
  <c r="L863" i="1" a="1"/>
  <c r="L863" i="1" s="1"/>
  <c r="L862" i="1" a="1"/>
  <c r="L862" i="1" s="1"/>
  <c r="L861" i="1"/>
  <c r="L861" i="1" a="1"/>
  <c r="L860" i="1" a="1"/>
  <c r="L860" i="1" s="1"/>
  <c r="L859" i="1" a="1"/>
  <c r="L859" i="1" s="1"/>
  <c r="L858" i="1"/>
  <c r="L858" i="1" a="1"/>
  <c r="L857" i="1" a="1"/>
  <c r="L857" i="1" s="1"/>
  <c r="L856" i="1" a="1"/>
  <c r="L856" i="1" s="1"/>
  <c r="L855" i="1" a="1"/>
  <c r="L855" i="1" s="1"/>
  <c r="L854" i="1"/>
  <c r="L854" i="1" a="1"/>
  <c r="L853" i="1" a="1"/>
  <c r="L853" i="1" s="1"/>
  <c r="L852" i="1" a="1"/>
  <c r="L852" i="1" s="1"/>
  <c r="L851" i="1" a="1"/>
  <c r="L851" i="1" s="1"/>
  <c r="L850" i="1" a="1"/>
  <c r="L850" i="1" s="1"/>
  <c r="L849" i="1" a="1"/>
  <c r="L849" i="1" s="1"/>
  <c r="L848" i="1" a="1"/>
  <c r="L848" i="1" s="1"/>
  <c r="L847" i="1"/>
  <c r="L847" i="1" a="1"/>
  <c r="L846" i="1" a="1"/>
  <c r="L846" i="1" s="1"/>
  <c r="L845" i="1" a="1"/>
  <c r="L845" i="1" s="1"/>
  <c r="L844" i="1" a="1"/>
  <c r="L844" i="1" s="1"/>
  <c r="L843" i="1"/>
  <c r="L843" i="1" a="1"/>
  <c r="L842" i="1" a="1"/>
  <c r="L842" i="1" s="1"/>
  <c r="L841" i="1" a="1"/>
  <c r="L841" i="1" s="1"/>
  <c r="L840" i="1"/>
  <c r="L840" i="1" a="1"/>
  <c r="L839" i="1" a="1"/>
  <c r="L839" i="1" s="1"/>
  <c r="L838" i="1" a="1"/>
  <c r="L838" i="1" s="1"/>
  <c r="L837" i="1" a="1"/>
  <c r="L837" i="1" s="1"/>
  <c r="L836" i="1"/>
  <c r="L836" i="1" a="1"/>
  <c r="L835" i="1" a="1"/>
  <c r="L835" i="1" s="1"/>
  <c r="L834" i="1" a="1"/>
  <c r="L834" i="1" s="1"/>
  <c r="L833" i="1" a="1"/>
  <c r="L833" i="1" s="1"/>
  <c r="L832" i="1" a="1"/>
  <c r="L832" i="1" s="1"/>
  <c r="L831" i="1" a="1"/>
  <c r="L831" i="1" s="1"/>
  <c r="L830" i="1" a="1"/>
  <c r="L830" i="1" s="1"/>
  <c r="L829" i="1"/>
  <c r="L829" i="1" a="1"/>
  <c r="L828" i="1" a="1"/>
  <c r="L828" i="1" s="1"/>
  <c r="L827" i="1" a="1"/>
  <c r="L827" i="1" s="1"/>
  <c r="L826" i="1" a="1"/>
  <c r="L826" i="1" s="1"/>
  <c r="L825" i="1"/>
  <c r="L825" i="1" a="1"/>
  <c r="L824" i="1" a="1"/>
  <c r="L824" i="1" s="1"/>
  <c r="L823" i="1" a="1"/>
  <c r="L823" i="1" s="1"/>
  <c r="L822" i="1"/>
  <c r="L822" i="1" a="1"/>
  <c r="L821" i="1" a="1"/>
  <c r="L821" i="1" s="1"/>
  <c r="L820" i="1" a="1"/>
  <c r="L820" i="1" s="1"/>
  <c r="L819" i="1" a="1"/>
  <c r="L819" i="1" s="1"/>
  <c r="L818" i="1"/>
  <c r="L818" i="1" a="1"/>
  <c r="L817" i="1" a="1"/>
  <c r="L817" i="1" s="1"/>
  <c r="L816" i="1" a="1"/>
  <c r="L816" i="1" s="1"/>
  <c r="L815" i="1" a="1"/>
  <c r="L815" i="1" s="1"/>
  <c r="L814" i="1" a="1"/>
  <c r="L814" i="1" s="1"/>
  <c r="L813" i="1" a="1"/>
  <c r="L813" i="1" s="1"/>
  <c r="L812" i="1" a="1"/>
  <c r="L812" i="1" s="1"/>
  <c r="L811" i="1"/>
  <c r="L811" i="1" a="1"/>
  <c r="L810" i="1" a="1"/>
  <c r="L810" i="1" s="1"/>
  <c r="L809" i="1" a="1"/>
  <c r="L809" i="1" s="1"/>
  <c r="L808" i="1" a="1"/>
  <c r="L808" i="1" s="1"/>
  <c r="L807" i="1"/>
  <c r="L807" i="1" a="1"/>
  <c r="L806" i="1" a="1"/>
  <c r="L806" i="1" s="1"/>
  <c r="L805" i="1" a="1"/>
  <c r="L805" i="1" s="1"/>
  <c r="L804" i="1"/>
  <c r="L804" i="1" a="1"/>
  <c r="L803" i="1" a="1"/>
  <c r="L803" i="1" s="1"/>
  <c r="L802" i="1" a="1"/>
  <c r="L802" i="1" s="1"/>
  <c r="L801" i="1" a="1"/>
  <c r="L801" i="1" s="1"/>
  <c r="L800" i="1"/>
  <c r="L800" i="1" a="1"/>
  <c r="L799" i="1" a="1"/>
  <c r="L799" i="1" s="1"/>
  <c r="L798" i="1" a="1"/>
  <c r="L798" i="1" s="1"/>
  <c r="L797" i="1" a="1"/>
  <c r="L797" i="1" s="1"/>
  <c r="L796" i="1" a="1"/>
  <c r="L796" i="1" s="1"/>
  <c r="L795" i="1" a="1"/>
  <c r="L795" i="1" s="1"/>
  <c r="L794" i="1" a="1"/>
  <c r="L794" i="1" s="1"/>
  <c r="L793" i="1"/>
  <c r="L793" i="1" a="1"/>
  <c r="L792" i="1" a="1"/>
  <c r="L792" i="1" s="1"/>
  <c r="L791" i="1" a="1"/>
  <c r="L791" i="1" s="1"/>
  <c r="L790" i="1" a="1"/>
  <c r="L790" i="1" s="1"/>
  <c r="L789" i="1"/>
  <c r="L789" i="1" a="1"/>
  <c r="L788" i="1" a="1"/>
  <c r="L788" i="1" s="1"/>
  <c r="L787" i="1" a="1"/>
  <c r="L787" i="1" s="1"/>
  <c r="L786" i="1"/>
  <c r="L786" i="1" a="1"/>
  <c r="L785" i="1" a="1"/>
  <c r="L785" i="1" s="1"/>
  <c r="L784" i="1" a="1"/>
  <c r="L784" i="1" s="1"/>
  <c r="L783" i="1" a="1"/>
  <c r="L783" i="1" s="1"/>
  <c r="L782" i="1"/>
  <c r="L782" i="1" a="1"/>
  <c r="L781" i="1" a="1"/>
  <c r="L781" i="1" s="1"/>
  <c r="L780" i="1" a="1"/>
  <c r="L780" i="1" s="1"/>
  <c r="L779" i="1" a="1"/>
  <c r="L779" i="1" s="1"/>
  <c r="L778" i="1" a="1"/>
  <c r="L778" i="1" s="1"/>
  <c r="L777" i="1" a="1"/>
  <c r="L777" i="1" s="1"/>
  <c r="L776" i="1" a="1"/>
  <c r="L776" i="1" s="1"/>
  <c r="L775" i="1"/>
  <c r="L775" i="1" a="1"/>
  <c r="L774" i="1" a="1"/>
  <c r="L774" i="1" s="1"/>
  <c r="L773" i="1" a="1"/>
  <c r="L773" i="1" s="1"/>
  <c r="L772" i="1" a="1"/>
  <c r="L772" i="1" s="1"/>
  <c r="L771" i="1"/>
  <c r="L771" i="1" a="1"/>
  <c r="L770" i="1" a="1"/>
  <c r="L770" i="1" s="1"/>
  <c r="L769" i="1" a="1"/>
  <c r="L769" i="1" s="1"/>
  <c r="L768" i="1"/>
  <c r="L768" i="1" a="1"/>
  <c r="L767" i="1" a="1"/>
  <c r="L767" i="1" s="1"/>
  <c r="L766" i="1" a="1"/>
  <c r="L766" i="1" s="1"/>
  <c r="L765" i="1" a="1"/>
  <c r="L765" i="1" s="1"/>
  <c r="L764" i="1"/>
  <c r="L764" i="1" a="1"/>
  <c r="L763" i="1" a="1"/>
  <c r="L763" i="1" s="1"/>
  <c r="L762" i="1" a="1"/>
  <c r="L762" i="1" s="1"/>
  <c r="L761" i="1" a="1"/>
  <c r="L761" i="1" s="1"/>
  <c r="L760" i="1" a="1"/>
  <c r="L760" i="1" s="1"/>
  <c r="L759" i="1" a="1"/>
  <c r="L759" i="1" s="1"/>
  <c r="L758" i="1" a="1"/>
  <c r="L758" i="1" s="1"/>
  <c r="L757" i="1"/>
  <c r="L757" i="1" a="1"/>
  <c r="L756" i="1" a="1"/>
  <c r="L756" i="1" s="1"/>
  <c r="L755" i="1" a="1"/>
  <c r="L755" i="1" s="1"/>
  <c r="L754" i="1" a="1"/>
  <c r="L754" i="1" s="1"/>
  <c r="L753" i="1"/>
  <c r="L753" i="1" a="1"/>
  <c r="L752" i="1" a="1"/>
  <c r="L752" i="1" s="1"/>
  <c r="L751" i="1" a="1"/>
  <c r="L751" i="1" s="1"/>
  <c r="L750" i="1"/>
  <c r="L750" i="1" a="1"/>
  <c r="L749" i="1" a="1"/>
  <c r="L749" i="1" s="1"/>
  <c r="L748" i="1" a="1"/>
  <c r="L748" i="1" s="1"/>
  <c r="L747" i="1" a="1"/>
  <c r="L747" i="1" s="1"/>
  <c r="L746" i="1"/>
  <c r="L746" i="1" a="1"/>
  <c r="L745" i="1" a="1"/>
  <c r="L745" i="1" s="1"/>
  <c r="L744" i="1" a="1"/>
  <c r="L744" i="1" s="1"/>
  <c r="L743" i="1" a="1"/>
  <c r="L743" i="1" s="1"/>
  <c r="L742" i="1" a="1"/>
  <c r="L742" i="1" s="1"/>
  <c r="L741" i="1" a="1"/>
  <c r="L741" i="1" s="1"/>
  <c r="L740" i="1" a="1"/>
  <c r="L740" i="1" s="1"/>
  <c r="L739" i="1"/>
  <c r="L739" i="1" a="1"/>
  <c r="L738" i="1" a="1"/>
  <c r="L738" i="1" s="1"/>
  <c r="L737" i="1" a="1"/>
  <c r="L737" i="1" s="1"/>
  <c r="L736" i="1" a="1"/>
  <c r="L736" i="1" s="1"/>
  <c r="L735" i="1"/>
  <c r="L735" i="1" a="1"/>
  <c r="L734" i="1" a="1"/>
  <c r="L734" i="1" s="1"/>
  <c r="L733" i="1" a="1"/>
  <c r="L733" i="1" s="1"/>
  <c r="L732" i="1"/>
  <c r="L732" i="1" a="1"/>
  <c r="L731" i="1" a="1"/>
  <c r="L731" i="1" s="1"/>
  <c r="L730" i="1" a="1"/>
  <c r="L730" i="1" s="1"/>
  <c r="L729" i="1" a="1"/>
  <c r="L729" i="1" s="1"/>
  <c r="L728" i="1"/>
  <c r="L728" i="1" a="1"/>
  <c r="L727" i="1" a="1"/>
  <c r="L727" i="1" s="1"/>
  <c r="L726" i="1" a="1"/>
  <c r="L726" i="1" s="1"/>
  <c r="L725" i="1" a="1"/>
  <c r="L725" i="1" s="1"/>
  <c r="L724" i="1" a="1"/>
  <c r="L724" i="1" s="1"/>
  <c r="L723" i="1" a="1"/>
  <c r="L723" i="1" s="1"/>
  <c r="L722" i="1" a="1"/>
  <c r="L722" i="1" s="1"/>
  <c r="L721" i="1"/>
  <c r="L721" i="1" a="1"/>
  <c r="L720" i="1" a="1"/>
  <c r="L720" i="1" s="1"/>
  <c r="L719" i="1" a="1"/>
  <c r="L719" i="1" s="1"/>
  <c r="L718" i="1" a="1"/>
  <c r="L718" i="1" s="1"/>
  <c r="L717" i="1"/>
  <c r="L717" i="1" a="1"/>
  <c r="L716" i="1" a="1"/>
  <c r="L716" i="1" s="1"/>
  <c r="L715" i="1" a="1"/>
  <c r="L715" i="1" s="1"/>
  <c r="L714" i="1"/>
  <c r="L714" i="1" a="1"/>
  <c r="L713" i="1" a="1"/>
  <c r="L713" i="1" s="1"/>
  <c r="L712" i="1" a="1"/>
  <c r="L712" i="1" s="1"/>
  <c r="L711" i="1" a="1"/>
  <c r="L711" i="1" s="1"/>
  <c r="L710" i="1"/>
  <c r="L710" i="1" a="1"/>
  <c r="L709" i="1" a="1"/>
  <c r="L709" i="1" s="1"/>
  <c r="L708" i="1" a="1"/>
  <c r="L708" i="1" s="1"/>
  <c r="L707" i="1" a="1"/>
  <c r="L707" i="1" s="1"/>
  <c r="L706" i="1" a="1"/>
  <c r="L706" i="1" s="1"/>
  <c r="L705" i="1" a="1"/>
  <c r="L705" i="1" s="1"/>
  <c r="L704" i="1" a="1"/>
  <c r="L704" i="1" s="1"/>
  <c r="L703" i="1"/>
  <c r="L703" i="1" a="1"/>
  <c r="L702" i="1" a="1"/>
  <c r="L702" i="1" s="1"/>
  <c r="L701" i="1" a="1"/>
  <c r="L701" i="1" s="1"/>
  <c r="L700" i="1" a="1"/>
  <c r="L700" i="1" s="1"/>
  <c r="L699" i="1"/>
  <c r="L699" i="1" a="1"/>
  <c r="L698" i="1" a="1"/>
  <c r="L698" i="1" s="1"/>
  <c r="L697" i="1" a="1"/>
  <c r="L697" i="1" s="1"/>
  <c r="L696" i="1"/>
  <c r="L696" i="1" a="1"/>
  <c r="L695" i="1" a="1"/>
  <c r="L695" i="1" s="1"/>
  <c r="L694" i="1" a="1"/>
  <c r="L694" i="1" s="1"/>
  <c r="L693" i="1" a="1"/>
  <c r="L693" i="1" s="1"/>
  <c r="L692" i="1" a="1"/>
  <c r="L692" i="1" s="1"/>
  <c r="L691" i="1" a="1"/>
  <c r="L691" i="1" s="1"/>
  <c r="L690" i="1" a="1"/>
  <c r="L690" i="1" s="1"/>
  <c r="L689" i="1" a="1"/>
  <c r="L689" i="1" s="1"/>
  <c r="L688" i="1" a="1"/>
  <c r="L688" i="1" s="1"/>
  <c r="L687" i="1" a="1"/>
  <c r="L687" i="1" s="1"/>
  <c r="L686" i="1" a="1"/>
  <c r="L686" i="1" s="1"/>
  <c r="L685" i="1"/>
  <c r="L685" i="1" a="1"/>
  <c r="L684" i="1" a="1"/>
  <c r="L684" i="1" s="1"/>
  <c r="L683" i="1" a="1"/>
  <c r="L683" i="1" s="1"/>
  <c r="L682" i="1" a="1"/>
  <c r="L682" i="1" s="1"/>
  <c r="L681" i="1" a="1"/>
  <c r="L681" i="1" s="1"/>
  <c r="L680" i="1" a="1"/>
  <c r="L680" i="1" s="1"/>
  <c r="L679" i="1" a="1"/>
  <c r="L679" i="1" s="1"/>
  <c r="L678" i="1" a="1"/>
  <c r="L678" i="1" s="1"/>
  <c r="L677" i="1" a="1"/>
  <c r="L677" i="1" s="1"/>
  <c r="L676" i="1" a="1"/>
  <c r="L676" i="1" s="1"/>
  <c r="L675" i="1" a="1"/>
  <c r="L675" i="1" s="1"/>
  <c r="L674" i="1" a="1"/>
  <c r="L674" i="1" s="1"/>
  <c r="L673" i="1" a="1"/>
  <c r="L673" i="1" s="1"/>
  <c r="L672" i="1" a="1"/>
  <c r="L672" i="1" s="1"/>
  <c r="L671" i="1" a="1"/>
  <c r="L671" i="1" s="1"/>
  <c r="L670" i="1" a="1"/>
  <c r="L670" i="1" s="1"/>
  <c r="L669" i="1" a="1"/>
  <c r="L669" i="1" s="1"/>
  <c r="L668" i="1" a="1"/>
  <c r="L668" i="1" s="1"/>
  <c r="L667" i="1"/>
  <c r="L667" i="1" a="1"/>
  <c r="L666" i="1" a="1"/>
  <c r="L666" i="1" s="1"/>
  <c r="L665" i="1" a="1"/>
  <c r="L665" i="1" s="1"/>
  <c r="L664" i="1" a="1"/>
  <c r="L664" i="1" s="1"/>
  <c r="L663" i="1" a="1"/>
  <c r="L663" i="1" s="1"/>
  <c r="L662" i="1" a="1"/>
  <c r="L662" i="1" s="1"/>
  <c r="L661" i="1" a="1"/>
  <c r="L661" i="1" s="1"/>
  <c r="L660" i="1"/>
  <c r="L660" i="1" a="1"/>
  <c r="L659" i="1" a="1"/>
  <c r="L659" i="1" s="1"/>
  <c r="L658" i="1" a="1"/>
  <c r="L658" i="1" s="1"/>
  <c r="L657" i="1" a="1"/>
  <c r="L657" i="1" s="1"/>
  <c r="L656" i="1" a="1"/>
  <c r="L656" i="1" s="1"/>
  <c r="L655" i="1" a="1"/>
  <c r="L655" i="1" s="1"/>
  <c r="L654" i="1" a="1"/>
  <c r="L654" i="1" s="1"/>
  <c r="L653" i="1" a="1"/>
  <c r="L653" i="1" s="1"/>
  <c r="L652" i="1" a="1"/>
  <c r="L652" i="1" s="1"/>
  <c r="L651" i="1" a="1"/>
  <c r="L651" i="1" s="1"/>
  <c r="L650" i="1" a="1"/>
  <c r="L650" i="1" s="1"/>
  <c r="L649" i="1"/>
  <c r="L649" i="1" a="1"/>
  <c r="L648" i="1" a="1"/>
  <c r="L648" i="1" s="1"/>
  <c r="L647" i="1" a="1"/>
  <c r="L647" i="1" s="1"/>
  <c r="L646" i="1" a="1"/>
  <c r="L646" i="1" s="1"/>
  <c r="L645" i="1" a="1"/>
  <c r="L645" i="1" s="1"/>
  <c r="L644" i="1" a="1"/>
  <c r="L644" i="1" s="1"/>
  <c r="L643" i="1" a="1"/>
  <c r="L643" i="1" s="1"/>
  <c r="L642" i="1" a="1"/>
  <c r="L642" i="1" s="1"/>
  <c r="L641" i="1" a="1"/>
  <c r="L641" i="1" s="1"/>
  <c r="L640" i="1" a="1"/>
  <c r="L640" i="1" s="1"/>
  <c r="L639" i="1" a="1"/>
  <c r="L639" i="1" s="1"/>
  <c r="L638" i="1" a="1"/>
  <c r="L638" i="1" s="1"/>
  <c r="L637" i="1" a="1"/>
  <c r="L637" i="1" s="1"/>
  <c r="L636" i="1" a="1"/>
  <c r="L636" i="1" s="1"/>
  <c r="L635" i="1" a="1"/>
  <c r="L635" i="1" s="1"/>
  <c r="L634" i="1" a="1"/>
  <c r="L634" i="1" s="1"/>
  <c r="L633" i="1" a="1"/>
  <c r="L633" i="1" s="1"/>
  <c r="L632" i="1" a="1"/>
  <c r="L632" i="1" s="1"/>
  <c r="L631" i="1"/>
  <c r="L631" i="1" a="1"/>
  <c r="L630" i="1" a="1"/>
  <c r="L630" i="1" s="1"/>
  <c r="L629" i="1" a="1"/>
  <c r="L629" i="1" s="1"/>
  <c r="L628" i="1" a="1"/>
  <c r="L628" i="1" s="1"/>
  <c r="L627" i="1" a="1"/>
  <c r="L627" i="1" s="1"/>
  <c r="L626" i="1" a="1"/>
  <c r="L626" i="1" s="1"/>
  <c r="L625" i="1" a="1"/>
  <c r="L625" i="1" s="1"/>
  <c r="L624" i="1" a="1"/>
  <c r="L624" i="1" s="1"/>
  <c r="L623" i="1" a="1"/>
  <c r="L623" i="1" s="1"/>
  <c r="L622" i="1" a="1"/>
  <c r="L622" i="1" s="1"/>
  <c r="L621" i="1" a="1"/>
  <c r="L621" i="1" s="1"/>
  <c r="L620" i="1" a="1"/>
  <c r="L620" i="1" s="1"/>
  <c r="L619" i="1" a="1"/>
  <c r="L619" i="1" s="1"/>
  <c r="L618" i="1" a="1"/>
  <c r="L618" i="1" s="1"/>
  <c r="L617" i="1" a="1"/>
  <c r="L617" i="1" s="1"/>
  <c r="L616" i="1" a="1"/>
  <c r="L616" i="1" s="1"/>
  <c r="L615" i="1" a="1"/>
  <c r="L615" i="1" s="1"/>
  <c r="L614" i="1" a="1"/>
  <c r="L614" i="1" s="1"/>
  <c r="L613" i="1"/>
  <c r="L613" i="1" a="1"/>
  <c r="L612" i="1" a="1"/>
  <c r="L612" i="1" s="1"/>
  <c r="L611" i="1" a="1"/>
  <c r="L611" i="1" s="1"/>
  <c r="L610" i="1" a="1"/>
  <c r="L610" i="1" s="1"/>
  <c r="L609" i="1" a="1"/>
  <c r="L609" i="1" s="1"/>
  <c r="L608" i="1" a="1"/>
  <c r="L608" i="1" s="1"/>
  <c r="L607" i="1" a="1"/>
  <c r="L607" i="1" s="1"/>
  <c r="L606" i="1" a="1"/>
  <c r="L606" i="1" s="1"/>
  <c r="L605" i="1" a="1"/>
  <c r="L605" i="1" s="1"/>
  <c r="L604" i="1" a="1"/>
  <c r="L604" i="1" s="1"/>
  <c r="L603" i="1" a="1"/>
  <c r="L603" i="1" s="1"/>
  <c r="L602" i="1" a="1"/>
  <c r="L602" i="1" s="1"/>
  <c r="L601" i="1" a="1"/>
  <c r="L601" i="1" s="1"/>
  <c r="L600" i="1" a="1"/>
  <c r="L600" i="1" s="1"/>
  <c r="L599" i="1" a="1"/>
  <c r="L599" i="1" s="1"/>
  <c r="L598" i="1" a="1"/>
  <c r="L598" i="1" s="1"/>
  <c r="L597" i="1" a="1"/>
  <c r="L597" i="1" s="1"/>
  <c r="L596" i="1" a="1"/>
  <c r="L596" i="1" s="1"/>
  <c r="L595" i="1"/>
  <c r="L595" i="1" a="1"/>
  <c r="L594" i="1" a="1"/>
  <c r="L594" i="1" s="1"/>
  <c r="L593" i="1" a="1"/>
  <c r="L593" i="1" s="1"/>
  <c r="L592" i="1" a="1"/>
  <c r="L592" i="1" s="1"/>
  <c r="L591" i="1" a="1"/>
  <c r="L591" i="1" s="1"/>
  <c r="L590" i="1" a="1"/>
  <c r="L590" i="1" s="1"/>
  <c r="L589" i="1" a="1"/>
  <c r="L589" i="1" s="1"/>
  <c r="L588" i="1"/>
  <c r="L588" i="1" a="1"/>
  <c r="L587" i="1" a="1"/>
  <c r="L587" i="1" s="1"/>
  <c r="L586" i="1" a="1"/>
  <c r="L586" i="1" s="1"/>
  <c r="L585" i="1" a="1"/>
  <c r="L585" i="1" s="1"/>
  <c r="L584" i="1" a="1"/>
  <c r="L584" i="1" s="1"/>
  <c r="L583" i="1" a="1"/>
  <c r="L583" i="1" s="1"/>
  <c r="L582" i="1" a="1"/>
  <c r="L582" i="1" s="1"/>
  <c r="L581" i="1" a="1"/>
  <c r="L581" i="1" s="1"/>
  <c r="L580" i="1" a="1"/>
  <c r="L580" i="1" s="1"/>
  <c r="L579" i="1" a="1"/>
  <c r="L579" i="1" s="1"/>
  <c r="L578" i="1" a="1"/>
  <c r="L578" i="1" s="1"/>
  <c r="L577" i="1"/>
  <c r="L577" i="1" a="1"/>
  <c r="L576" i="1" a="1"/>
  <c r="L576" i="1" s="1"/>
  <c r="L575" i="1" a="1"/>
  <c r="L575" i="1" s="1"/>
  <c r="L574" i="1" a="1"/>
  <c r="L574" i="1" s="1"/>
  <c r="L573" i="1" a="1"/>
  <c r="L573" i="1" s="1"/>
  <c r="L572" i="1" a="1"/>
  <c r="L572" i="1" s="1"/>
  <c r="L571" i="1" a="1"/>
  <c r="L571" i="1" s="1"/>
  <c r="L570" i="1" a="1"/>
  <c r="L570" i="1" s="1"/>
  <c r="L569" i="1" a="1"/>
  <c r="L569" i="1" s="1"/>
  <c r="L568" i="1" a="1"/>
  <c r="L568" i="1" s="1"/>
  <c r="L567" i="1" a="1"/>
  <c r="L567" i="1" s="1"/>
  <c r="L566" i="1" a="1"/>
  <c r="L566" i="1" s="1"/>
  <c r="L565" i="1" a="1"/>
  <c r="L565" i="1" s="1"/>
  <c r="L564" i="1" a="1"/>
  <c r="L564" i="1" s="1"/>
  <c r="L563" i="1" a="1"/>
  <c r="L563" i="1" s="1"/>
  <c r="L562" i="1" a="1"/>
  <c r="L562" i="1" s="1"/>
  <c r="L561" i="1" a="1"/>
  <c r="L561" i="1" s="1"/>
  <c r="L560" i="1" a="1"/>
  <c r="L560" i="1" s="1"/>
  <c r="L559" i="1"/>
  <c r="L559" i="1" a="1"/>
  <c r="L558" i="1" a="1"/>
  <c r="L558" i="1" s="1"/>
  <c r="L557" i="1" a="1"/>
  <c r="L557" i="1" s="1"/>
  <c r="L556" i="1" a="1"/>
  <c r="L556" i="1" s="1"/>
  <c r="L555" i="1" a="1"/>
  <c r="L555" i="1" s="1"/>
  <c r="L554" i="1" a="1"/>
  <c r="L554" i="1" s="1"/>
  <c r="L553" i="1" a="1"/>
  <c r="L553" i="1" s="1"/>
  <c r="L552" i="1" a="1"/>
  <c r="L552" i="1" s="1"/>
  <c r="L551" i="1" a="1"/>
  <c r="L551" i="1" s="1"/>
  <c r="L550" i="1" a="1"/>
  <c r="L550" i="1" s="1"/>
  <c r="L549" i="1" a="1"/>
  <c r="L549" i="1" s="1"/>
  <c r="L548" i="1" a="1"/>
  <c r="L548" i="1" s="1"/>
  <c r="L547" i="1" a="1"/>
  <c r="L547" i="1" s="1"/>
  <c r="L546" i="1" a="1"/>
  <c r="L546" i="1" s="1"/>
  <c r="L545" i="1" a="1"/>
  <c r="L545" i="1" s="1"/>
  <c r="L544" i="1" a="1"/>
  <c r="L544" i="1" s="1"/>
  <c r="L543" i="1" a="1"/>
  <c r="L543" i="1" s="1"/>
  <c r="L542" i="1" a="1"/>
  <c r="L542" i="1" s="1"/>
  <c r="L541" i="1"/>
  <c r="L541" i="1" a="1"/>
  <c r="L540" i="1" a="1"/>
  <c r="L540" i="1" s="1"/>
  <c r="L539" i="1" a="1"/>
  <c r="L539" i="1" s="1"/>
  <c r="L538" i="1" a="1"/>
  <c r="L538" i="1" s="1"/>
  <c r="L537" i="1" a="1"/>
  <c r="L537" i="1" s="1"/>
  <c r="L536" i="1" a="1"/>
  <c r="L536" i="1" s="1"/>
  <c r="L535" i="1" a="1"/>
  <c r="L535" i="1" s="1"/>
  <c r="L534" i="1" a="1"/>
  <c r="L534" i="1" s="1"/>
  <c r="L533" i="1" a="1"/>
  <c r="L533" i="1" s="1"/>
  <c r="L532" i="1" a="1"/>
  <c r="L532" i="1" s="1"/>
  <c r="L531" i="1" a="1"/>
  <c r="L531" i="1" s="1"/>
  <c r="L530" i="1" a="1"/>
  <c r="L530" i="1" s="1"/>
  <c r="L529" i="1" a="1"/>
  <c r="L529" i="1" s="1"/>
  <c r="L528" i="1" a="1"/>
  <c r="L528" i="1" s="1"/>
  <c r="L527" i="1" a="1"/>
  <c r="L527" i="1" s="1"/>
  <c r="L526" i="1" a="1"/>
  <c r="L526" i="1" s="1"/>
  <c r="L525" i="1" a="1"/>
  <c r="L525" i="1" s="1"/>
  <c r="L524" i="1" a="1"/>
  <c r="L524" i="1" s="1"/>
  <c r="L523" i="1"/>
  <c r="L523" i="1" a="1"/>
  <c r="L522" i="1" a="1"/>
  <c r="L522" i="1" s="1"/>
  <c r="L521" i="1" a="1"/>
  <c r="L521" i="1" s="1"/>
  <c r="L520" i="1" a="1"/>
  <c r="L520" i="1" s="1"/>
  <c r="L519" i="1" a="1"/>
  <c r="L519" i="1" s="1"/>
  <c r="L518" i="1" a="1"/>
  <c r="L518" i="1" s="1"/>
  <c r="L517" i="1" a="1"/>
  <c r="L517" i="1" s="1"/>
  <c r="L516" i="1"/>
  <c r="L516" i="1" a="1"/>
  <c r="L515" i="1" a="1"/>
  <c r="L515" i="1" s="1"/>
  <c r="L514" i="1" a="1"/>
  <c r="L514" i="1" s="1"/>
  <c r="L513" i="1" a="1"/>
  <c r="L513" i="1" s="1"/>
  <c r="L512" i="1" a="1"/>
  <c r="L512" i="1" s="1"/>
  <c r="L511" i="1" a="1"/>
  <c r="L511" i="1" s="1"/>
  <c r="L510" i="1" a="1"/>
  <c r="L510" i="1" s="1"/>
  <c r="L509" i="1" a="1"/>
  <c r="L509" i="1" s="1"/>
  <c r="L508" i="1" a="1"/>
  <c r="L508" i="1" s="1"/>
  <c r="L507" i="1" a="1"/>
  <c r="L507" i="1" s="1"/>
  <c r="L506" i="1" a="1"/>
  <c r="L506" i="1" s="1"/>
  <c r="L505" i="1"/>
  <c r="L505" i="1" a="1"/>
  <c r="L504" i="1" a="1"/>
  <c r="L504" i="1" s="1"/>
  <c r="L503" i="1" a="1"/>
  <c r="L503" i="1" s="1"/>
  <c r="L502" i="1" a="1"/>
  <c r="L502" i="1" s="1"/>
  <c r="L501" i="1" a="1"/>
  <c r="L501" i="1" s="1"/>
  <c r="L500" i="1" a="1"/>
  <c r="L500" i="1" s="1"/>
  <c r="L499" i="1" a="1"/>
  <c r="L499" i="1" s="1"/>
  <c r="L498" i="1" a="1"/>
  <c r="L498" i="1" s="1"/>
  <c r="L497" i="1" a="1"/>
  <c r="L497" i="1" s="1"/>
  <c r="L496" i="1" a="1"/>
  <c r="L496" i="1" s="1"/>
  <c r="L495" i="1" a="1"/>
  <c r="L495" i="1" s="1"/>
  <c r="L494" i="1" a="1"/>
  <c r="L494" i="1" s="1"/>
  <c r="L493" i="1" a="1"/>
  <c r="L493" i="1" s="1"/>
  <c r="L492" i="1" a="1"/>
  <c r="L492" i="1" s="1"/>
  <c r="L491" i="1" a="1"/>
  <c r="L491" i="1" s="1"/>
  <c r="L490" i="1" a="1"/>
  <c r="L490" i="1" s="1"/>
  <c r="L489" i="1" a="1"/>
  <c r="L489" i="1" s="1"/>
  <c r="L488" i="1"/>
  <c r="L488" i="1" a="1"/>
  <c r="L487" i="1" a="1"/>
  <c r="L487" i="1" s="1"/>
  <c r="L486" i="1" a="1"/>
  <c r="L486" i="1" s="1"/>
  <c r="L485" i="1" a="1"/>
  <c r="L485" i="1" s="1"/>
  <c r="L484" i="1" a="1"/>
  <c r="L484" i="1" s="1"/>
  <c r="L483" i="1" a="1"/>
  <c r="L483" i="1" s="1"/>
  <c r="L482" i="1" a="1"/>
  <c r="L482" i="1" s="1"/>
  <c r="L481" i="1" a="1"/>
  <c r="L481" i="1" s="1"/>
  <c r="L480" i="1"/>
  <c r="L480" i="1" a="1"/>
  <c r="L479" i="1"/>
  <c r="L479" i="1" a="1"/>
  <c r="L478" i="1" a="1"/>
  <c r="L478" i="1" s="1"/>
  <c r="L477" i="1" a="1"/>
  <c r="L477" i="1" s="1"/>
  <c r="L476" i="1" a="1"/>
  <c r="L476" i="1" s="1"/>
  <c r="L475" i="1" a="1"/>
  <c r="L475" i="1" s="1"/>
  <c r="L474" i="1" a="1"/>
  <c r="L474" i="1" s="1"/>
  <c r="L473" i="1"/>
  <c r="L473" i="1" a="1"/>
  <c r="L472" i="1" a="1"/>
  <c r="L472" i="1" s="1"/>
  <c r="L471" i="1" a="1"/>
  <c r="L471" i="1" s="1"/>
  <c r="L470" i="1" a="1"/>
  <c r="L470" i="1" s="1"/>
  <c r="L469" i="1" a="1"/>
  <c r="L469" i="1" s="1"/>
  <c r="L468" i="1" a="1"/>
  <c r="L468" i="1" s="1"/>
  <c r="L467" i="1" a="1"/>
  <c r="L467" i="1" s="1"/>
  <c r="L466" i="1" a="1"/>
  <c r="L466" i="1" s="1"/>
  <c r="L465" i="1" a="1"/>
  <c r="L465" i="1" s="1"/>
  <c r="L464" i="1"/>
  <c r="L464" i="1" a="1"/>
  <c r="L463" i="1" a="1"/>
  <c r="L463" i="1" s="1"/>
  <c r="L462" i="1" a="1"/>
  <c r="L462" i="1" s="1"/>
  <c r="L461" i="1" a="1"/>
  <c r="L461" i="1" s="1"/>
  <c r="L460" i="1" a="1"/>
  <c r="L460" i="1" s="1"/>
  <c r="L459" i="1" a="1"/>
  <c r="L459" i="1" s="1"/>
  <c r="L458" i="1" a="1"/>
  <c r="L458" i="1" s="1"/>
  <c r="L457" i="1" a="1"/>
  <c r="L457" i="1" s="1"/>
  <c r="L456" i="1"/>
  <c r="L456" i="1" a="1"/>
  <c r="L455" i="1"/>
  <c r="L455" i="1" a="1"/>
  <c r="L454" i="1" a="1"/>
  <c r="L454" i="1" s="1"/>
  <c r="L453" i="1" a="1"/>
  <c r="L453" i="1" s="1"/>
  <c r="L452" i="1" a="1"/>
  <c r="L452" i="1" s="1"/>
  <c r="L451" i="1" a="1"/>
  <c r="L451" i="1" s="1"/>
  <c r="L450" i="1" a="1"/>
  <c r="L450" i="1" s="1"/>
  <c r="L449" i="1"/>
  <c r="L449" i="1" a="1"/>
  <c r="L448" i="1" a="1"/>
  <c r="L448" i="1" s="1"/>
  <c r="L447" i="1" a="1"/>
  <c r="L447" i="1" s="1"/>
  <c r="L446" i="1" a="1"/>
  <c r="L446" i="1" s="1"/>
  <c r="L445" i="1" a="1"/>
  <c r="L445" i="1" s="1"/>
  <c r="L444" i="1" a="1"/>
  <c r="L444" i="1" s="1"/>
  <c r="L443" i="1" a="1"/>
  <c r="L443" i="1" s="1"/>
  <c r="L442" i="1" a="1"/>
  <c r="L442" i="1" s="1"/>
  <c r="L441" i="1" a="1"/>
  <c r="L441" i="1" s="1"/>
  <c r="L440" i="1"/>
  <c r="L440" i="1" a="1"/>
  <c r="L439" i="1" a="1"/>
  <c r="L439" i="1" s="1"/>
  <c r="L438" i="1" a="1"/>
  <c r="L438" i="1" s="1"/>
  <c r="L437" i="1" a="1"/>
  <c r="L437" i="1" s="1"/>
  <c r="L436" i="1" a="1"/>
  <c r="L436" i="1" s="1"/>
  <c r="L435" i="1" a="1"/>
  <c r="L435" i="1" s="1"/>
  <c r="L434" i="1" a="1"/>
  <c r="L434" i="1" s="1"/>
  <c r="L433" i="1" a="1"/>
  <c r="L433" i="1" s="1"/>
  <c r="L432" i="1"/>
  <c r="L432" i="1" a="1"/>
  <c r="L431" i="1"/>
  <c r="L431" i="1" a="1"/>
  <c r="L430" i="1" a="1"/>
  <c r="L430" i="1" s="1"/>
  <c r="L429" i="1" a="1"/>
  <c r="L429" i="1" s="1"/>
  <c r="L428" i="1" a="1"/>
  <c r="L428" i="1" s="1"/>
  <c r="L427" i="1" a="1"/>
  <c r="L427" i="1" s="1"/>
  <c r="L426" i="1" a="1"/>
  <c r="L426" i="1" s="1"/>
  <c r="L425" i="1"/>
  <c r="L425" i="1" a="1"/>
  <c r="L424" i="1" a="1"/>
  <c r="L424" i="1" s="1"/>
  <c r="L423" i="1" a="1"/>
  <c r="L423" i="1" s="1"/>
  <c r="L422" i="1" a="1"/>
  <c r="L422" i="1" s="1"/>
  <c r="L421" i="1" a="1"/>
  <c r="L421" i="1" s="1"/>
  <c r="L420" i="1" a="1"/>
  <c r="L420" i="1" s="1"/>
  <c r="L419" i="1"/>
  <c r="L419" i="1" a="1"/>
  <c r="L418" i="1" a="1"/>
  <c r="L418" i="1" s="1"/>
  <c r="L417" i="1" a="1"/>
  <c r="L417" i="1" s="1"/>
  <c r="L416" i="1"/>
  <c r="L416" i="1" a="1"/>
  <c r="L415" i="1" a="1"/>
  <c r="L415" i="1" s="1"/>
  <c r="L414" i="1" a="1"/>
  <c r="L414" i="1" s="1"/>
  <c r="L413" i="1"/>
  <c r="L413" i="1" a="1"/>
  <c r="L412" i="1" a="1"/>
  <c r="L412" i="1" s="1"/>
  <c r="L411" i="1" a="1"/>
  <c r="L411" i="1" s="1"/>
  <c r="L410" i="1" a="1"/>
  <c r="L410" i="1" s="1"/>
  <c r="L409" i="1" a="1"/>
  <c r="L409" i="1" s="1"/>
  <c r="L408" i="1"/>
  <c r="L408" i="1" a="1"/>
  <c r="L407" i="1"/>
  <c r="L407" i="1" a="1"/>
  <c r="L406" i="1" a="1"/>
  <c r="L406" i="1" s="1"/>
  <c r="L405" i="1" a="1"/>
  <c r="L405" i="1" s="1"/>
  <c r="L404" i="1" a="1"/>
  <c r="L404" i="1" s="1"/>
  <c r="L403" i="1" a="1"/>
  <c r="L403" i="1" s="1"/>
  <c r="L402" i="1" a="1"/>
  <c r="L402" i="1" s="1"/>
  <c r="L401" i="1"/>
  <c r="L401" i="1" a="1"/>
  <c r="L400" i="1" a="1"/>
  <c r="L400" i="1" s="1"/>
  <c r="L399" i="1" a="1"/>
  <c r="L399" i="1" s="1"/>
  <c r="L398" i="1" a="1"/>
  <c r="L398" i="1" s="1"/>
  <c r="L397" i="1" a="1"/>
  <c r="L397" i="1" s="1"/>
  <c r="L396" i="1" a="1"/>
  <c r="L396" i="1" s="1"/>
  <c r="L395" i="1"/>
  <c r="L395" i="1" a="1"/>
  <c r="L394" i="1" a="1"/>
  <c r="L394" i="1" s="1"/>
  <c r="L393" i="1" a="1"/>
  <c r="L393" i="1" s="1"/>
  <c r="L392" i="1"/>
  <c r="L392" i="1" a="1"/>
  <c r="L391" i="1" a="1"/>
  <c r="L391" i="1" s="1"/>
  <c r="L390" i="1" a="1"/>
  <c r="L390" i="1" s="1"/>
  <c r="L389" i="1" a="1"/>
  <c r="L389" i="1" s="1"/>
  <c r="L388" i="1" a="1"/>
  <c r="L388" i="1" s="1"/>
  <c r="L387" i="1" a="1"/>
  <c r="L387" i="1" s="1"/>
  <c r="L386" i="1" a="1"/>
  <c r="L386" i="1" s="1"/>
  <c r="L385" i="1" a="1"/>
  <c r="L385" i="1" s="1"/>
  <c r="L384" i="1"/>
  <c r="L384" i="1" a="1"/>
  <c r="L383" i="1"/>
  <c r="L383" i="1" a="1"/>
  <c r="L382" i="1" a="1"/>
  <c r="L382" i="1" s="1"/>
  <c r="L381" i="1" a="1"/>
  <c r="L381" i="1" s="1"/>
  <c r="L380" i="1" a="1"/>
  <c r="L380" i="1" s="1"/>
  <c r="L379" i="1" a="1"/>
  <c r="L379" i="1" s="1"/>
  <c r="L378" i="1" a="1"/>
  <c r="L378" i="1" s="1"/>
  <c r="L377" i="1"/>
  <c r="L377" i="1" a="1"/>
  <c r="L376" i="1" a="1"/>
  <c r="L376" i="1" s="1"/>
  <c r="L375" i="1" a="1"/>
  <c r="L375" i="1" s="1"/>
  <c r="L374" i="1" a="1"/>
  <c r="L374" i="1" s="1"/>
  <c r="L373" i="1" a="1"/>
  <c r="L373" i="1" s="1"/>
  <c r="L372" i="1" a="1"/>
  <c r="L372" i="1" s="1"/>
  <c r="L371" i="1"/>
  <c r="L371" i="1" a="1"/>
  <c r="L370" i="1" a="1"/>
  <c r="L370" i="1" s="1"/>
  <c r="L369" i="1" a="1"/>
  <c r="L369" i="1" s="1"/>
  <c r="L368" i="1"/>
  <c r="L368" i="1" a="1"/>
  <c r="L367" i="1" a="1"/>
  <c r="L367" i="1" s="1"/>
  <c r="L366" i="1" a="1"/>
  <c r="L366" i="1" s="1"/>
  <c r="L365" i="1" a="1"/>
  <c r="L365" i="1" s="1"/>
  <c r="L364" i="1" a="1"/>
  <c r="L364" i="1" s="1"/>
  <c r="L363" i="1" a="1"/>
  <c r="L363" i="1" s="1"/>
  <c r="L362" i="1" a="1"/>
  <c r="L362" i="1" s="1"/>
  <c r="L361" i="1" a="1"/>
  <c r="L361" i="1" s="1"/>
  <c r="L360" i="1"/>
  <c r="L360" i="1" a="1"/>
  <c r="L359" i="1"/>
  <c r="L359" i="1" a="1"/>
  <c r="L358" i="1" a="1"/>
  <c r="L358" i="1" s="1"/>
  <c r="L357" i="1" a="1"/>
  <c r="L357" i="1" s="1"/>
  <c r="L356" i="1" a="1"/>
  <c r="L356" i="1" s="1"/>
  <c r="L355" i="1" a="1"/>
  <c r="L355" i="1" s="1"/>
  <c r="L354" i="1" a="1"/>
  <c r="L354" i="1" s="1"/>
  <c r="L353" i="1"/>
  <c r="L353" i="1" a="1"/>
  <c r="L352" i="1" a="1"/>
  <c r="L352" i="1" s="1"/>
  <c r="L351" i="1" a="1"/>
  <c r="L351" i="1" s="1"/>
  <c r="L350" i="1" a="1"/>
  <c r="L350" i="1" s="1"/>
  <c r="L349" i="1" a="1"/>
  <c r="L349" i="1" s="1"/>
  <c r="L348" i="1" a="1"/>
  <c r="L348" i="1" s="1"/>
  <c r="L347" i="1" a="1"/>
  <c r="L347" i="1" s="1"/>
  <c r="L346" i="1" a="1"/>
  <c r="L346" i="1" s="1"/>
  <c r="L345" i="1" a="1"/>
  <c r="L345" i="1" s="1"/>
  <c r="L344" i="1"/>
  <c r="L344" i="1" a="1"/>
  <c r="L343" i="1" a="1"/>
  <c r="L343" i="1" s="1"/>
  <c r="L342" i="1" a="1"/>
  <c r="L342" i="1" s="1"/>
  <c r="L341" i="1"/>
  <c r="L341" i="1" a="1"/>
  <c r="L340" i="1" a="1"/>
  <c r="L340" i="1" s="1"/>
  <c r="L339" i="1" a="1"/>
  <c r="L339" i="1" s="1"/>
  <c r="L338" i="1" a="1"/>
  <c r="L338" i="1" s="1"/>
  <c r="L337" i="1" a="1"/>
  <c r="L337" i="1" s="1"/>
  <c r="L336" i="1"/>
  <c r="L336" i="1" a="1"/>
  <c r="L335" i="1"/>
  <c r="L335" i="1" a="1"/>
  <c r="L334" i="1" a="1"/>
  <c r="L334" i="1" s="1"/>
  <c r="L333" i="1" a="1"/>
  <c r="L333" i="1" s="1"/>
  <c r="L332" i="1" a="1"/>
  <c r="L332" i="1" s="1"/>
  <c r="L331" i="1" a="1"/>
  <c r="L331" i="1" s="1"/>
  <c r="L330" i="1" a="1"/>
  <c r="L330" i="1" s="1"/>
  <c r="L329" i="1"/>
  <c r="L329" i="1" a="1"/>
  <c r="L328" i="1" a="1"/>
  <c r="L328" i="1" s="1"/>
  <c r="L327" i="1" a="1"/>
  <c r="L327" i="1" s="1"/>
  <c r="L326" i="1" a="1"/>
  <c r="L326" i="1" s="1"/>
  <c r="L325" i="1" a="1"/>
  <c r="L325" i="1" s="1"/>
  <c r="L324" i="1" a="1"/>
  <c r="L324" i="1" s="1"/>
  <c r="L323" i="1" a="1"/>
  <c r="L323" i="1" s="1"/>
  <c r="L322" i="1" a="1"/>
  <c r="L322" i="1" s="1"/>
  <c r="L321" i="1" a="1"/>
  <c r="L321" i="1" s="1"/>
  <c r="L320" i="1"/>
  <c r="L320" i="1" a="1"/>
  <c r="L319" i="1"/>
  <c r="L319" i="1" a="1"/>
  <c r="L318" i="1" a="1"/>
  <c r="L318" i="1" s="1"/>
  <c r="L317" i="1" a="1"/>
  <c r="L317" i="1" s="1"/>
  <c r="L316" i="1" a="1"/>
  <c r="L316" i="1" s="1"/>
  <c r="L315" i="1" a="1"/>
  <c r="L315" i="1" s="1"/>
  <c r="L314" i="1"/>
  <c r="L314" i="1" a="1"/>
  <c r="L313" i="1"/>
  <c r="L313" i="1" a="1"/>
  <c r="L312" i="1"/>
  <c r="L312" i="1" a="1"/>
  <c r="L311" i="1" a="1"/>
  <c r="L311" i="1" s="1"/>
  <c r="L310" i="1" a="1"/>
  <c r="L310" i="1" s="1"/>
  <c r="L309" i="1" a="1"/>
  <c r="L309" i="1" s="1"/>
  <c r="L308" i="1" a="1"/>
  <c r="L308" i="1" s="1"/>
  <c r="L307" i="1"/>
  <c r="L307" i="1" a="1"/>
  <c r="L306" i="1"/>
  <c r="L306" i="1" a="1"/>
  <c r="L305" i="1" a="1"/>
  <c r="L305" i="1" s="1"/>
  <c r="L304" i="1" a="1"/>
  <c r="L304" i="1" s="1"/>
  <c r="L303" i="1" a="1"/>
  <c r="L303" i="1" s="1"/>
  <c r="L302" i="1" a="1"/>
  <c r="L302" i="1" s="1"/>
  <c r="L301" i="1" a="1"/>
  <c r="L301" i="1" s="1"/>
  <c r="L300" i="1" a="1"/>
  <c r="L300" i="1" s="1"/>
  <c r="L299" i="1"/>
  <c r="L299" i="1" a="1"/>
  <c r="L298" i="1" a="1"/>
  <c r="L298" i="1" s="1"/>
  <c r="L297" i="1" a="1"/>
  <c r="L297" i="1" s="1"/>
  <c r="L296" i="1" a="1"/>
  <c r="L296" i="1" s="1"/>
  <c r="L295" i="1" a="1"/>
  <c r="L295" i="1" s="1"/>
  <c r="L294" i="1" a="1"/>
  <c r="L294" i="1" s="1"/>
  <c r="L293" i="1" a="1"/>
  <c r="L293" i="1" s="1"/>
  <c r="L292" i="1" a="1"/>
  <c r="L292" i="1" s="1"/>
  <c r="L291" i="1" a="1"/>
  <c r="L291" i="1" s="1"/>
  <c r="L290" i="1" a="1"/>
  <c r="L290" i="1" s="1"/>
  <c r="L289" i="1" a="1"/>
  <c r="L289" i="1" s="1"/>
  <c r="L288" i="1" a="1"/>
  <c r="L288" i="1" s="1"/>
  <c r="L287" i="1" a="1"/>
  <c r="L287" i="1" s="1"/>
  <c r="L286" i="1" a="1"/>
  <c r="L286" i="1" s="1"/>
  <c r="L285" i="1" a="1"/>
  <c r="L285" i="1" s="1"/>
  <c r="L284" i="1"/>
  <c r="L284" i="1" a="1"/>
  <c r="L283" i="1" a="1"/>
  <c r="L283" i="1" s="1"/>
  <c r="L282" i="1" a="1"/>
  <c r="L282" i="1" s="1"/>
  <c r="L281" i="1" a="1"/>
  <c r="L281" i="1" s="1"/>
  <c r="L280" i="1" a="1"/>
  <c r="L280" i="1" s="1"/>
  <c r="L279" i="1" a="1"/>
  <c r="L279" i="1" s="1"/>
  <c r="L278" i="1" a="1"/>
  <c r="L278" i="1" s="1"/>
  <c r="L277" i="1"/>
  <c r="L277" i="1" a="1"/>
  <c r="L276" i="1" a="1"/>
  <c r="L276" i="1" s="1"/>
  <c r="L275" i="1" a="1"/>
  <c r="L275" i="1" s="1"/>
  <c r="L274" i="1" a="1"/>
  <c r="L274" i="1" s="1"/>
  <c r="L273" i="1" a="1"/>
  <c r="L273" i="1" s="1"/>
  <c r="L272" i="1" a="1"/>
  <c r="L272" i="1" s="1"/>
  <c r="L271" i="1" a="1"/>
  <c r="L271" i="1" s="1"/>
  <c r="L270" i="1"/>
  <c r="L270" i="1" a="1"/>
  <c r="L269" i="1" a="1"/>
  <c r="L269" i="1" s="1"/>
  <c r="L268" i="1" a="1"/>
  <c r="L268" i="1" s="1"/>
  <c r="L267" i="1" a="1"/>
  <c r="L267" i="1" s="1"/>
  <c r="L266" i="1" a="1"/>
  <c r="L266" i="1" s="1"/>
  <c r="L265" i="1" a="1"/>
  <c r="L265" i="1" s="1"/>
  <c r="L264" i="1" a="1"/>
  <c r="L264" i="1" s="1"/>
  <c r="L263" i="1"/>
  <c r="L263" i="1" a="1"/>
  <c r="L262" i="1" a="1"/>
  <c r="L262" i="1" s="1"/>
  <c r="L261" i="1" a="1"/>
  <c r="L261" i="1" s="1"/>
  <c r="L260" i="1" a="1"/>
  <c r="L260" i="1" s="1"/>
  <c r="L259" i="1" a="1"/>
  <c r="L259" i="1" s="1"/>
  <c r="L258" i="1" a="1"/>
  <c r="L258" i="1" s="1"/>
  <c r="L257" i="1" a="1"/>
  <c r="L257" i="1" s="1"/>
  <c r="L256" i="1" a="1"/>
  <c r="L256" i="1" s="1"/>
  <c r="L255" i="1" a="1"/>
  <c r="L255" i="1" s="1"/>
  <c r="L254" i="1" a="1"/>
  <c r="L254" i="1" s="1"/>
  <c r="L253" i="1" a="1"/>
  <c r="L253" i="1" s="1"/>
  <c r="L252" i="1" a="1"/>
  <c r="L252" i="1" s="1"/>
  <c r="L251" i="1" a="1"/>
  <c r="L251" i="1" s="1"/>
  <c r="L250" i="1" a="1"/>
  <c r="L250" i="1" s="1"/>
  <c r="L249" i="1" a="1"/>
  <c r="L249" i="1" s="1"/>
  <c r="L248" i="1"/>
  <c r="L248" i="1" a="1"/>
  <c r="L247" i="1" a="1"/>
  <c r="L247" i="1" s="1"/>
  <c r="L246" i="1" a="1"/>
  <c r="L246" i="1" s="1"/>
  <c r="L245" i="1" a="1"/>
  <c r="L245" i="1" s="1"/>
  <c r="L244" i="1" a="1"/>
  <c r="L244" i="1" s="1"/>
  <c r="L243" i="1" a="1"/>
  <c r="L243" i="1" s="1"/>
  <c r="L242" i="1" a="1"/>
  <c r="L242" i="1" s="1"/>
  <c r="L241" i="1"/>
  <c r="L241" i="1" a="1"/>
  <c r="L240" i="1" a="1"/>
  <c r="L240" i="1" s="1"/>
  <c r="L239" i="1" a="1"/>
  <c r="L239" i="1" s="1"/>
  <c r="L238" i="1" a="1"/>
  <c r="L238" i="1" s="1"/>
  <c r="L237" i="1" a="1"/>
  <c r="L237" i="1" s="1"/>
  <c r="L236" i="1" a="1"/>
  <c r="L236" i="1" s="1"/>
  <c r="L235" i="1" a="1"/>
  <c r="L235" i="1" s="1"/>
  <c r="L234" i="1"/>
  <c r="L234" i="1" a="1"/>
  <c r="L233" i="1" a="1"/>
  <c r="L233" i="1" s="1"/>
  <c r="L232" i="1" a="1"/>
  <c r="L232" i="1" s="1"/>
  <c r="L231" i="1" a="1"/>
  <c r="L231" i="1" s="1"/>
  <c r="L230" i="1" a="1"/>
  <c r="L230" i="1" s="1"/>
  <c r="L229" i="1" a="1"/>
  <c r="L229" i="1" s="1"/>
  <c r="L228" i="1" a="1"/>
  <c r="L228" i="1" s="1"/>
  <c r="L227" i="1"/>
  <c r="L227" i="1" a="1"/>
  <c r="L226" i="1" a="1"/>
  <c r="L226" i="1" s="1"/>
  <c r="L225" i="1" a="1"/>
  <c r="L225" i="1" s="1"/>
  <c r="L224" i="1" a="1"/>
  <c r="L224" i="1" s="1"/>
  <c r="L223" i="1" a="1"/>
  <c r="L223" i="1" s="1"/>
  <c r="L222" i="1" a="1"/>
  <c r="L222" i="1" s="1"/>
  <c r="L221" i="1" a="1"/>
  <c r="L221" i="1" s="1"/>
  <c r="L220" i="1" a="1"/>
  <c r="L220" i="1" s="1"/>
  <c r="L219" i="1" a="1"/>
  <c r="L219" i="1" s="1"/>
  <c r="L218" i="1" a="1"/>
  <c r="L218" i="1" s="1"/>
  <c r="L217" i="1" a="1"/>
  <c r="L217" i="1" s="1"/>
  <c r="L216" i="1" a="1"/>
  <c r="L216" i="1" s="1"/>
  <c r="L215" i="1" a="1"/>
  <c r="L215" i="1" s="1"/>
  <c r="L214" i="1" a="1"/>
  <c r="L214" i="1" s="1"/>
  <c r="L213" i="1" a="1"/>
  <c r="L213" i="1" s="1"/>
  <c r="L212" i="1"/>
  <c r="L212" i="1" a="1"/>
  <c r="L211" i="1" a="1"/>
  <c r="L211" i="1" s="1"/>
  <c r="L210" i="1" a="1"/>
  <c r="L210" i="1" s="1"/>
  <c r="L209" i="1" a="1"/>
  <c r="L209" i="1" s="1"/>
  <c r="L208" i="1" a="1"/>
  <c r="L208" i="1" s="1"/>
  <c r="L207" i="1" a="1"/>
  <c r="L207" i="1" s="1"/>
  <c r="L206" i="1" a="1"/>
  <c r="L206" i="1" s="1"/>
  <c r="L205" i="1"/>
  <c r="L205" i="1" a="1"/>
  <c r="L204" i="1" a="1"/>
  <c r="L204" i="1" s="1"/>
  <c r="L203" i="1" a="1"/>
  <c r="L203" i="1" s="1"/>
  <c r="L202" i="1" a="1"/>
  <c r="L202" i="1" s="1"/>
  <c r="L201" i="1" a="1"/>
  <c r="L201" i="1" s="1"/>
  <c r="L200" i="1" a="1"/>
  <c r="L200" i="1" s="1"/>
  <c r="L199" i="1" a="1"/>
  <c r="L199" i="1" s="1"/>
  <c r="L198" i="1"/>
  <c r="L198" i="1" a="1"/>
  <c r="L197" i="1" a="1"/>
  <c r="L197" i="1" s="1"/>
  <c r="L196" i="1" a="1"/>
  <c r="L196" i="1" s="1"/>
  <c r="L195" i="1" a="1"/>
  <c r="L195" i="1" s="1"/>
  <c r="L194" i="1" a="1"/>
  <c r="L194" i="1" s="1"/>
  <c r="L193" i="1" a="1"/>
  <c r="L193" i="1" s="1"/>
  <c r="L192" i="1" a="1"/>
  <c r="L192" i="1" s="1"/>
  <c r="L191" i="1"/>
  <c r="L191" i="1" a="1"/>
  <c r="L190" i="1" a="1"/>
  <c r="L190" i="1" s="1"/>
  <c r="L189" i="1" a="1"/>
  <c r="L189" i="1" s="1"/>
  <c r="L188" i="1" a="1"/>
  <c r="L188" i="1" s="1"/>
  <c r="L187" i="1" a="1"/>
  <c r="L187" i="1" s="1"/>
  <c r="L186" i="1" a="1"/>
  <c r="L186" i="1" s="1"/>
  <c r="L185" i="1" a="1"/>
  <c r="L185" i="1" s="1"/>
  <c r="L184" i="1" a="1"/>
  <c r="L184" i="1" s="1"/>
  <c r="L183" i="1" a="1"/>
  <c r="L183" i="1" s="1"/>
  <c r="L182" i="1" a="1"/>
  <c r="L182" i="1" s="1"/>
  <c r="L181" i="1" a="1"/>
  <c r="L181" i="1" s="1"/>
  <c r="L180" i="1" a="1"/>
  <c r="L180" i="1" s="1"/>
  <c r="L179" i="1" a="1"/>
  <c r="L179" i="1" s="1"/>
  <c r="L178" i="1" a="1"/>
  <c r="L178" i="1" s="1"/>
  <c r="L177" i="1" a="1"/>
  <c r="L177" i="1" s="1"/>
  <c r="L176" i="1"/>
  <c r="L176" i="1" a="1"/>
  <c r="L175" i="1" a="1"/>
  <c r="L175" i="1" s="1"/>
  <c r="L174" i="1" a="1"/>
  <c r="L174" i="1" s="1"/>
  <c r="L173" i="1" a="1"/>
  <c r="L173" i="1" s="1"/>
  <c r="L172" i="1" a="1"/>
  <c r="L172" i="1" s="1"/>
  <c r="L171" i="1" a="1"/>
  <c r="L171" i="1" s="1"/>
  <c r="L170" i="1" a="1"/>
  <c r="L170" i="1" s="1"/>
  <c r="L169" i="1"/>
  <c r="L169" i="1" a="1"/>
  <c r="L168" i="1" a="1"/>
  <c r="L168" i="1" s="1"/>
  <c r="L167" i="1" a="1"/>
  <c r="L167" i="1" s="1"/>
  <c r="L166" i="1" a="1"/>
  <c r="L166" i="1" s="1"/>
  <c r="L165" i="1" a="1"/>
  <c r="L165" i="1" s="1"/>
  <c r="L164" i="1" a="1"/>
  <c r="L164" i="1" s="1"/>
  <c r="L163" i="1" a="1"/>
  <c r="L163" i="1" s="1"/>
  <c r="L162" i="1"/>
  <c r="L162" i="1" a="1"/>
  <c r="L161" i="1" a="1"/>
  <c r="L161" i="1" s="1"/>
  <c r="L160" i="1" a="1"/>
  <c r="L160" i="1" s="1"/>
  <c r="L159" i="1" a="1"/>
  <c r="L159" i="1" s="1"/>
  <c r="L158" i="1" a="1"/>
  <c r="L158" i="1" s="1"/>
  <c r="L157" i="1" a="1"/>
  <c r="L157" i="1" s="1"/>
  <c r="L156" i="1" a="1"/>
  <c r="L156" i="1" s="1"/>
  <c r="L155" i="1"/>
  <c r="L155" i="1" a="1"/>
  <c r="L154" i="1" a="1"/>
  <c r="L154" i="1" s="1"/>
  <c r="L153" i="1" a="1"/>
  <c r="L153" i="1" s="1"/>
  <c r="L152" i="1" a="1"/>
  <c r="L152" i="1" s="1"/>
  <c r="L151" i="1" a="1"/>
  <c r="L151" i="1" s="1"/>
  <c r="L150" i="1" a="1"/>
  <c r="L150" i="1" s="1"/>
  <c r="L149" i="1" a="1"/>
  <c r="L149" i="1" s="1"/>
  <c r="L148" i="1" a="1"/>
  <c r="L148" i="1" s="1"/>
  <c r="L147" i="1" a="1"/>
  <c r="L147" i="1" s="1"/>
  <c r="L146" i="1" a="1"/>
  <c r="L146" i="1" s="1"/>
  <c r="L145" i="1" a="1"/>
  <c r="L145" i="1" s="1"/>
  <c r="L144" i="1" a="1"/>
  <c r="L144" i="1" s="1"/>
  <c r="L143" i="1" a="1"/>
  <c r="L143" i="1" s="1"/>
  <c r="L142" i="1" a="1"/>
  <c r="L142" i="1" s="1"/>
  <c r="L141" i="1" a="1"/>
  <c r="L141" i="1" s="1"/>
  <c r="L140" i="1"/>
  <c r="L140" i="1" a="1"/>
  <c r="L139" i="1" a="1"/>
  <c r="L139" i="1" s="1"/>
  <c r="L138" i="1" a="1"/>
  <c r="L138" i="1" s="1"/>
  <c r="L137" i="1" a="1"/>
  <c r="L137" i="1" s="1"/>
  <c r="L136" i="1" a="1"/>
  <c r="L136" i="1" s="1"/>
  <c r="L135" i="1" a="1"/>
  <c r="L135" i="1" s="1"/>
  <c r="L134" i="1" a="1"/>
  <c r="L134" i="1" s="1"/>
  <c r="L133" i="1"/>
  <c r="L133" i="1" a="1"/>
  <c r="L132" i="1" a="1"/>
  <c r="L132" i="1" s="1"/>
  <c r="L131" i="1" a="1"/>
  <c r="L131" i="1" s="1"/>
  <c r="L130" i="1" a="1"/>
  <c r="L130" i="1" s="1"/>
  <c r="L129" i="1" a="1"/>
  <c r="L129" i="1" s="1"/>
  <c r="L128" i="1" a="1"/>
  <c r="L128" i="1" s="1"/>
  <c r="L127" i="1" a="1"/>
  <c r="L127" i="1" s="1"/>
  <c r="L126" i="1"/>
  <c r="L126" i="1" a="1"/>
  <c r="L125" i="1" a="1"/>
  <c r="L125" i="1" s="1"/>
  <c r="L124" i="1" a="1"/>
  <c r="L124" i="1" s="1"/>
  <c r="L123" i="1" a="1"/>
  <c r="L123" i="1" s="1"/>
  <c r="L122" i="1" a="1"/>
  <c r="L122" i="1" s="1"/>
  <c r="L121" i="1" a="1"/>
  <c r="L121" i="1" s="1"/>
  <c r="L120" i="1" a="1"/>
  <c r="L120" i="1" s="1"/>
  <c r="L119" i="1"/>
  <c r="L119" i="1" a="1"/>
  <c r="L118" i="1" a="1"/>
  <c r="L118" i="1" s="1"/>
  <c r="L117" i="1" a="1"/>
  <c r="L117" i="1" s="1"/>
  <c r="L116" i="1" a="1"/>
  <c r="L116" i="1" s="1"/>
  <c r="L115" i="1" a="1"/>
  <c r="L115" i="1" s="1"/>
  <c r="L114" i="1" a="1"/>
  <c r="L114" i="1" s="1"/>
  <c r="L113" i="1" a="1"/>
  <c r="L113" i="1" s="1"/>
  <c r="L112" i="1" a="1"/>
  <c r="L112" i="1" s="1"/>
  <c r="L111" i="1" a="1"/>
  <c r="L111" i="1" s="1"/>
  <c r="L110" i="1" a="1"/>
  <c r="L110" i="1" s="1"/>
  <c r="L109" i="1" a="1"/>
  <c r="L109" i="1" s="1"/>
  <c r="L108" i="1" a="1"/>
  <c r="L108" i="1" s="1"/>
  <c r="L107" i="1" a="1"/>
  <c r="L107" i="1" s="1"/>
  <c r="L106" i="1" a="1"/>
  <c r="L106" i="1" s="1"/>
  <c r="L105" i="1" a="1"/>
  <c r="L105" i="1" s="1"/>
  <c r="L104" i="1"/>
  <c r="L104" i="1" a="1"/>
  <c r="L103" i="1" a="1"/>
  <c r="L103" i="1" s="1"/>
  <c r="L102" i="1" a="1"/>
  <c r="L102" i="1" s="1"/>
  <c r="L101" i="1" a="1"/>
  <c r="L101" i="1" s="1"/>
  <c r="L100" i="1" a="1"/>
  <c r="L100" i="1" s="1"/>
  <c r="L99" i="1" a="1"/>
  <c r="L99" i="1" s="1"/>
  <c r="L98" i="1" a="1"/>
  <c r="L98" i="1" s="1"/>
  <c r="L97" i="1"/>
  <c r="L97" i="1" a="1"/>
  <c r="L96" i="1" a="1"/>
  <c r="L96" i="1" s="1"/>
  <c r="L95" i="1" a="1"/>
  <c r="L95" i="1" s="1"/>
  <c r="L94" i="1" a="1"/>
  <c r="L94" i="1" s="1"/>
  <c r="L93" i="1" a="1"/>
  <c r="L93" i="1" s="1"/>
  <c r="L92" i="1" a="1"/>
  <c r="L92" i="1" s="1"/>
  <c r="L91" i="1" a="1"/>
  <c r="L91" i="1" s="1"/>
  <c r="L90" i="1"/>
  <c r="L90" i="1" a="1"/>
  <c r="L89" i="1" a="1"/>
  <c r="L89" i="1" s="1"/>
  <c r="L88" i="1" a="1"/>
  <c r="L88" i="1" s="1"/>
  <c r="L87" i="1" a="1"/>
  <c r="L87" i="1" s="1"/>
  <c r="L86" i="1" a="1"/>
  <c r="L86" i="1" s="1"/>
  <c r="L85" i="1" a="1"/>
  <c r="L85" i="1" s="1"/>
  <c r="L84" i="1" a="1"/>
  <c r="L84" i="1" s="1"/>
  <c r="L83" i="1"/>
  <c r="L83" i="1" a="1"/>
  <c r="L82" i="1" a="1"/>
  <c r="L82" i="1" s="1"/>
  <c r="L81" i="1" a="1"/>
  <c r="L81" i="1" s="1"/>
  <c r="L80" i="1" a="1"/>
  <c r="L80" i="1" s="1"/>
  <c r="L79" i="1" a="1"/>
  <c r="L79" i="1" s="1"/>
  <c r="L78" i="1" a="1"/>
  <c r="L78" i="1" s="1"/>
  <c r="L77" i="1" a="1"/>
  <c r="L77" i="1" s="1"/>
  <c r="L76" i="1" a="1"/>
  <c r="L76" i="1" s="1"/>
  <c r="L75" i="1" a="1"/>
  <c r="L75" i="1" s="1"/>
  <c r="L74" i="1" a="1"/>
  <c r="L74" i="1" s="1"/>
  <c r="L73" i="1" a="1"/>
  <c r="L73" i="1" s="1"/>
  <c r="L72" i="1" a="1"/>
  <c r="L72" i="1" s="1"/>
  <c r="L71" i="1" a="1"/>
  <c r="L71" i="1" s="1"/>
  <c r="L70" i="1" a="1"/>
  <c r="L70" i="1" s="1"/>
  <c r="L69" i="1" a="1"/>
  <c r="L69" i="1" s="1"/>
  <c r="L68" i="1"/>
  <c r="L68" i="1" a="1"/>
  <c r="L67" i="1" a="1"/>
  <c r="L67" i="1" s="1"/>
  <c r="L66" i="1" a="1"/>
  <c r="L66" i="1" s="1"/>
  <c r="L65" i="1" a="1"/>
  <c r="L65" i="1" s="1"/>
  <c r="L64" i="1" a="1"/>
  <c r="L64" i="1" s="1"/>
  <c r="L63" i="1" a="1"/>
  <c r="L63" i="1" s="1"/>
  <c r="L62" i="1" a="1"/>
  <c r="L62" i="1" s="1"/>
  <c r="L61" i="1"/>
  <c r="L61" i="1" a="1"/>
  <c r="L60" i="1" a="1"/>
  <c r="L60" i="1" s="1"/>
  <c r="L59" i="1" a="1"/>
  <c r="L59" i="1" s="1"/>
  <c r="L58" i="1" a="1"/>
  <c r="L58" i="1" s="1"/>
  <c r="L57" i="1" a="1"/>
  <c r="L57" i="1" s="1"/>
  <c r="L56" i="1" a="1"/>
  <c r="L56" i="1" s="1"/>
  <c r="L55" i="1" a="1"/>
  <c r="L55" i="1" s="1"/>
  <c r="L54" i="1"/>
  <c r="L54" i="1" a="1"/>
  <c r="L53" i="1" a="1"/>
  <c r="L53" i="1" s="1"/>
  <c r="L52" i="1" a="1"/>
  <c r="L52" i="1" s="1"/>
  <c r="L51" i="1" a="1"/>
  <c r="L51" i="1" s="1"/>
  <c r="L50" i="1" a="1"/>
  <c r="L50" i="1" s="1"/>
  <c r="L49" i="1" a="1"/>
  <c r="L49" i="1" s="1"/>
  <c r="L48" i="1" a="1"/>
  <c r="L48" i="1" s="1"/>
  <c r="L47" i="1"/>
  <c r="L47" i="1" a="1"/>
  <c r="L46" i="1" a="1"/>
  <c r="L46" i="1" s="1"/>
  <c r="L45" i="1" a="1"/>
  <c r="L45" i="1" s="1"/>
  <c r="L44" i="1" a="1"/>
  <c r="L44" i="1" s="1"/>
  <c r="L43" i="1" a="1"/>
  <c r="L43" i="1" s="1"/>
  <c r="L42" i="1" a="1"/>
  <c r="L42" i="1" s="1"/>
  <c r="L41" i="1" a="1"/>
  <c r="L41" i="1" s="1"/>
  <c r="L40" i="1" a="1"/>
  <c r="L40" i="1" s="1"/>
  <c r="L39" i="1" a="1"/>
  <c r="L39" i="1" s="1"/>
  <c r="L38" i="1" a="1"/>
  <c r="L38" i="1" s="1"/>
  <c r="L37" i="1" a="1"/>
  <c r="L37" i="1" s="1"/>
  <c r="L36" i="1" a="1"/>
  <c r="L36" i="1" s="1"/>
  <c r="L35" i="1" a="1"/>
  <c r="L35" i="1" s="1"/>
  <c r="L34" i="1" a="1"/>
  <c r="L34" i="1" s="1"/>
  <c r="L33" i="1" a="1"/>
  <c r="L33" i="1" s="1"/>
  <c r="L32" i="1"/>
  <c r="L32" i="1" a="1"/>
  <c r="L31" i="1" a="1"/>
  <c r="L31" i="1" s="1"/>
  <c r="L30" i="1" a="1"/>
  <c r="L30" i="1" s="1"/>
  <c r="L29" i="1" a="1"/>
  <c r="L29" i="1" s="1"/>
  <c r="L28" i="1" a="1"/>
  <c r="L28" i="1" s="1"/>
  <c r="L27" i="1" a="1"/>
  <c r="L27" i="1" s="1"/>
  <c r="L26" i="1" a="1"/>
  <c r="L26" i="1" s="1"/>
  <c r="L25" i="1"/>
  <c r="L25" i="1" a="1"/>
  <c r="L24" i="1" a="1"/>
  <c r="L24" i="1" s="1"/>
  <c r="L23" i="1" a="1"/>
  <c r="L23" i="1" s="1"/>
  <c r="L22" i="1" a="1"/>
  <c r="L22" i="1" s="1"/>
  <c r="L21" i="1" a="1"/>
  <c r="L21" i="1" s="1"/>
  <c r="L20" i="1" a="1"/>
  <c r="L20" i="1" s="1"/>
  <c r="L19" i="1" a="1"/>
  <c r="L19" i="1" s="1"/>
  <c r="L18" i="1"/>
  <c r="L18" i="1" a="1"/>
  <c r="L17" i="1" a="1"/>
  <c r="L17" i="1" s="1"/>
  <c r="L16" i="1" a="1"/>
  <c r="L16" i="1" s="1"/>
  <c r="L15" i="1" a="1"/>
  <c r="L15" i="1" s="1"/>
  <c r="L14" i="1" a="1"/>
  <c r="L14" i="1" s="1"/>
  <c r="L13" i="1" a="1"/>
  <c r="L13" i="1" s="1"/>
  <c r="L12" i="1" a="1"/>
  <c r="L12" i="1" s="1"/>
  <c r="L11" i="1"/>
  <c r="L11" i="1" a="1"/>
  <c r="L10" i="1" a="1"/>
  <c r="L10" i="1" s="1"/>
  <c r="L9" i="1" a="1"/>
  <c r="L9" i="1" s="1"/>
  <c r="L8" i="1" a="1"/>
  <c r="L8" i="1" s="1"/>
  <c r="L7" i="1" a="1"/>
  <c r="L7" i="1" s="1"/>
  <c r="L6" i="1" a="1"/>
  <c r="L6" i="1" s="1"/>
  <c r="L5" i="1" a="1"/>
  <c r="L5" i="1" s="1"/>
  <c r="L4" i="1" a="1"/>
  <c r="L4" i="1" s="1"/>
  <c r="L3" i="1" a="1"/>
  <c r="L3" i="1" s="1"/>
  <c r="L2" i="1" a="1"/>
  <c r="L2" i="1" s="1"/>
  <c r="M2" i="1"/>
  <c r="M1001" i="1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M789" i="1"/>
  <c r="M788" i="1"/>
  <c r="M787" i="1"/>
  <c r="M786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5" i="1"/>
  <c r="M754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5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92" i="1"/>
  <c r="M691" i="1"/>
  <c r="M690" i="1"/>
  <c r="M689" i="1"/>
  <c r="M688" i="1"/>
  <c r="M687" i="1"/>
  <c r="M686" i="1"/>
  <c r="M685" i="1"/>
  <c r="M684" i="1"/>
  <c r="M683" i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F2" i="1"/>
  <c r="N1002" i="1"/>
  <c r="Q2" i="1" l="1"/>
  <c r="O1002" i="1"/>
  <c r="A2" i="1" l="1"/>
  <c r="C2" i="1"/>
  <c r="O2" i="1" s="1"/>
  <c r="P2" i="1"/>
  <c r="D2" i="1"/>
  <c r="N2" i="1" l="1"/>
  <c r="J2" i="1"/>
  <c r="G2" i="1"/>
  <c r="H2" i="1"/>
  <c r="B2" i="1"/>
  <c r="K2" i="1"/>
  <c r="I2" i="1"/>
  <c r="E252" i="2" l="1"/>
  <c r="E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D252" i="2"/>
  <c r="H252" i="2" s="1"/>
  <c r="D251" i="2"/>
  <c r="F251" i="2" s="1"/>
  <c r="D250" i="2"/>
  <c r="F250" i="2" s="1"/>
  <c r="D249" i="2"/>
  <c r="H249" i="2" s="1"/>
  <c r="D248" i="2"/>
  <c r="H248" i="2" s="1"/>
  <c r="D247" i="2"/>
  <c r="H247" i="2" s="1"/>
  <c r="D246" i="2"/>
  <c r="F246" i="2" s="1"/>
  <c r="D245" i="2"/>
  <c r="H245" i="2" s="1"/>
  <c r="D244" i="2"/>
  <c r="H244" i="2" s="1"/>
  <c r="D243" i="2"/>
  <c r="F243" i="2" s="1"/>
  <c r="D242" i="2"/>
  <c r="F242" i="2" s="1"/>
  <c r="D241" i="2"/>
  <c r="H241" i="2" s="1"/>
  <c r="D240" i="2"/>
  <c r="H240" i="2" s="1"/>
  <c r="D239" i="2"/>
  <c r="H239" i="2" s="1"/>
  <c r="D238" i="2"/>
  <c r="F238" i="2" s="1"/>
  <c r="D237" i="2"/>
  <c r="H237" i="2" s="1"/>
  <c r="D236" i="2"/>
  <c r="H236" i="2" s="1"/>
  <c r="D235" i="2"/>
  <c r="F235" i="2" s="1"/>
  <c r="D234" i="2"/>
  <c r="F234" i="2" s="1"/>
  <c r="D233" i="2"/>
  <c r="H233" i="2" s="1"/>
  <c r="D232" i="2"/>
  <c r="H232" i="2" s="1"/>
  <c r="D231" i="2"/>
  <c r="H231" i="2" s="1"/>
  <c r="D230" i="2"/>
  <c r="F230" i="2" s="1"/>
  <c r="D229" i="2"/>
  <c r="H229" i="2" s="1"/>
  <c r="D228" i="2"/>
  <c r="H228" i="2" s="1"/>
  <c r="D227" i="2"/>
  <c r="F227" i="2" s="1"/>
  <c r="D226" i="2"/>
  <c r="F226" i="2" s="1"/>
  <c r="D225" i="2"/>
  <c r="H225" i="2" s="1"/>
  <c r="D224" i="2"/>
  <c r="H224" i="2" s="1"/>
  <c r="D223" i="2"/>
  <c r="H223" i="2" s="1"/>
  <c r="D222" i="2"/>
  <c r="F222" i="2" s="1"/>
  <c r="D221" i="2"/>
  <c r="H221" i="2" s="1"/>
  <c r="D220" i="2"/>
  <c r="H220" i="2" s="1"/>
  <c r="D219" i="2"/>
  <c r="F219" i="2" s="1"/>
  <c r="D218" i="2"/>
  <c r="F218" i="2" s="1"/>
  <c r="D217" i="2"/>
  <c r="H217" i="2" s="1"/>
  <c r="D216" i="2"/>
  <c r="H216" i="2" s="1"/>
  <c r="D215" i="2"/>
  <c r="H215" i="2" s="1"/>
  <c r="D214" i="2"/>
  <c r="F214" i="2" s="1"/>
  <c r="D213" i="2"/>
  <c r="H213" i="2" s="1"/>
  <c r="D212" i="2"/>
  <c r="H212" i="2" s="1"/>
  <c r="D211" i="2"/>
  <c r="F211" i="2" s="1"/>
  <c r="D210" i="2"/>
  <c r="F210" i="2" s="1"/>
  <c r="D209" i="2"/>
  <c r="H209" i="2" s="1"/>
  <c r="D208" i="2"/>
  <c r="H208" i="2" s="1"/>
  <c r="D207" i="2"/>
  <c r="H207" i="2" s="1"/>
  <c r="D206" i="2"/>
  <c r="F206" i="2" s="1"/>
  <c r="D205" i="2"/>
  <c r="H205" i="2" s="1"/>
  <c r="D204" i="2"/>
  <c r="H204" i="2" s="1"/>
  <c r="D203" i="2"/>
  <c r="F203" i="2" s="1"/>
  <c r="D202" i="2"/>
  <c r="F202" i="2" s="1"/>
  <c r="D201" i="2"/>
  <c r="H201" i="2" s="1"/>
  <c r="D200" i="2"/>
  <c r="H200" i="2" s="1"/>
  <c r="D199" i="2"/>
  <c r="H199" i="2" s="1"/>
  <c r="D198" i="2"/>
  <c r="F198" i="2" s="1"/>
  <c r="D197" i="2"/>
  <c r="H197" i="2" s="1"/>
  <c r="D196" i="2"/>
  <c r="H196" i="2" s="1"/>
  <c r="D195" i="2"/>
  <c r="F195" i="2" s="1"/>
  <c r="D194" i="2"/>
  <c r="F194" i="2" s="1"/>
  <c r="D193" i="2"/>
  <c r="H193" i="2" s="1"/>
  <c r="D192" i="2"/>
  <c r="H192" i="2" s="1"/>
  <c r="D191" i="2"/>
  <c r="H191" i="2" s="1"/>
  <c r="D190" i="2"/>
  <c r="F190" i="2" s="1"/>
  <c r="D189" i="2"/>
  <c r="H189" i="2" s="1"/>
  <c r="D188" i="2"/>
  <c r="H188" i="2" s="1"/>
  <c r="D187" i="2"/>
  <c r="F187" i="2" s="1"/>
  <c r="D186" i="2"/>
  <c r="F186" i="2" s="1"/>
  <c r="D185" i="2"/>
  <c r="H185" i="2" s="1"/>
  <c r="D184" i="2"/>
  <c r="H184" i="2" s="1"/>
  <c r="D183" i="2"/>
  <c r="H183" i="2" s="1"/>
  <c r="D182" i="2"/>
  <c r="F182" i="2" s="1"/>
  <c r="D181" i="2"/>
  <c r="H181" i="2" s="1"/>
  <c r="D180" i="2"/>
  <c r="H180" i="2" s="1"/>
  <c r="D179" i="2"/>
  <c r="F179" i="2" s="1"/>
  <c r="D178" i="2"/>
  <c r="F178" i="2" s="1"/>
  <c r="D177" i="2"/>
  <c r="H177" i="2" s="1"/>
  <c r="D176" i="2"/>
  <c r="H176" i="2" s="1"/>
  <c r="D175" i="2"/>
  <c r="H175" i="2" s="1"/>
  <c r="D174" i="2"/>
  <c r="F174" i="2" s="1"/>
  <c r="D173" i="2"/>
  <c r="H173" i="2" s="1"/>
  <c r="D172" i="2"/>
  <c r="H172" i="2" s="1"/>
  <c r="D171" i="2"/>
  <c r="F171" i="2" s="1"/>
  <c r="D170" i="2"/>
  <c r="F170" i="2" s="1"/>
  <c r="D169" i="2"/>
  <c r="H169" i="2" s="1"/>
  <c r="D168" i="2"/>
  <c r="H168" i="2" s="1"/>
  <c r="D167" i="2"/>
  <c r="H167" i="2" s="1"/>
  <c r="D166" i="2"/>
  <c r="F166" i="2" s="1"/>
  <c r="D165" i="2"/>
  <c r="H165" i="2" s="1"/>
  <c r="D164" i="2"/>
  <c r="H164" i="2" s="1"/>
  <c r="D163" i="2"/>
  <c r="F163" i="2" s="1"/>
  <c r="D162" i="2"/>
  <c r="F162" i="2" s="1"/>
  <c r="D161" i="2"/>
  <c r="H161" i="2" s="1"/>
  <c r="D160" i="2"/>
  <c r="H160" i="2" s="1"/>
  <c r="D159" i="2"/>
  <c r="H159" i="2" s="1"/>
  <c r="D158" i="2"/>
  <c r="F158" i="2" s="1"/>
  <c r="D157" i="2"/>
  <c r="H157" i="2" s="1"/>
  <c r="D156" i="2"/>
  <c r="H156" i="2" s="1"/>
  <c r="D155" i="2"/>
  <c r="F155" i="2" s="1"/>
  <c r="D154" i="2"/>
  <c r="F154" i="2" s="1"/>
  <c r="D153" i="2"/>
  <c r="H153" i="2" s="1"/>
  <c r="D152" i="2"/>
  <c r="H152" i="2" s="1"/>
  <c r="D151" i="2"/>
  <c r="H151" i="2" s="1"/>
  <c r="D150" i="2"/>
  <c r="F150" i="2" s="1"/>
  <c r="D149" i="2"/>
  <c r="H149" i="2" s="1"/>
  <c r="D148" i="2"/>
  <c r="H148" i="2" s="1"/>
  <c r="D147" i="2"/>
  <c r="F147" i="2" s="1"/>
  <c r="D146" i="2"/>
  <c r="F146" i="2" s="1"/>
  <c r="D145" i="2"/>
  <c r="H145" i="2" s="1"/>
  <c r="D144" i="2"/>
  <c r="H144" i="2" s="1"/>
  <c r="D143" i="2"/>
  <c r="H143" i="2" s="1"/>
  <c r="D142" i="2"/>
  <c r="F142" i="2" s="1"/>
  <c r="D141" i="2"/>
  <c r="H141" i="2" s="1"/>
  <c r="D140" i="2"/>
  <c r="H140" i="2" s="1"/>
  <c r="D139" i="2"/>
  <c r="F139" i="2" s="1"/>
  <c r="D138" i="2"/>
  <c r="F138" i="2" s="1"/>
  <c r="D137" i="2"/>
  <c r="H137" i="2" s="1"/>
  <c r="D136" i="2"/>
  <c r="H136" i="2" s="1"/>
  <c r="D135" i="2"/>
  <c r="H135" i="2" s="1"/>
  <c r="D134" i="2"/>
  <c r="F134" i="2" s="1"/>
  <c r="D133" i="2"/>
  <c r="H133" i="2" s="1"/>
  <c r="D132" i="2"/>
  <c r="H132" i="2" s="1"/>
  <c r="D131" i="2"/>
  <c r="H131" i="2" s="1"/>
  <c r="D130" i="2"/>
  <c r="H130" i="2" s="1"/>
  <c r="D129" i="2"/>
  <c r="H129" i="2" s="1"/>
  <c r="D128" i="2"/>
  <c r="H128" i="2" s="1"/>
  <c r="D127" i="2"/>
  <c r="H127" i="2" s="1"/>
  <c r="D126" i="2"/>
  <c r="F126" i="2" s="1"/>
  <c r="D125" i="2"/>
  <c r="F125" i="2" s="1"/>
  <c r="D124" i="2"/>
  <c r="D123" i="2"/>
  <c r="H123" i="2" s="1"/>
  <c r="D122" i="2"/>
  <c r="H122" i="2" s="1"/>
  <c r="D121" i="2"/>
  <c r="D120" i="2"/>
  <c r="H120" i="2" s="1"/>
  <c r="D119" i="2"/>
  <c r="D118" i="2"/>
  <c r="F118" i="2" s="1"/>
  <c r="D117" i="2"/>
  <c r="D116" i="2"/>
  <c r="D115" i="2"/>
  <c r="H115" i="2" s="1"/>
  <c r="D114" i="2"/>
  <c r="H114" i="2" s="1"/>
  <c r="D113" i="2"/>
  <c r="D112" i="2"/>
  <c r="H112" i="2" s="1"/>
  <c r="D111" i="2"/>
  <c r="D110" i="2"/>
  <c r="F110" i="2" s="1"/>
  <c r="D109" i="2"/>
  <c r="D108" i="2"/>
  <c r="D107" i="2"/>
  <c r="H107" i="2" s="1"/>
  <c r="D106" i="2"/>
  <c r="H106" i="2" s="1"/>
  <c r="D105" i="2"/>
  <c r="D104" i="2"/>
  <c r="H104" i="2" s="1"/>
  <c r="D103" i="2"/>
  <c r="D102" i="2"/>
  <c r="F102" i="2" s="1"/>
  <c r="D101" i="2"/>
  <c r="D100" i="2"/>
  <c r="D99" i="2"/>
  <c r="H99" i="2" s="1"/>
  <c r="D98" i="2"/>
  <c r="H98" i="2" s="1"/>
  <c r="D97" i="2"/>
  <c r="D96" i="2"/>
  <c r="H96" i="2" s="1"/>
  <c r="D95" i="2"/>
  <c r="D94" i="2"/>
  <c r="F94" i="2" s="1"/>
  <c r="D93" i="2"/>
  <c r="D92" i="2"/>
  <c r="D91" i="2"/>
  <c r="H91" i="2" s="1"/>
  <c r="D90" i="2"/>
  <c r="H90" i="2" s="1"/>
  <c r="D89" i="2"/>
  <c r="D88" i="2"/>
  <c r="H88" i="2" s="1"/>
  <c r="D87" i="2"/>
  <c r="D86" i="2"/>
  <c r="F86" i="2" s="1"/>
  <c r="D85" i="2"/>
  <c r="D84" i="2"/>
  <c r="D83" i="2"/>
  <c r="H83" i="2" s="1"/>
  <c r="D82" i="2"/>
  <c r="H82" i="2" s="1"/>
  <c r="D81" i="2"/>
  <c r="D80" i="2"/>
  <c r="H80" i="2" s="1"/>
  <c r="D79" i="2"/>
  <c r="D78" i="2"/>
  <c r="F78" i="2" s="1"/>
  <c r="D77" i="2"/>
  <c r="D76" i="2"/>
  <c r="D75" i="2"/>
  <c r="H75" i="2" s="1"/>
  <c r="D74" i="2"/>
  <c r="H74" i="2" s="1"/>
  <c r="D73" i="2"/>
  <c r="D72" i="2"/>
  <c r="H72" i="2" s="1"/>
  <c r="D71" i="2"/>
  <c r="D70" i="2"/>
  <c r="F70" i="2" s="1"/>
  <c r="D69" i="2"/>
  <c r="D68" i="2"/>
  <c r="D67" i="2"/>
  <c r="H67" i="2" s="1"/>
  <c r="D66" i="2"/>
  <c r="H66" i="2" s="1"/>
  <c r="D65" i="2"/>
  <c r="D64" i="2"/>
  <c r="H64" i="2" s="1"/>
  <c r="D63" i="2"/>
  <c r="D62" i="2"/>
  <c r="F62" i="2" s="1"/>
  <c r="D61" i="2"/>
  <c r="D60" i="2"/>
  <c r="D59" i="2"/>
  <c r="H59" i="2" s="1"/>
  <c r="D58" i="2"/>
  <c r="H58" i="2" s="1"/>
  <c r="D57" i="2"/>
  <c r="D56" i="2"/>
  <c r="H56" i="2" s="1"/>
  <c r="D55" i="2"/>
  <c r="D54" i="2"/>
  <c r="F54" i="2" s="1"/>
  <c r="D53" i="2"/>
  <c r="D52" i="2"/>
  <c r="D51" i="2"/>
  <c r="H51" i="2" s="1"/>
  <c r="D50" i="2"/>
  <c r="H50" i="2" s="1"/>
  <c r="D49" i="2"/>
  <c r="D48" i="2"/>
  <c r="H48" i="2" s="1"/>
  <c r="D47" i="2"/>
  <c r="D46" i="2"/>
  <c r="F46" i="2" s="1"/>
  <c r="D45" i="2"/>
  <c r="D44" i="2"/>
  <c r="D43" i="2"/>
  <c r="H43" i="2" s="1"/>
  <c r="D42" i="2"/>
  <c r="H42" i="2" s="1"/>
  <c r="D41" i="2"/>
  <c r="D40" i="2"/>
  <c r="H40" i="2" s="1"/>
  <c r="D39" i="2"/>
  <c r="D38" i="2"/>
  <c r="F38" i="2" s="1"/>
  <c r="D37" i="2"/>
  <c r="D36" i="2"/>
  <c r="D35" i="2"/>
  <c r="H35" i="2" s="1"/>
  <c r="D34" i="2"/>
  <c r="H34" i="2" s="1"/>
  <c r="D33" i="2"/>
  <c r="D32" i="2"/>
  <c r="H32" i="2" s="1"/>
  <c r="D31" i="2"/>
  <c r="D30" i="2"/>
  <c r="F30" i="2" s="1"/>
  <c r="D29" i="2"/>
  <c r="D28" i="2"/>
  <c r="F28" i="2" s="1"/>
  <c r="D27" i="2"/>
  <c r="D26" i="2"/>
  <c r="D25" i="2"/>
  <c r="F25" i="2" s="1"/>
  <c r="D24" i="2"/>
  <c r="D23" i="2"/>
  <c r="F23" i="2" s="1"/>
  <c r="D22" i="2"/>
  <c r="F22" i="2" s="1"/>
  <c r="D21" i="2"/>
  <c r="F21" i="2" s="1"/>
  <c r="D20" i="2"/>
  <c r="F20" i="2" s="1"/>
  <c r="D19" i="2"/>
  <c r="D18" i="2"/>
  <c r="D17" i="2"/>
  <c r="F17" i="2" s="1"/>
  <c r="D16" i="2"/>
  <c r="D15" i="2"/>
  <c r="F15" i="2" s="1"/>
  <c r="D14" i="2"/>
  <c r="F14" i="2" s="1"/>
  <c r="D13" i="2"/>
  <c r="F13" i="2" s="1"/>
  <c r="D12" i="2"/>
  <c r="F12" i="2" s="1"/>
  <c r="D11" i="2"/>
  <c r="D10" i="2"/>
  <c r="D9" i="2"/>
  <c r="F9" i="2" s="1"/>
  <c r="D8" i="2"/>
  <c r="D7" i="2"/>
  <c r="F7" i="2" s="1"/>
  <c r="D6" i="2"/>
  <c r="F6" i="2" s="1"/>
  <c r="D5" i="2"/>
  <c r="F5" i="2" s="1"/>
  <c r="D4" i="2"/>
  <c r="F4" i="2" s="1"/>
  <c r="D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E1001" i="1"/>
  <c r="E1000" i="1"/>
  <c r="E999" i="1"/>
  <c r="D999" i="1" s="1"/>
  <c r="E998" i="1"/>
  <c r="E997" i="1"/>
  <c r="E996" i="1"/>
  <c r="E995" i="1"/>
  <c r="D995" i="1" s="1"/>
  <c r="E994" i="1"/>
  <c r="E993" i="1"/>
  <c r="E992" i="1"/>
  <c r="E991" i="1"/>
  <c r="E990" i="1"/>
  <c r="E989" i="1"/>
  <c r="E988" i="1"/>
  <c r="D988" i="1" s="1"/>
  <c r="E987" i="1"/>
  <c r="D987" i="1" s="1"/>
  <c r="E986" i="1"/>
  <c r="E985" i="1"/>
  <c r="E984" i="1"/>
  <c r="E983" i="1"/>
  <c r="D983" i="1" s="1"/>
  <c r="E982" i="1"/>
  <c r="E981" i="1"/>
  <c r="E980" i="1"/>
  <c r="E979" i="1"/>
  <c r="E978" i="1"/>
  <c r="E977" i="1"/>
  <c r="E976" i="1"/>
  <c r="E975" i="1"/>
  <c r="D975" i="1" s="1"/>
  <c r="E974" i="1"/>
  <c r="E973" i="1"/>
  <c r="E972" i="1"/>
  <c r="E971" i="1"/>
  <c r="D971" i="1" s="1"/>
  <c r="E970" i="1"/>
  <c r="E969" i="1"/>
  <c r="E968" i="1"/>
  <c r="E967" i="1"/>
  <c r="E966" i="1"/>
  <c r="E965" i="1"/>
  <c r="E964" i="1"/>
  <c r="E963" i="1"/>
  <c r="D963" i="1" s="1"/>
  <c r="E962" i="1"/>
  <c r="E961" i="1"/>
  <c r="E960" i="1"/>
  <c r="E959" i="1"/>
  <c r="D959" i="1" s="1"/>
  <c r="E958" i="1"/>
  <c r="E957" i="1"/>
  <c r="E956" i="1"/>
  <c r="E955" i="1"/>
  <c r="E954" i="1"/>
  <c r="E953" i="1"/>
  <c r="E952" i="1"/>
  <c r="E951" i="1"/>
  <c r="D951" i="1" s="1"/>
  <c r="E950" i="1"/>
  <c r="D950" i="1" s="1"/>
  <c r="E949" i="1"/>
  <c r="E948" i="1"/>
  <c r="D948" i="1" s="1"/>
  <c r="E947" i="1"/>
  <c r="D947" i="1" s="1"/>
  <c r="E946" i="1"/>
  <c r="E945" i="1"/>
  <c r="E944" i="1"/>
  <c r="E943" i="1"/>
  <c r="E942" i="1"/>
  <c r="E941" i="1"/>
  <c r="E940" i="1"/>
  <c r="E939" i="1"/>
  <c r="E938" i="1"/>
  <c r="E937" i="1"/>
  <c r="E936" i="1"/>
  <c r="E935" i="1"/>
  <c r="D935" i="1" s="1"/>
  <c r="E934" i="1"/>
  <c r="E933" i="1"/>
  <c r="E932" i="1"/>
  <c r="E931" i="1"/>
  <c r="E930" i="1"/>
  <c r="E929" i="1"/>
  <c r="E928" i="1"/>
  <c r="E927" i="1"/>
  <c r="D927" i="1" s="1"/>
  <c r="E926" i="1"/>
  <c r="E925" i="1"/>
  <c r="E924" i="1"/>
  <c r="D924" i="1" s="1"/>
  <c r="E923" i="1"/>
  <c r="E922" i="1"/>
  <c r="E921" i="1"/>
  <c r="E920" i="1"/>
  <c r="E919" i="1"/>
  <c r="E918" i="1"/>
  <c r="E917" i="1"/>
  <c r="E916" i="1"/>
  <c r="E915" i="1"/>
  <c r="D915" i="1" s="1"/>
  <c r="E914" i="1"/>
  <c r="E913" i="1"/>
  <c r="E912" i="1"/>
  <c r="E911" i="1"/>
  <c r="D911" i="1" s="1"/>
  <c r="E910" i="1"/>
  <c r="E909" i="1"/>
  <c r="E908" i="1"/>
  <c r="E907" i="1"/>
  <c r="E906" i="1"/>
  <c r="E905" i="1"/>
  <c r="E904" i="1"/>
  <c r="D904" i="1" s="1"/>
  <c r="E903" i="1"/>
  <c r="D903" i="1" s="1"/>
  <c r="E902" i="1"/>
  <c r="D902" i="1" s="1"/>
  <c r="E901" i="1"/>
  <c r="E900" i="1"/>
  <c r="D900" i="1" s="1"/>
  <c r="E899" i="1"/>
  <c r="D899" i="1" s="1"/>
  <c r="E898" i="1"/>
  <c r="E897" i="1"/>
  <c r="E896" i="1"/>
  <c r="E895" i="1"/>
  <c r="E894" i="1"/>
  <c r="E893" i="1"/>
  <c r="E892" i="1"/>
  <c r="E891" i="1"/>
  <c r="D891" i="1" s="1"/>
  <c r="E890" i="1"/>
  <c r="E889" i="1"/>
  <c r="E888" i="1"/>
  <c r="E887" i="1"/>
  <c r="D887" i="1" s="1"/>
  <c r="E886" i="1"/>
  <c r="D886" i="1" s="1"/>
  <c r="E885" i="1"/>
  <c r="E884" i="1"/>
  <c r="E883" i="1"/>
  <c r="E882" i="1"/>
  <c r="E881" i="1"/>
  <c r="D881" i="1" s="1"/>
  <c r="E880" i="1"/>
  <c r="E879" i="1"/>
  <c r="D879" i="1" s="1"/>
  <c r="E878" i="1"/>
  <c r="E877" i="1"/>
  <c r="E876" i="1"/>
  <c r="D876" i="1" s="1"/>
  <c r="E875" i="1"/>
  <c r="D875" i="1" s="1"/>
  <c r="E874" i="1"/>
  <c r="E873" i="1"/>
  <c r="E872" i="1"/>
  <c r="E871" i="1"/>
  <c r="E870" i="1"/>
  <c r="E869" i="1"/>
  <c r="E868" i="1"/>
  <c r="E867" i="1"/>
  <c r="E866" i="1"/>
  <c r="E865" i="1"/>
  <c r="E864" i="1"/>
  <c r="E863" i="1"/>
  <c r="D863" i="1" s="1"/>
  <c r="E862" i="1"/>
  <c r="E861" i="1"/>
  <c r="E860" i="1"/>
  <c r="E859" i="1"/>
  <c r="E858" i="1"/>
  <c r="E857" i="1"/>
  <c r="E856" i="1"/>
  <c r="E855" i="1"/>
  <c r="D855" i="1" s="1"/>
  <c r="E854" i="1"/>
  <c r="E853" i="1"/>
  <c r="D853" i="1" s="1"/>
  <c r="E852" i="1"/>
  <c r="D852" i="1" s="1"/>
  <c r="E851" i="1"/>
  <c r="E850" i="1"/>
  <c r="E849" i="1"/>
  <c r="E848" i="1"/>
  <c r="E847" i="1"/>
  <c r="E846" i="1"/>
  <c r="E845" i="1"/>
  <c r="E844" i="1"/>
  <c r="E843" i="1"/>
  <c r="D843" i="1" s="1"/>
  <c r="E842" i="1"/>
  <c r="E841" i="1"/>
  <c r="E840" i="1"/>
  <c r="D840" i="1" s="1"/>
  <c r="E839" i="1"/>
  <c r="D839" i="1" s="1"/>
  <c r="E838" i="1"/>
  <c r="D838" i="1" s="1"/>
  <c r="E837" i="1"/>
  <c r="E836" i="1"/>
  <c r="E835" i="1"/>
  <c r="E834" i="1"/>
  <c r="E833" i="1"/>
  <c r="E832" i="1"/>
  <c r="E831" i="1"/>
  <c r="E830" i="1"/>
  <c r="E829" i="1"/>
  <c r="E828" i="1"/>
  <c r="D828" i="1" s="1"/>
  <c r="E827" i="1"/>
  <c r="D827" i="1" s="1"/>
  <c r="E826" i="1"/>
  <c r="E825" i="1"/>
  <c r="E824" i="1"/>
  <c r="E823" i="1"/>
  <c r="E822" i="1"/>
  <c r="E821" i="1"/>
  <c r="E820" i="1"/>
  <c r="D820" i="1" s="1"/>
  <c r="E819" i="1"/>
  <c r="D819" i="1" s="1"/>
  <c r="E818" i="1"/>
  <c r="E817" i="1"/>
  <c r="E816" i="1"/>
  <c r="E815" i="1"/>
  <c r="D815" i="1" s="1"/>
  <c r="E814" i="1"/>
  <c r="D814" i="1" s="1"/>
  <c r="E813" i="1"/>
  <c r="E812" i="1"/>
  <c r="E811" i="1"/>
  <c r="E810" i="1"/>
  <c r="E809" i="1"/>
  <c r="E808" i="1"/>
  <c r="E807" i="1"/>
  <c r="D807" i="1" s="1"/>
  <c r="E806" i="1"/>
  <c r="D806" i="1" s="1"/>
  <c r="E805" i="1"/>
  <c r="E804" i="1"/>
  <c r="E803" i="1"/>
  <c r="E802" i="1"/>
  <c r="E801" i="1"/>
  <c r="E800" i="1"/>
  <c r="E799" i="1"/>
  <c r="E798" i="1"/>
  <c r="E797" i="1"/>
  <c r="E796" i="1"/>
  <c r="D796" i="1" s="1"/>
  <c r="E795" i="1"/>
  <c r="D795" i="1" s="1"/>
  <c r="E794" i="1"/>
  <c r="E793" i="1"/>
  <c r="D793" i="1" s="1"/>
  <c r="E792" i="1"/>
  <c r="E791" i="1"/>
  <c r="D791" i="1" s="1"/>
  <c r="E790" i="1"/>
  <c r="E789" i="1"/>
  <c r="E788" i="1"/>
  <c r="E787" i="1"/>
  <c r="E786" i="1"/>
  <c r="E785" i="1"/>
  <c r="E784" i="1"/>
  <c r="E783" i="1"/>
  <c r="E782" i="1"/>
  <c r="E781" i="1"/>
  <c r="E780" i="1"/>
  <c r="D780" i="1" s="1"/>
  <c r="E779" i="1"/>
  <c r="D779" i="1" s="1"/>
  <c r="E778" i="1"/>
  <c r="E777" i="1"/>
  <c r="E776" i="1"/>
  <c r="E775" i="1"/>
  <c r="E774" i="1"/>
  <c r="E773" i="1"/>
  <c r="E772" i="1"/>
  <c r="E771" i="1"/>
  <c r="D771" i="1" s="1"/>
  <c r="E770" i="1"/>
  <c r="E769" i="1"/>
  <c r="E768" i="1"/>
  <c r="E767" i="1"/>
  <c r="E766" i="1"/>
  <c r="E765" i="1"/>
  <c r="E764" i="1"/>
  <c r="E763" i="1"/>
  <c r="E762" i="1"/>
  <c r="E761" i="1"/>
  <c r="E760" i="1"/>
  <c r="E759" i="1"/>
  <c r="D759" i="1" s="1"/>
  <c r="E758" i="1"/>
  <c r="D758" i="1" s="1"/>
  <c r="E757" i="1"/>
  <c r="D757" i="1" s="1"/>
  <c r="E756" i="1"/>
  <c r="D756" i="1" s="1"/>
  <c r="E755" i="1"/>
  <c r="D755" i="1" s="1"/>
  <c r="E754" i="1"/>
  <c r="E753" i="1"/>
  <c r="E752" i="1"/>
  <c r="E751" i="1"/>
  <c r="E750" i="1"/>
  <c r="E749" i="1"/>
  <c r="D749" i="1" s="1"/>
  <c r="E748" i="1"/>
  <c r="E747" i="1"/>
  <c r="D747" i="1" s="1"/>
  <c r="E746" i="1"/>
  <c r="E745" i="1"/>
  <c r="E744" i="1"/>
  <c r="E743" i="1"/>
  <c r="D743" i="1" s="1"/>
  <c r="E742" i="1"/>
  <c r="E741" i="1"/>
  <c r="E740" i="1"/>
  <c r="E739" i="1"/>
  <c r="E738" i="1"/>
  <c r="E737" i="1"/>
  <c r="E736" i="1"/>
  <c r="E735" i="1"/>
  <c r="D735" i="1" s="1"/>
  <c r="E734" i="1"/>
  <c r="D734" i="1" s="1"/>
  <c r="E733" i="1"/>
  <c r="D733" i="1" s="1"/>
  <c r="E732" i="1"/>
  <c r="D732" i="1" s="1"/>
  <c r="E731" i="1"/>
  <c r="D731" i="1" s="1"/>
  <c r="E730" i="1"/>
  <c r="E729" i="1"/>
  <c r="E728" i="1"/>
  <c r="E727" i="1"/>
  <c r="E726" i="1"/>
  <c r="E725" i="1"/>
  <c r="E724" i="1"/>
  <c r="E723" i="1"/>
  <c r="D723" i="1" s="1"/>
  <c r="E722" i="1"/>
  <c r="E721" i="1"/>
  <c r="E720" i="1"/>
  <c r="E719" i="1"/>
  <c r="E718" i="1"/>
  <c r="E717" i="1"/>
  <c r="E716" i="1"/>
  <c r="E715" i="1"/>
  <c r="E714" i="1"/>
  <c r="E713" i="1"/>
  <c r="E712" i="1"/>
  <c r="E711" i="1"/>
  <c r="D711" i="1" s="1"/>
  <c r="E710" i="1"/>
  <c r="D710" i="1" s="1"/>
  <c r="E709" i="1"/>
  <c r="E708" i="1"/>
  <c r="D708" i="1" s="1"/>
  <c r="E707" i="1"/>
  <c r="E706" i="1"/>
  <c r="E705" i="1"/>
  <c r="E704" i="1"/>
  <c r="E703" i="1"/>
  <c r="E702" i="1"/>
  <c r="D702" i="1" s="1"/>
  <c r="E701" i="1"/>
  <c r="E700" i="1"/>
  <c r="E699" i="1"/>
  <c r="D699" i="1" s="1"/>
  <c r="E698" i="1"/>
  <c r="E697" i="1"/>
  <c r="E696" i="1"/>
  <c r="E695" i="1"/>
  <c r="D695" i="1" s="1"/>
  <c r="E694" i="1"/>
  <c r="D694" i="1" s="1"/>
  <c r="E693" i="1"/>
  <c r="E692" i="1"/>
  <c r="E691" i="1"/>
  <c r="E690" i="1"/>
  <c r="E689" i="1"/>
  <c r="E688" i="1"/>
  <c r="E687" i="1"/>
  <c r="D687" i="1" s="1"/>
  <c r="E686" i="1"/>
  <c r="D686" i="1" s="1"/>
  <c r="E685" i="1"/>
  <c r="E684" i="1"/>
  <c r="E683" i="1"/>
  <c r="D683" i="1" s="1"/>
  <c r="E682" i="1"/>
  <c r="E681" i="1"/>
  <c r="E680" i="1"/>
  <c r="E679" i="1"/>
  <c r="E678" i="1"/>
  <c r="E677" i="1"/>
  <c r="E676" i="1"/>
  <c r="D676" i="1" s="1"/>
  <c r="E675" i="1"/>
  <c r="D675" i="1" s="1"/>
  <c r="E674" i="1"/>
  <c r="E673" i="1"/>
  <c r="D673" i="1" s="1"/>
  <c r="E672" i="1"/>
  <c r="E671" i="1"/>
  <c r="D671" i="1" s="1"/>
  <c r="E670" i="1"/>
  <c r="D670" i="1" s="1"/>
  <c r="E669" i="1"/>
  <c r="E668" i="1"/>
  <c r="E667" i="1"/>
  <c r="E666" i="1"/>
  <c r="E665" i="1"/>
  <c r="E664" i="1"/>
  <c r="E663" i="1"/>
  <c r="E662" i="1"/>
  <c r="E661" i="1"/>
  <c r="E660" i="1"/>
  <c r="D660" i="1" s="1"/>
  <c r="E659" i="1"/>
  <c r="D659" i="1" s="1"/>
  <c r="E658" i="1"/>
  <c r="E657" i="1"/>
  <c r="E656" i="1"/>
  <c r="E655" i="1"/>
  <c r="E654" i="1"/>
  <c r="D654" i="1" s="1"/>
  <c r="E653" i="1"/>
  <c r="E652" i="1"/>
  <c r="D652" i="1" s="1"/>
  <c r="E651" i="1"/>
  <c r="D651" i="1" s="1"/>
  <c r="E650" i="1"/>
  <c r="E649" i="1"/>
  <c r="E648" i="1"/>
  <c r="E647" i="1"/>
  <c r="D647" i="1" s="1"/>
  <c r="E646" i="1"/>
  <c r="E645" i="1"/>
  <c r="E644" i="1"/>
  <c r="E643" i="1"/>
  <c r="E642" i="1"/>
  <c r="E641" i="1"/>
  <c r="E640" i="1"/>
  <c r="E639" i="1"/>
  <c r="D639" i="1" s="1"/>
  <c r="E638" i="1"/>
  <c r="D638" i="1" s="1"/>
  <c r="E637" i="1"/>
  <c r="D637" i="1" s="1"/>
  <c r="E636" i="1"/>
  <c r="D636" i="1" s="1"/>
  <c r="E635" i="1"/>
  <c r="D635" i="1" s="1"/>
  <c r="E634" i="1"/>
  <c r="E633" i="1"/>
  <c r="E632" i="1"/>
  <c r="E631" i="1"/>
  <c r="E630" i="1"/>
  <c r="E629" i="1"/>
  <c r="E628" i="1"/>
  <c r="E627" i="1"/>
  <c r="E626" i="1"/>
  <c r="E625" i="1"/>
  <c r="E624" i="1"/>
  <c r="E623" i="1"/>
  <c r="D623" i="1" s="1"/>
  <c r="E622" i="1"/>
  <c r="E621" i="1"/>
  <c r="E620" i="1"/>
  <c r="E619" i="1"/>
  <c r="E618" i="1"/>
  <c r="E617" i="1"/>
  <c r="E616" i="1"/>
  <c r="E615" i="1"/>
  <c r="E614" i="1"/>
  <c r="E613" i="1"/>
  <c r="E612" i="1"/>
  <c r="E611" i="1"/>
  <c r="D611" i="1" s="1"/>
  <c r="E610" i="1"/>
  <c r="E609" i="1"/>
  <c r="E608" i="1"/>
  <c r="E607" i="1"/>
  <c r="E606" i="1"/>
  <c r="E605" i="1"/>
  <c r="E604" i="1"/>
  <c r="D604" i="1" s="1"/>
  <c r="E603" i="1"/>
  <c r="D603" i="1" s="1"/>
  <c r="E602" i="1"/>
  <c r="E601" i="1"/>
  <c r="E600" i="1"/>
  <c r="E599" i="1"/>
  <c r="D599" i="1" s="1"/>
  <c r="E598" i="1"/>
  <c r="E597" i="1"/>
  <c r="E596" i="1"/>
  <c r="E595" i="1"/>
  <c r="E594" i="1"/>
  <c r="E593" i="1"/>
  <c r="E592" i="1"/>
  <c r="E591" i="1"/>
  <c r="D591" i="1" s="1"/>
  <c r="E590" i="1"/>
  <c r="E589" i="1"/>
  <c r="E588" i="1"/>
  <c r="E587" i="1"/>
  <c r="D587" i="1" s="1"/>
  <c r="E586" i="1"/>
  <c r="E585" i="1"/>
  <c r="E584" i="1"/>
  <c r="E583" i="1"/>
  <c r="E582" i="1"/>
  <c r="E581" i="1"/>
  <c r="E580" i="1"/>
  <c r="E579" i="1"/>
  <c r="E578" i="1"/>
  <c r="E577" i="1"/>
  <c r="D577" i="1" s="1"/>
  <c r="E576" i="1"/>
  <c r="E575" i="1"/>
  <c r="D575" i="1" s="1"/>
  <c r="E574" i="1"/>
  <c r="E573" i="1"/>
  <c r="E572" i="1"/>
  <c r="E571" i="1"/>
  <c r="E570" i="1"/>
  <c r="E569" i="1"/>
  <c r="E568" i="1"/>
  <c r="E567" i="1"/>
  <c r="E566" i="1"/>
  <c r="E565" i="1"/>
  <c r="E564" i="1"/>
  <c r="E563" i="1"/>
  <c r="D563" i="1" s="1"/>
  <c r="E562" i="1"/>
  <c r="E561" i="1"/>
  <c r="E560" i="1"/>
  <c r="E559" i="1"/>
  <c r="E558" i="1"/>
  <c r="E557" i="1"/>
  <c r="E556" i="1"/>
  <c r="E555" i="1"/>
  <c r="D555" i="1" s="1"/>
  <c r="E554" i="1"/>
  <c r="E553" i="1"/>
  <c r="E552" i="1"/>
  <c r="E551" i="1"/>
  <c r="E550" i="1"/>
  <c r="E549" i="1"/>
  <c r="E548" i="1"/>
  <c r="E547" i="1"/>
  <c r="E546" i="1"/>
  <c r="E545" i="1"/>
  <c r="D545" i="1" s="1"/>
  <c r="E544" i="1"/>
  <c r="E543" i="1"/>
  <c r="E542" i="1"/>
  <c r="E541" i="1"/>
  <c r="E540" i="1"/>
  <c r="E539" i="1"/>
  <c r="D539" i="1" s="1"/>
  <c r="E538" i="1"/>
  <c r="E537" i="1"/>
  <c r="E536" i="1"/>
  <c r="E535" i="1"/>
  <c r="E534" i="1"/>
  <c r="E533" i="1"/>
  <c r="E532" i="1"/>
  <c r="E531" i="1"/>
  <c r="E530" i="1"/>
  <c r="E529" i="1"/>
  <c r="D529" i="1" s="1"/>
  <c r="E528" i="1"/>
  <c r="E527" i="1"/>
  <c r="D527" i="1" s="1"/>
  <c r="E526" i="1"/>
  <c r="E525" i="1"/>
  <c r="E524" i="1"/>
  <c r="E523" i="1"/>
  <c r="E522" i="1"/>
  <c r="E521" i="1"/>
  <c r="E520" i="1"/>
  <c r="D520" i="1" s="1"/>
  <c r="E519" i="1"/>
  <c r="D519" i="1" s="1"/>
  <c r="E518" i="1"/>
  <c r="E517" i="1"/>
  <c r="E516" i="1"/>
  <c r="E515" i="1"/>
  <c r="D515" i="1" s="1"/>
  <c r="E514" i="1"/>
  <c r="E513" i="1"/>
  <c r="E512" i="1"/>
  <c r="E511" i="1"/>
  <c r="E510" i="1"/>
  <c r="E509" i="1"/>
  <c r="E508" i="1"/>
  <c r="E507" i="1"/>
  <c r="E506" i="1"/>
  <c r="E505" i="1"/>
  <c r="E504" i="1"/>
  <c r="E503" i="1"/>
  <c r="D503" i="1" s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D483" i="1" s="1"/>
  <c r="E482" i="1"/>
  <c r="E481" i="1"/>
  <c r="E480" i="1"/>
  <c r="E479" i="1"/>
  <c r="D479" i="1" s="1"/>
  <c r="E478" i="1"/>
  <c r="E477" i="1"/>
  <c r="E476" i="1"/>
  <c r="E475" i="1"/>
  <c r="E474" i="1"/>
  <c r="E473" i="1"/>
  <c r="E472" i="1"/>
  <c r="E471" i="1"/>
  <c r="E470" i="1"/>
  <c r="E469" i="1"/>
  <c r="E468" i="1"/>
  <c r="E467" i="1"/>
  <c r="D467" i="1" s="1"/>
  <c r="E466" i="1"/>
  <c r="E465" i="1"/>
  <c r="E464" i="1"/>
  <c r="E463" i="1"/>
  <c r="E462" i="1"/>
  <c r="E461" i="1"/>
  <c r="E460" i="1"/>
  <c r="E459" i="1"/>
  <c r="E458" i="1"/>
  <c r="E457" i="1"/>
  <c r="E456" i="1"/>
  <c r="E455" i="1"/>
  <c r="D455" i="1" s="1"/>
  <c r="E454" i="1"/>
  <c r="E453" i="1"/>
  <c r="E452" i="1"/>
  <c r="E451" i="1"/>
  <c r="E450" i="1"/>
  <c r="E449" i="1"/>
  <c r="E448" i="1"/>
  <c r="E447" i="1"/>
  <c r="E446" i="1"/>
  <c r="E445" i="1"/>
  <c r="E444" i="1"/>
  <c r="E443" i="1"/>
  <c r="D443" i="1" s="1"/>
  <c r="E442" i="1"/>
  <c r="E441" i="1"/>
  <c r="E440" i="1"/>
  <c r="E439" i="1"/>
  <c r="E438" i="1"/>
  <c r="E437" i="1"/>
  <c r="E436" i="1"/>
  <c r="D436" i="1" s="1"/>
  <c r="E435" i="1"/>
  <c r="E434" i="1"/>
  <c r="E433" i="1"/>
  <c r="E432" i="1"/>
  <c r="E431" i="1"/>
  <c r="D431" i="1" s="1"/>
  <c r="E430" i="1"/>
  <c r="E429" i="1"/>
  <c r="E428" i="1"/>
  <c r="E427" i="1"/>
  <c r="E426" i="1"/>
  <c r="E425" i="1"/>
  <c r="E424" i="1"/>
  <c r="E423" i="1"/>
  <c r="E422" i="1"/>
  <c r="E421" i="1"/>
  <c r="E420" i="1"/>
  <c r="D420" i="1" s="1"/>
  <c r="E419" i="1"/>
  <c r="D419" i="1" s="1"/>
  <c r="E418" i="1"/>
  <c r="E417" i="1"/>
  <c r="E416" i="1"/>
  <c r="E415" i="1"/>
  <c r="E414" i="1"/>
  <c r="E413" i="1"/>
  <c r="E412" i="1"/>
  <c r="E411" i="1"/>
  <c r="E410" i="1"/>
  <c r="E409" i="1"/>
  <c r="E408" i="1"/>
  <c r="E407" i="1"/>
  <c r="D407" i="1" s="1"/>
  <c r="E406" i="1"/>
  <c r="E405" i="1"/>
  <c r="E404" i="1"/>
  <c r="E403" i="1"/>
  <c r="E402" i="1"/>
  <c r="E401" i="1"/>
  <c r="E400" i="1"/>
  <c r="E399" i="1"/>
  <c r="E398" i="1"/>
  <c r="E397" i="1"/>
  <c r="E396" i="1"/>
  <c r="E395" i="1"/>
  <c r="D395" i="1" s="1"/>
  <c r="E394" i="1"/>
  <c r="E393" i="1"/>
  <c r="E392" i="1"/>
  <c r="E391" i="1"/>
  <c r="E390" i="1"/>
  <c r="E389" i="1"/>
  <c r="D389" i="1" s="1"/>
  <c r="E388" i="1"/>
  <c r="E387" i="1"/>
  <c r="D387" i="1" s="1"/>
  <c r="E386" i="1"/>
  <c r="E385" i="1"/>
  <c r="E384" i="1"/>
  <c r="E383" i="1"/>
  <c r="D383" i="1" s="1"/>
  <c r="E382" i="1"/>
  <c r="E381" i="1"/>
  <c r="E380" i="1"/>
  <c r="E379" i="1"/>
  <c r="E378" i="1"/>
  <c r="E377" i="1"/>
  <c r="E376" i="1"/>
  <c r="E375" i="1"/>
  <c r="E374" i="1"/>
  <c r="E373" i="1"/>
  <c r="D373" i="1" s="1"/>
  <c r="E372" i="1"/>
  <c r="E371" i="1"/>
  <c r="D371" i="1" s="1"/>
  <c r="E370" i="1"/>
  <c r="E369" i="1"/>
  <c r="E368" i="1"/>
  <c r="E367" i="1"/>
  <c r="E366" i="1"/>
  <c r="E365" i="1"/>
  <c r="E364" i="1"/>
  <c r="E363" i="1"/>
  <c r="E362" i="1"/>
  <c r="E361" i="1"/>
  <c r="E360" i="1"/>
  <c r="E359" i="1"/>
  <c r="D359" i="1" s="1"/>
  <c r="E358" i="1"/>
  <c r="E357" i="1"/>
  <c r="E356" i="1"/>
  <c r="E355" i="1"/>
  <c r="E354" i="1"/>
  <c r="E353" i="1"/>
  <c r="E352" i="1"/>
  <c r="E351" i="1"/>
  <c r="E350" i="1"/>
  <c r="E349" i="1"/>
  <c r="E348" i="1"/>
  <c r="E347" i="1"/>
  <c r="D347" i="1" s="1"/>
  <c r="E346" i="1"/>
  <c r="E345" i="1"/>
  <c r="E344" i="1"/>
  <c r="E343" i="1"/>
  <c r="E342" i="1"/>
  <c r="E341" i="1"/>
  <c r="D341" i="1" s="1"/>
  <c r="E340" i="1"/>
  <c r="E339" i="1"/>
  <c r="E338" i="1"/>
  <c r="E337" i="1"/>
  <c r="E336" i="1"/>
  <c r="E335" i="1"/>
  <c r="D335" i="1" s="1"/>
  <c r="E334" i="1"/>
  <c r="E333" i="1"/>
  <c r="E332" i="1"/>
  <c r="E331" i="1"/>
  <c r="E330" i="1"/>
  <c r="E329" i="1"/>
  <c r="E328" i="1"/>
  <c r="E327" i="1"/>
  <c r="E326" i="1"/>
  <c r="D326" i="1" s="1"/>
  <c r="E325" i="1"/>
  <c r="E324" i="1"/>
  <c r="E323" i="1"/>
  <c r="D323" i="1" s="1"/>
  <c r="E322" i="1"/>
  <c r="E321" i="1"/>
  <c r="E320" i="1"/>
  <c r="E319" i="1"/>
  <c r="E318" i="1"/>
  <c r="E317" i="1"/>
  <c r="E316" i="1"/>
  <c r="E315" i="1"/>
  <c r="E314" i="1"/>
  <c r="E313" i="1"/>
  <c r="E312" i="1"/>
  <c r="E311" i="1"/>
  <c r="D311" i="1" s="1"/>
  <c r="E310" i="1"/>
  <c r="E309" i="1"/>
  <c r="E308" i="1"/>
  <c r="E307" i="1"/>
  <c r="E306" i="1"/>
  <c r="E305" i="1"/>
  <c r="E304" i="1"/>
  <c r="E303" i="1"/>
  <c r="D303" i="1" s="1"/>
  <c r="E302" i="1"/>
  <c r="E301" i="1"/>
  <c r="E300" i="1"/>
  <c r="E299" i="1"/>
  <c r="D299" i="1" s="1"/>
  <c r="E298" i="1"/>
  <c r="E297" i="1"/>
  <c r="E296" i="1"/>
  <c r="E295" i="1"/>
  <c r="E294" i="1"/>
  <c r="E293" i="1"/>
  <c r="E292" i="1"/>
  <c r="E291" i="1"/>
  <c r="E290" i="1"/>
  <c r="E289" i="1"/>
  <c r="E288" i="1"/>
  <c r="E287" i="1"/>
  <c r="D287" i="1" s="1"/>
  <c r="E286" i="1"/>
  <c r="E285" i="1"/>
  <c r="E284" i="1"/>
  <c r="E283" i="1"/>
  <c r="E282" i="1"/>
  <c r="E281" i="1"/>
  <c r="E280" i="1"/>
  <c r="E279" i="1"/>
  <c r="E278" i="1"/>
  <c r="E277" i="1"/>
  <c r="E276" i="1"/>
  <c r="E275" i="1"/>
  <c r="D275" i="1" s="1"/>
  <c r="E274" i="1"/>
  <c r="E273" i="1"/>
  <c r="E272" i="1"/>
  <c r="E271" i="1"/>
  <c r="E270" i="1"/>
  <c r="E269" i="1"/>
  <c r="E268" i="1"/>
  <c r="E267" i="1"/>
  <c r="E266" i="1"/>
  <c r="E265" i="1"/>
  <c r="E264" i="1"/>
  <c r="E263" i="1"/>
  <c r="D263" i="1" s="1"/>
  <c r="E262" i="1"/>
  <c r="E261" i="1"/>
  <c r="E260" i="1"/>
  <c r="E259" i="1"/>
  <c r="E258" i="1"/>
  <c r="E257" i="1"/>
  <c r="E256" i="1"/>
  <c r="E255" i="1"/>
  <c r="E254" i="1"/>
  <c r="E253" i="1"/>
  <c r="E252" i="1"/>
  <c r="E251" i="1"/>
  <c r="D251" i="1" s="1"/>
  <c r="E250" i="1"/>
  <c r="E249" i="1"/>
  <c r="E248" i="1"/>
  <c r="E247" i="1"/>
  <c r="E246" i="1"/>
  <c r="E245" i="1"/>
  <c r="E244" i="1"/>
  <c r="E243" i="1"/>
  <c r="D243" i="1" s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D227" i="1" s="1"/>
  <c r="E226" i="1"/>
  <c r="E225" i="1"/>
  <c r="E224" i="1"/>
  <c r="E223" i="1"/>
  <c r="E222" i="1"/>
  <c r="E221" i="1"/>
  <c r="E220" i="1"/>
  <c r="E219" i="1"/>
  <c r="E218" i="1"/>
  <c r="E217" i="1"/>
  <c r="E216" i="1"/>
  <c r="E215" i="1"/>
  <c r="D215" i="1" s="1"/>
  <c r="E214" i="1"/>
  <c r="E213" i="1"/>
  <c r="E212" i="1"/>
  <c r="E211" i="1"/>
  <c r="E210" i="1"/>
  <c r="E209" i="1"/>
  <c r="E208" i="1"/>
  <c r="E207" i="1"/>
  <c r="E206" i="1"/>
  <c r="E205" i="1"/>
  <c r="E204" i="1"/>
  <c r="E203" i="1"/>
  <c r="D203" i="1" s="1"/>
  <c r="E202" i="1"/>
  <c r="E201" i="1"/>
  <c r="E200" i="1"/>
  <c r="E199" i="1"/>
  <c r="E198" i="1"/>
  <c r="E197" i="1"/>
  <c r="E196" i="1"/>
  <c r="E195" i="1"/>
  <c r="D195" i="1" s="1"/>
  <c r="E194" i="1"/>
  <c r="E193" i="1"/>
  <c r="E192" i="1"/>
  <c r="E191" i="1"/>
  <c r="D191" i="1" s="1"/>
  <c r="E190" i="1"/>
  <c r="E189" i="1"/>
  <c r="E188" i="1"/>
  <c r="E187" i="1"/>
  <c r="E186" i="1"/>
  <c r="E185" i="1"/>
  <c r="E184" i="1"/>
  <c r="E183" i="1"/>
  <c r="E182" i="1"/>
  <c r="E181" i="1"/>
  <c r="E180" i="1"/>
  <c r="E179" i="1"/>
  <c r="D179" i="1" s="1"/>
  <c r="E178" i="1"/>
  <c r="E177" i="1"/>
  <c r="E176" i="1"/>
  <c r="E175" i="1"/>
  <c r="E174" i="1"/>
  <c r="E173" i="1"/>
  <c r="E172" i="1"/>
  <c r="E171" i="1"/>
  <c r="E170" i="1"/>
  <c r="E169" i="1"/>
  <c r="E168" i="1"/>
  <c r="E167" i="1"/>
  <c r="D167" i="1" s="1"/>
  <c r="E166" i="1"/>
  <c r="E165" i="1"/>
  <c r="E164" i="1"/>
  <c r="E163" i="1"/>
  <c r="E162" i="1"/>
  <c r="E161" i="1"/>
  <c r="E160" i="1"/>
  <c r="E159" i="1"/>
  <c r="E158" i="1"/>
  <c r="E157" i="1"/>
  <c r="E156" i="1"/>
  <c r="E155" i="1"/>
  <c r="D155" i="1" s="1"/>
  <c r="E154" i="1"/>
  <c r="E153" i="1"/>
  <c r="E152" i="1"/>
  <c r="E151" i="1"/>
  <c r="E150" i="1"/>
  <c r="E149" i="1"/>
  <c r="E148" i="1"/>
  <c r="E147" i="1"/>
  <c r="D147" i="1" s="1"/>
  <c r="E146" i="1"/>
  <c r="E145" i="1"/>
  <c r="E144" i="1"/>
  <c r="E143" i="1"/>
  <c r="D143" i="1" s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D107" i="1" s="1"/>
  <c r="E106" i="1"/>
  <c r="E105" i="1"/>
  <c r="E104" i="1"/>
  <c r="E103" i="1"/>
  <c r="E102" i="1"/>
  <c r="E101" i="1"/>
  <c r="E100" i="1"/>
  <c r="E99" i="1"/>
  <c r="E98" i="1"/>
  <c r="E97" i="1"/>
  <c r="E96" i="1"/>
  <c r="E95" i="1"/>
  <c r="D95" i="1" s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D71" i="1" s="1"/>
  <c r="E70" i="1"/>
  <c r="E69" i="1"/>
  <c r="E68" i="1"/>
  <c r="E67" i="1"/>
  <c r="E66" i="1"/>
  <c r="E65" i="1"/>
  <c r="E64" i="1"/>
  <c r="E63" i="1"/>
  <c r="E62" i="1"/>
  <c r="E61" i="1"/>
  <c r="E60" i="1"/>
  <c r="E59" i="1"/>
  <c r="D59" i="1" s="1"/>
  <c r="E58" i="1"/>
  <c r="E57" i="1"/>
  <c r="E56" i="1"/>
  <c r="E55" i="1"/>
  <c r="E54" i="1"/>
  <c r="E53" i="1"/>
  <c r="E52" i="1"/>
  <c r="E51" i="1"/>
  <c r="E50" i="1"/>
  <c r="E49" i="1"/>
  <c r="E48" i="1"/>
  <c r="E47" i="1"/>
  <c r="D47" i="1" s="1"/>
  <c r="E46" i="1"/>
  <c r="E45" i="1"/>
  <c r="E44" i="1"/>
  <c r="E43" i="1"/>
  <c r="E42" i="1"/>
  <c r="E41" i="1"/>
  <c r="E40" i="1"/>
  <c r="E39" i="1"/>
  <c r="E38" i="1"/>
  <c r="E37" i="1"/>
  <c r="E36" i="1"/>
  <c r="E35" i="1"/>
  <c r="D35" i="1" s="1"/>
  <c r="E34" i="1"/>
  <c r="E33" i="1"/>
  <c r="E32" i="1"/>
  <c r="E31" i="1"/>
  <c r="E30" i="1"/>
  <c r="E29" i="1"/>
  <c r="D28" i="1"/>
  <c r="C27" i="1"/>
  <c r="C26" i="1"/>
  <c r="A25" i="1"/>
  <c r="D24" i="1"/>
  <c r="A23" i="1"/>
  <c r="Q22" i="1"/>
  <c r="D20" i="1"/>
  <c r="C19" i="1"/>
  <c r="A18" i="1"/>
  <c r="A17" i="1"/>
  <c r="D16" i="1"/>
  <c r="A15" i="1"/>
  <c r="C14" i="1"/>
  <c r="D12" i="1"/>
  <c r="A11" i="1"/>
  <c r="A9" i="1"/>
  <c r="D8" i="1"/>
  <c r="A7" i="1"/>
  <c r="C6" i="1"/>
  <c r="Q5" i="1"/>
  <c r="D4" i="1"/>
  <c r="A3" i="1"/>
  <c r="D1001" i="1"/>
  <c r="D997" i="1"/>
  <c r="D996" i="1"/>
  <c r="D993" i="1"/>
  <c r="D991" i="1"/>
  <c r="D989" i="1"/>
  <c r="D985" i="1"/>
  <c r="D981" i="1"/>
  <c r="D980" i="1"/>
  <c r="D979" i="1"/>
  <c r="D977" i="1"/>
  <c r="D973" i="1"/>
  <c r="D969" i="1"/>
  <c r="D968" i="1"/>
  <c r="D967" i="1"/>
  <c r="D966" i="1"/>
  <c r="D965" i="1"/>
  <c r="D964" i="1"/>
  <c r="D961" i="1"/>
  <c r="D957" i="1"/>
  <c r="D956" i="1"/>
  <c r="D955" i="1"/>
  <c r="D953" i="1"/>
  <c r="D949" i="1"/>
  <c r="D945" i="1"/>
  <c r="D943" i="1"/>
  <c r="D941" i="1"/>
  <c r="D940" i="1"/>
  <c r="D939" i="1"/>
  <c r="D937" i="1"/>
  <c r="D933" i="1"/>
  <c r="D932" i="1"/>
  <c r="D931" i="1"/>
  <c r="D929" i="1"/>
  <c r="D925" i="1"/>
  <c r="D923" i="1"/>
  <c r="D921" i="1"/>
  <c r="D919" i="1"/>
  <c r="D917" i="1"/>
  <c r="D916" i="1"/>
  <c r="D913" i="1"/>
  <c r="D909" i="1"/>
  <c r="D908" i="1"/>
  <c r="D907" i="1"/>
  <c r="D905" i="1"/>
  <c r="D901" i="1"/>
  <c r="D897" i="1"/>
  <c r="D895" i="1"/>
  <c r="D893" i="1"/>
  <c r="D892" i="1"/>
  <c r="D889" i="1"/>
  <c r="D885" i="1"/>
  <c r="D884" i="1"/>
  <c r="D883" i="1"/>
  <c r="D877" i="1"/>
  <c r="D873" i="1"/>
  <c r="D871" i="1"/>
  <c r="D869" i="1"/>
  <c r="D868" i="1"/>
  <c r="D867" i="1"/>
  <c r="D865" i="1"/>
  <c r="D861" i="1"/>
  <c r="D860" i="1"/>
  <c r="D859" i="1"/>
  <c r="D857" i="1"/>
  <c r="D851" i="1"/>
  <c r="D849" i="1"/>
  <c r="D847" i="1"/>
  <c r="D845" i="1"/>
  <c r="D844" i="1"/>
  <c r="D841" i="1"/>
  <c r="D837" i="1"/>
  <c r="D836" i="1"/>
  <c r="D835" i="1"/>
  <c r="D833" i="1"/>
  <c r="D831" i="1"/>
  <c r="D830" i="1"/>
  <c r="D829" i="1"/>
  <c r="D825" i="1"/>
  <c r="D823" i="1"/>
  <c r="D822" i="1"/>
  <c r="D821" i="1"/>
  <c r="D817" i="1"/>
  <c r="D813" i="1"/>
  <c r="D812" i="1"/>
  <c r="D811" i="1"/>
  <c r="D809" i="1"/>
  <c r="D805" i="1"/>
  <c r="D804" i="1"/>
  <c r="D803" i="1"/>
  <c r="D801" i="1"/>
  <c r="D799" i="1"/>
  <c r="D798" i="1"/>
  <c r="D797" i="1"/>
  <c r="D789" i="1"/>
  <c r="D788" i="1"/>
  <c r="D787" i="1"/>
  <c r="D785" i="1"/>
  <c r="D783" i="1"/>
  <c r="D782" i="1"/>
  <c r="D781" i="1"/>
  <c r="D777" i="1"/>
  <c r="D776" i="1"/>
  <c r="D775" i="1"/>
  <c r="D774" i="1"/>
  <c r="D773" i="1"/>
  <c r="D772" i="1"/>
  <c r="D769" i="1"/>
  <c r="D767" i="1"/>
  <c r="D766" i="1"/>
  <c r="D765" i="1"/>
  <c r="D764" i="1"/>
  <c r="D763" i="1"/>
  <c r="D761" i="1"/>
  <c r="D753" i="1"/>
  <c r="D751" i="1"/>
  <c r="D750" i="1"/>
  <c r="D748" i="1"/>
  <c r="D745" i="1"/>
  <c r="D742" i="1"/>
  <c r="D741" i="1"/>
  <c r="D740" i="1"/>
  <c r="D739" i="1"/>
  <c r="D737" i="1"/>
  <c r="D729" i="1"/>
  <c r="D727" i="1"/>
  <c r="D726" i="1"/>
  <c r="D725" i="1"/>
  <c r="D724" i="1"/>
  <c r="D721" i="1"/>
  <c r="D719" i="1"/>
  <c r="D718" i="1"/>
  <c r="D717" i="1"/>
  <c r="D716" i="1"/>
  <c r="D715" i="1"/>
  <c r="D713" i="1"/>
  <c r="D712" i="1"/>
  <c r="D709" i="1"/>
  <c r="D707" i="1"/>
  <c r="D705" i="1"/>
  <c r="D703" i="1"/>
  <c r="D701" i="1"/>
  <c r="D700" i="1"/>
  <c r="D697" i="1"/>
  <c r="D693" i="1"/>
  <c r="D692" i="1"/>
  <c r="D691" i="1"/>
  <c r="D689" i="1"/>
  <c r="D685" i="1"/>
  <c r="D684" i="1"/>
  <c r="D681" i="1"/>
  <c r="D679" i="1"/>
  <c r="D678" i="1"/>
  <c r="D677" i="1"/>
  <c r="D669" i="1"/>
  <c r="D668" i="1"/>
  <c r="D667" i="1"/>
  <c r="D665" i="1"/>
  <c r="D663" i="1"/>
  <c r="D662" i="1"/>
  <c r="D661" i="1"/>
  <c r="D657" i="1"/>
  <c r="D655" i="1"/>
  <c r="D653" i="1"/>
  <c r="D649" i="1"/>
  <c r="D648" i="1"/>
  <c r="D646" i="1"/>
  <c r="D645" i="1"/>
  <c r="D644" i="1"/>
  <c r="D643" i="1"/>
  <c r="D641" i="1"/>
  <c r="D633" i="1"/>
  <c r="D631" i="1"/>
  <c r="D630" i="1"/>
  <c r="D629" i="1"/>
  <c r="D628" i="1"/>
  <c r="D627" i="1"/>
  <c r="D625" i="1"/>
  <c r="D622" i="1"/>
  <c r="D621" i="1"/>
  <c r="D620" i="1"/>
  <c r="D619" i="1"/>
  <c r="D617" i="1"/>
  <c r="D615" i="1"/>
  <c r="D614" i="1"/>
  <c r="D613" i="1"/>
  <c r="D612" i="1"/>
  <c r="D609" i="1"/>
  <c r="D607" i="1"/>
  <c r="D606" i="1"/>
  <c r="D605" i="1"/>
  <c r="D601" i="1"/>
  <c r="D598" i="1"/>
  <c r="D597" i="1"/>
  <c r="D596" i="1"/>
  <c r="D595" i="1"/>
  <c r="D593" i="1"/>
  <c r="D590" i="1"/>
  <c r="D589" i="1"/>
  <c r="D588" i="1"/>
  <c r="D585" i="1"/>
  <c r="D584" i="1"/>
  <c r="D583" i="1"/>
  <c r="D582" i="1"/>
  <c r="D581" i="1"/>
  <c r="D580" i="1"/>
  <c r="D579" i="1"/>
  <c r="D574" i="1"/>
  <c r="D573" i="1"/>
  <c r="D572" i="1"/>
  <c r="D571" i="1"/>
  <c r="D569" i="1"/>
  <c r="D567" i="1"/>
  <c r="D566" i="1"/>
  <c r="D565" i="1"/>
  <c r="D564" i="1"/>
  <c r="D561" i="1"/>
  <c r="D559" i="1"/>
  <c r="D558" i="1"/>
  <c r="D557" i="1"/>
  <c r="D556" i="1"/>
  <c r="D553" i="1"/>
  <c r="D551" i="1"/>
  <c r="D550" i="1"/>
  <c r="D549" i="1"/>
  <c r="D548" i="1"/>
  <c r="D547" i="1"/>
  <c r="D543" i="1"/>
  <c r="D542" i="1"/>
  <c r="D541" i="1"/>
  <c r="D540" i="1"/>
  <c r="D537" i="1"/>
  <c r="D535" i="1"/>
  <c r="D534" i="1"/>
  <c r="D533" i="1"/>
  <c r="D532" i="1"/>
  <c r="D531" i="1"/>
  <c r="D526" i="1"/>
  <c r="D525" i="1"/>
  <c r="D524" i="1"/>
  <c r="D523" i="1"/>
  <c r="D521" i="1"/>
  <c r="D518" i="1"/>
  <c r="D517" i="1"/>
  <c r="D516" i="1"/>
  <c r="D513" i="1"/>
  <c r="D511" i="1"/>
  <c r="D510" i="1"/>
  <c r="D509" i="1"/>
  <c r="D508" i="1"/>
  <c r="D507" i="1"/>
  <c r="D505" i="1"/>
  <c r="D502" i="1"/>
  <c r="D501" i="1"/>
  <c r="D500" i="1"/>
  <c r="D499" i="1"/>
  <c r="D497" i="1"/>
  <c r="D495" i="1"/>
  <c r="D494" i="1"/>
  <c r="D493" i="1"/>
  <c r="D492" i="1"/>
  <c r="D491" i="1"/>
  <c r="D489" i="1"/>
  <c r="D487" i="1"/>
  <c r="D486" i="1"/>
  <c r="D485" i="1"/>
  <c r="D484" i="1"/>
  <c r="D481" i="1"/>
  <c r="D478" i="1"/>
  <c r="D477" i="1"/>
  <c r="D476" i="1"/>
  <c r="D475" i="1"/>
  <c r="D473" i="1"/>
  <c r="D471" i="1"/>
  <c r="D470" i="1"/>
  <c r="D469" i="1"/>
  <c r="D468" i="1"/>
  <c r="D465" i="1"/>
  <c r="D463" i="1"/>
  <c r="D462" i="1"/>
  <c r="D461" i="1"/>
  <c r="D460" i="1"/>
  <c r="D459" i="1"/>
  <c r="D457" i="1"/>
  <c r="D456" i="1"/>
  <c r="D454" i="1"/>
  <c r="D453" i="1"/>
  <c r="D452" i="1"/>
  <c r="D451" i="1"/>
  <c r="D449" i="1"/>
  <c r="D447" i="1"/>
  <c r="D446" i="1"/>
  <c r="D445" i="1"/>
  <c r="D444" i="1"/>
  <c r="D441" i="1"/>
  <c r="D439" i="1"/>
  <c r="D438" i="1"/>
  <c r="D437" i="1"/>
  <c r="D435" i="1"/>
  <c r="D433" i="1"/>
  <c r="D430" i="1"/>
  <c r="D429" i="1"/>
  <c r="D428" i="1"/>
  <c r="D427" i="1"/>
  <c r="D425" i="1"/>
  <c r="D423" i="1"/>
  <c r="D422" i="1"/>
  <c r="D421" i="1"/>
  <c r="D417" i="1"/>
  <c r="D415" i="1"/>
  <c r="D414" i="1"/>
  <c r="D413" i="1"/>
  <c r="D412" i="1"/>
  <c r="D411" i="1"/>
  <c r="D409" i="1"/>
  <c r="D406" i="1"/>
  <c r="D405" i="1"/>
  <c r="D404" i="1"/>
  <c r="D403" i="1"/>
  <c r="D401" i="1"/>
  <c r="D399" i="1"/>
  <c r="D398" i="1"/>
  <c r="D397" i="1"/>
  <c r="D396" i="1"/>
  <c r="D393" i="1"/>
  <c r="D392" i="1"/>
  <c r="D391" i="1"/>
  <c r="D390" i="1"/>
  <c r="D388" i="1"/>
  <c r="D385" i="1"/>
  <c r="D382" i="1"/>
  <c r="D381" i="1"/>
  <c r="D380" i="1"/>
  <c r="D379" i="1"/>
  <c r="D377" i="1"/>
  <c r="D375" i="1"/>
  <c r="D374" i="1"/>
  <c r="D372" i="1"/>
  <c r="D369" i="1"/>
  <c r="D367" i="1"/>
  <c r="D366" i="1"/>
  <c r="D365" i="1"/>
  <c r="D364" i="1"/>
  <c r="D363" i="1"/>
  <c r="D361" i="1"/>
  <c r="D358" i="1"/>
  <c r="D357" i="1"/>
  <c r="D356" i="1"/>
  <c r="D355" i="1"/>
  <c r="D353" i="1"/>
  <c r="D351" i="1"/>
  <c r="D350" i="1"/>
  <c r="D349" i="1"/>
  <c r="D348" i="1"/>
  <c r="D345" i="1"/>
  <c r="D343" i="1"/>
  <c r="D342" i="1"/>
  <c r="D340" i="1"/>
  <c r="D339" i="1"/>
  <c r="D337" i="1"/>
  <c r="D334" i="1"/>
  <c r="D333" i="1"/>
  <c r="D332" i="1"/>
  <c r="D331" i="1"/>
  <c r="D329" i="1"/>
  <c r="D328" i="1"/>
  <c r="D327" i="1"/>
  <c r="D325" i="1"/>
  <c r="D324" i="1"/>
  <c r="D321" i="1"/>
  <c r="D319" i="1"/>
  <c r="D318" i="1"/>
  <c r="D317" i="1"/>
  <c r="D316" i="1"/>
  <c r="D315" i="1"/>
  <c r="D313" i="1"/>
  <c r="D310" i="1"/>
  <c r="D309" i="1"/>
  <c r="D308" i="1"/>
  <c r="D307" i="1"/>
  <c r="D305" i="1"/>
  <c r="D302" i="1"/>
  <c r="D301" i="1"/>
  <c r="D300" i="1"/>
  <c r="D297" i="1"/>
  <c r="D295" i="1"/>
  <c r="D294" i="1"/>
  <c r="D293" i="1"/>
  <c r="D292" i="1"/>
  <c r="D291" i="1"/>
  <c r="D289" i="1"/>
  <c r="D286" i="1"/>
  <c r="D285" i="1"/>
  <c r="D284" i="1"/>
  <c r="D283" i="1"/>
  <c r="D281" i="1"/>
  <c r="D279" i="1"/>
  <c r="D278" i="1"/>
  <c r="D277" i="1"/>
  <c r="D276" i="1"/>
  <c r="D273" i="1"/>
  <c r="D271" i="1"/>
  <c r="D270" i="1"/>
  <c r="D269" i="1"/>
  <c r="D268" i="1"/>
  <c r="D267" i="1"/>
  <c r="D265" i="1"/>
  <c r="D264" i="1"/>
  <c r="D262" i="1"/>
  <c r="D261" i="1"/>
  <c r="D260" i="1"/>
  <c r="D259" i="1"/>
  <c r="D257" i="1"/>
  <c r="D255" i="1"/>
  <c r="D254" i="1"/>
  <c r="D253" i="1"/>
  <c r="D252" i="1"/>
  <c r="D249" i="1"/>
  <c r="D247" i="1"/>
  <c r="D246" i="1"/>
  <c r="D245" i="1"/>
  <c r="D244" i="1"/>
  <c r="D241" i="1"/>
  <c r="D239" i="1"/>
  <c r="D238" i="1"/>
  <c r="D237" i="1"/>
  <c r="D236" i="1"/>
  <c r="D235" i="1"/>
  <c r="D233" i="1"/>
  <c r="D231" i="1"/>
  <c r="D230" i="1"/>
  <c r="D229" i="1"/>
  <c r="D228" i="1"/>
  <c r="D225" i="1"/>
  <c r="D223" i="1"/>
  <c r="D222" i="1"/>
  <c r="D221" i="1"/>
  <c r="D220" i="1"/>
  <c r="D219" i="1"/>
  <c r="D217" i="1"/>
  <c r="D214" i="1"/>
  <c r="D213" i="1"/>
  <c r="D212" i="1"/>
  <c r="D211" i="1"/>
  <c r="D209" i="1"/>
  <c r="D207" i="1"/>
  <c r="D206" i="1"/>
  <c r="D205" i="1"/>
  <c r="D204" i="1"/>
  <c r="D201" i="1"/>
  <c r="D200" i="1"/>
  <c r="D199" i="1"/>
  <c r="D198" i="1"/>
  <c r="D197" i="1"/>
  <c r="D196" i="1"/>
  <c r="D193" i="1"/>
  <c r="D190" i="1"/>
  <c r="D189" i="1"/>
  <c r="D188" i="1"/>
  <c r="D187" i="1"/>
  <c r="D185" i="1"/>
  <c r="D183" i="1"/>
  <c r="D182" i="1"/>
  <c r="D181" i="1"/>
  <c r="D180" i="1"/>
  <c r="D177" i="1"/>
  <c r="D175" i="1"/>
  <c r="D174" i="1"/>
  <c r="D173" i="1"/>
  <c r="D172" i="1"/>
  <c r="D171" i="1"/>
  <c r="D169" i="1"/>
  <c r="D166" i="1"/>
  <c r="D165" i="1"/>
  <c r="D164" i="1"/>
  <c r="D163" i="1"/>
  <c r="D161" i="1"/>
  <c r="D159" i="1"/>
  <c r="D158" i="1"/>
  <c r="D157" i="1"/>
  <c r="D156" i="1"/>
  <c r="D153" i="1"/>
  <c r="D151" i="1"/>
  <c r="D150" i="1"/>
  <c r="D149" i="1"/>
  <c r="D148" i="1"/>
  <c r="D145" i="1"/>
  <c r="D142" i="1"/>
  <c r="D141" i="1"/>
  <c r="D140" i="1"/>
  <c r="D139" i="1"/>
  <c r="D137" i="1"/>
  <c r="D136" i="1"/>
  <c r="D135" i="1"/>
  <c r="D134" i="1"/>
  <c r="D133" i="1"/>
  <c r="D132" i="1"/>
  <c r="D131" i="1"/>
  <c r="D129" i="1"/>
  <c r="D127" i="1"/>
  <c r="D126" i="1"/>
  <c r="D125" i="1"/>
  <c r="D124" i="1"/>
  <c r="D123" i="1"/>
  <c r="D121" i="1"/>
  <c r="D119" i="1"/>
  <c r="D118" i="1"/>
  <c r="D117" i="1"/>
  <c r="D116" i="1"/>
  <c r="D115" i="1"/>
  <c r="D113" i="1"/>
  <c r="D111" i="1"/>
  <c r="D110" i="1"/>
  <c r="D109" i="1"/>
  <c r="D108" i="1"/>
  <c r="D105" i="1"/>
  <c r="D103" i="1"/>
  <c r="D102" i="1"/>
  <c r="D101" i="1"/>
  <c r="D100" i="1"/>
  <c r="D99" i="1"/>
  <c r="D97" i="1"/>
  <c r="D94" i="1"/>
  <c r="D93" i="1"/>
  <c r="D92" i="1"/>
  <c r="D91" i="1"/>
  <c r="D89" i="1"/>
  <c r="D87" i="1"/>
  <c r="D86" i="1"/>
  <c r="D85" i="1"/>
  <c r="D84" i="1"/>
  <c r="D83" i="1"/>
  <c r="D81" i="1"/>
  <c r="D79" i="1"/>
  <c r="D78" i="1"/>
  <c r="D77" i="1"/>
  <c r="D76" i="1"/>
  <c r="D75" i="1"/>
  <c r="D73" i="1"/>
  <c r="D72" i="1"/>
  <c r="D70" i="1"/>
  <c r="D69" i="1"/>
  <c r="D68" i="1"/>
  <c r="D67" i="1"/>
  <c r="D65" i="1"/>
  <c r="D63" i="1"/>
  <c r="D62" i="1"/>
  <c r="D61" i="1"/>
  <c r="D60" i="1"/>
  <c r="D57" i="1"/>
  <c r="D55" i="1"/>
  <c r="D54" i="1"/>
  <c r="D53" i="1"/>
  <c r="D52" i="1"/>
  <c r="D51" i="1"/>
  <c r="D49" i="1"/>
  <c r="D46" i="1"/>
  <c r="D45" i="1"/>
  <c r="D44" i="1"/>
  <c r="D43" i="1"/>
  <c r="D41" i="1"/>
  <c r="D39" i="1"/>
  <c r="D38" i="1"/>
  <c r="D37" i="1"/>
  <c r="D36" i="1"/>
  <c r="D33" i="1"/>
  <c r="D31" i="1"/>
  <c r="D30" i="1"/>
  <c r="D29" i="1"/>
  <c r="D22" i="1"/>
  <c r="D21" i="1"/>
  <c r="D18" i="1"/>
  <c r="D14" i="1"/>
  <c r="D13" i="1"/>
  <c r="D10" i="1"/>
  <c r="D6" i="1"/>
  <c r="D5" i="1"/>
  <c r="C1001" i="1"/>
  <c r="C1000" i="1"/>
  <c r="C999" i="1"/>
  <c r="C998" i="1"/>
  <c r="C997" i="1"/>
  <c r="C996" i="1"/>
  <c r="C995" i="1"/>
  <c r="C993" i="1"/>
  <c r="C991" i="1"/>
  <c r="C990" i="1"/>
  <c r="C989" i="1"/>
  <c r="C988" i="1"/>
  <c r="C987" i="1"/>
  <c r="C985" i="1"/>
  <c r="C983" i="1"/>
  <c r="C982" i="1"/>
  <c r="C981" i="1"/>
  <c r="C980" i="1"/>
  <c r="C979" i="1"/>
  <c r="C977" i="1"/>
  <c r="C975" i="1"/>
  <c r="C974" i="1"/>
  <c r="C973" i="1"/>
  <c r="C972" i="1"/>
  <c r="C971" i="1"/>
  <c r="C969" i="1"/>
  <c r="C967" i="1"/>
  <c r="C966" i="1"/>
  <c r="C965" i="1"/>
  <c r="C964" i="1"/>
  <c r="C963" i="1"/>
  <c r="C961" i="1"/>
  <c r="C959" i="1"/>
  <c r="C958" i="1"/>
  <c r="C957" i="1"/>
  <c r="C956" i="1"/>
  <c r="C955" i="1"/>
  <c r="C953" i="1"/>
  <c r="C952" i="1"/>
  <c r="C951" i="1"/>
  <c r="C950" i="1"/>
  <c r="C949" i="1"/>
  <c r="C948" i="1"/>
  <c r="C947" i="1"/>
  <c r="C945" i="1"/>
  <c r="C943" i="1"/>
  <c r="C942" i="1"/>
  <c r="C941" i="1"/>
  <c r="C940" i="1"/>
  <c r="C939" i="1"/>
  <c r="C937" i="1"/>
  <c r="C936" i="1"/>
  <c r="C935" i="1"/>
  <c r="C934" i="1"/>
  <c r="C933" i="1"/>
  <c r="C932" i="1"/>
  <c r="C931" i="1"/>
  <c r="C929" i="1"/>
  <c r="C927" i="1"/>
  <c r="C926" i="1"/>
  <c r="C925" i="1"/>
  <c r="C924" i="1"/>
  <c r="C923" i="1"/>
  <c r="C921" i="1"/>
  <c r="C919" i="1"/>
  <c r="C918" i="1"/>
  <c r="C917" i="1"/>
  <c r="C916" i="1"/>
  <c r="C915" i="1"/>
  <c r="C913" i="1"/>
  <c r="C911" i="1"/>
  <c r="C910" i="1"/>
  <c r="C909" i="1"/>
  <c r="C908" i="1"/>
  <c r="C907" i="1"/>
  <c r="C905" i="1"/>
  <c r="C903" i="1"/>
  <c r="C902" i="1"/>
  <c r="C901" i="1"/>
  <c r="C900" i="1"/>
  <c r="C899" i="1"/>
  <c r="C897" i="1"/>
  <c r="C895" i="1"/>
  <c r="C894" i="1"/>
  <c r="C893" i="1"/>
  <c r="C892" i="1"/>
  <c r="C891" i="1"/>
  <c r="C889" i="1"/>
  <c r="C888" i="1"/>
  <c r="C887" i="1"/>
  <c r="C886" i="1"/>
  <c r="C885" i="1"/>
  <c r="C884" i="1"/>
  <c r="C883" i="1"/>
  <c r="C881" i="1"/>
  <c r="C879" i="1"/>
  <c r="C878" i="1"/>
  <c r="C877" i="1"/>
  <c r="C876" i="1"/>
  <c r="C875" i="1"/>
  <c r="C873" i="1"/>
  <c r="C872" i="1"/>
  <c r="C871" i="1"/>
  <c r="C870" i="1"/>
  <c r="C869" i="1"/>
  <c r="C868" i="1"/>
  <c r="C867" i="1"/>
  <c r="C865" i="1"/>
  <c r="C863" i="1"/>
  <c r="C862" i="1"/>
  <c r="C861" i="1"/>
  <c r="C860" i="1"/>
  <c r="C859" i="1"/>
  <c r="C857" i="1"/>
  <c r="C855" i="1"/>
  <c r="C854" i="1"/>
  <c r="C853" i="1"/>
  <c r="C852" i="1"/>
  <c r="C851" i="1"/>
  <c r="C849" i="1"/>
  <c r="C847" i="1"/>
  <c r="C846" i="1"/>
  <c r="C845" i="1"/>
  <c r="C844" i="1"/>
  <c r="C843" i="1"/>
  <c r="C841" i="1"/>
  <c r="C840" i="1"/>
  <c r="C839" i="1"/>
  <c r="C838" i="1"/>
  <c r="C837" i="1"/>
  <c r="C836" i="1"/>
  <c r="C835" i="1"/>
  <c r="C833" i="1"/>
  <c r="C832" i="1"/>
  <c r="C831" i="1"/>
  <c r="C830" i="1"/>
  <c r="C829" i="1"/>
  <c r="C828" i="1"/>
  <c r="C827" i="1"/>
  <c r="C825" i="1"/>
  <c r="C824" i="1"/>
  <c r="C823" i="1"/>
  <c r="C822" i="1"/>
  <c r="C821" i="1"/>
  <c r="C820" i="1"/>
  <c r="C819" i="1"/>
  <c r="C817" i="1"/>
  <c r="C816" i="1"/>
  <c r="C815" i="1"/>
  <c r="C814" i="1"/>
  <c r="C813" i="1"/>
  <c r="C812" i="1"/>
  <c r="C811" i="1"/>
  <c r="C809" i="1"/>
  <c r="C808" i="1"/>
  <c r="C807" i="1"/>
  <c r="C806" i="1"/>
  <c r="C805" i="1"/>
  <c r="C804" i="1"/>
  <c r="C803" i="1"/>
  <c r="C801" i="1"/>
  <c r="C800" i="1"/>
  <c r="C799" i="1"/>
  <c r="C798" i="1"/>
  <c r="C797" i="1"/>
  <c r="C796" i="1"/>
  <c r="C795" i="1"/>
  <c r="C793" i="1"/>
  <c r="C792" i="1"/>
  <c r="C791" i="1"/>
  <c r="C790" i="1"/>
  <c r="C789" i="1"/>
  <c r="C788" i="1"/>
  <c r="C787" i="1"/>
  <c r="C785" i="1"/>
  <c r="C784" i="1"/>
  <c r="C783" i="1"/>
  <c r="C782" i="1"/>
  <c r="C781" i="1"/>
  <c r="C780" i="1"/>
  <c r="C779" i="1"/>
  <c r="C777" i="1"/>
  <c r="C776" i="1"/>
  <c r="C775" i="1"/>
  <c r="C774" i="1"/>
  <c r="C773" i="1"/>
  <c r="C772" i="1"/>
  <c r="C771" i="1"/>
  <c r="C769" i="1"/>
  <c r="C768" i="1"/>
  <c r="C767" i="1"/>
  <c r="C766" i="1"/>
  <c r="C765" i="1"/>
  <c r="C764" i="1"/>
  <c r="C763" i="1"/>
  <c r="C761" i="1"/>
  <c r="C760" i="1"/>
  <c r="C759" i="1"/>
  <c r="C758" i="1"/>
  <c r="C757" i="1"/>
  <c r="C756" i="1"/>
  <c r="C755" i="1"/>
  <c r="C753" i="1"/>
  <c r="C752" i="1"/>
  <c r="C751" i="1"/>
  <c r="C750" i="1"/>
  <c r="C749" i="1"/>
  <c r="C748" i="1"/>
  <c r="C747" i="1"/>
  <c r="C745" i="1"/>
  <c r="C744" i="1"/>
  <c r="C743" i="1"/>
  <c r="C742" i="1"/>
  <c r="C741" i="1"/>
  <c r="C740" i="1"/>
  <c r="C739" i="1"/>
  <c r="C737" i="1"/>
  <c r="C736" i="1"/>
  <c r="C735" i="1"/>
  <c r="C734" i="1"/>
  <c r="C733" i="1"/>
  <c r="C732" i="1"/>
  <c r="C731" i="1"/>
  <c r="C729" i="1"/>
  <c r="C728" i="1"/>
  <c r="C727" i="1"/>
  <c r="C726" i="1"/>
  <c r="C725" i="1"/>
  <c r="C724" i="1"/>
  <c r="C723" i="1"/>
  <c r="C721" i="1"/>
  <c r="C720" i="1"/>
  <c r="C719" i="1"/>
  <c r="C718" i="1"/>
  <c r="C717" i="1"/>
  <c r="C716" i="1"/>
  <c r="C715" i="1"/>
  <c r="C713" i="1"/>
  <c r="C712" i="1"/>
  <c r="C711" i="1"/>
  <c r="C710" i="1"/>
  <c r="C709" i="1"/>
  <c r="C708" i="1"/>
  <c r="C707" i="1"/>
  <c r="C705" i="1"/>
  <c r="C704" i="1"/>
  <c r="C703" i="1"/>
  <c r="C702" i="1"/>
  <c r="C701" i="1"/>
  <c r="C700" i="1"/>
  <c r="C699" i="1"/>
  <c r="C697" i="1"/>
  <c r="C696" i="1"/>
  <c r="C695" i="1"/>
  <c r="C694" i="1"/>
  <c r="C693" i="1"/>
  <c r="C692" i="1"/>
  <c r="C691" i="1"/>
  <c r="C689" i="1"/>
  <c r="C688" i="1"/>
  <c r="C687" i="1"/>
  <c r="C686" i="1"/>
  <c r="C685" i="1"/>
  <c r="C684" i="1"/>
  <c r="C683" i="1"/>
  <c r="C681" i="1"/>
  <c r="C680" i="1"/>
  <c r="C679" i="1"/>
  <c r="C678" i="1"/>
  <c r="C677" i="1"/>
  <c r="C676" i="1"/>
  <c r="C675" i="1"/>
  <c r="C673" i="1"/>
  <c r="C672" i="1"/>
  <c r="C671" i="1"/>
  <c r="C670" i="1"/>
  <c r="C669" i="1"/>
  <c r="C668" i="1"/>
  <c r="C667" i="1"/>
  <c r="C665" i="1"/>
  <c r="C664" i="1"/>
  <c r="C663" i="1"/>
  <c r="C662" i="1"/>
  <c r="C661" i="1"/>
  <c r="C660" i="1"/>
  <c r="C659" i="1"/>
  <c r="C657" i="1"/>
  <c r="C656" i="1"/>
  <c r="C655" i="1"/>
  <c r="C654" i="1"/>
  <c r="C653" i="1"/>
  <c r="C652" i="1"/>
  <c r="C651" i="1"/>
  <c r="C649" i="1"/>
  <c r="C648" i="1"/>
  <c r="C647" i="1"/>
  <c r="C646" i="1"/>
  <c r="C645" i="1"/>
  <c r="C644" i="1"/>
  <c r="C643" i="1"/>
  <c r="C641" i="1"/>
  <c r="C640" i="1"/>
  <c r="C639" i="1"/>
  <c r="C638" i="1"/>
  <c r="C637" i="1"/>
  <c r="C636" i="1"/>
  <c r="C635" i="1"/>
  <c r="C633" i="1"/>
  <c r="C632" i="1"/>
  <c r="C631" i="1"/>
  <c r="C630" i="1"/>
  <c r="C629" i="1"/>
  <c r="C628" i="1"/>
  <c r="C627" i="1"/>
  <c r="C625" i="1"/>
  <c r="C624" i="1"/>
  <c r="C623" i="1"/>
  <c r="C622" i="1"/>
  <c r="C621" i="1"/>
  <c r="C620" i="1"/>
  <c r="C619" i="1"/>
  <c r="C617" i="1"/>
  <c r="C616" i="1"/>
  <c r="C615" i="1"/>
  <c r="C614" i="1"/>
  <c r="C613" i="1"/>
  <c r="C612" i="1"/>
  <c r="C611" i="1"/>
  <c r="C609" i="1"/>
  <c r="C608" i="1"/>
  <c r="C607" i="1"/>
  <c r="C606" i="1"/>
  <c r="C605" i="1"/>
  <c r="C604" i="1"/>
  <c r="C603" i="1"/>
  <c r="C601" i="1"/>
  <c r="C600" i="1"/>
  <c r="C599" i="1"/>
  <c r="C598" i="1"/>
  <c r="C597" i="1"/>
  <c r="C596" i="1"/>
  <c r="C595" i="1"/>
  <c r="C593" i="1"/>
  <c r="C592" i="1"/>
  <c r="C591" i="1"/>
  <c r="C590" i="1"/>
  <c r="C589" i="1"/>
  <c r="C588" i="1"/>
  <c r="C587" i="1"/>
  <c r="C585" i="1"/>
  <c r="C584" i="1"/>
  <c r="C583" i="1"/>
  <c r="C582" i="1"/>
  <c r="C581" i="1"/>
  <c r="C580" i="1"/>
  <c r="C579" i="1"/>
  <c r="C577" i="1"/>
  <c r="C576" i="1"/>
  <c r="C575" i="1"/>
  <c r="C574" i="1"/>
  <c r="C573" i="1"/>
  <c r="C572" i="1"/>
  <c r="C571" i="1"/>
  <c r="C569" i="1"/>
  <c r="C568" i="1"/>
  <c r="C567" i="1"/>
  <c r="C566" i="1"/>
  <c r="C565" i="1"/>
  <c r="C564" i="1"/>
  <c r="C563" i="1"/>
  <c r="C561" i="1"/>
  <c r="C560" i="1"/>
  <c r="C559" i="1"/>
  <c r="C558" i="1"/>
  <c r="C557" i="1"/>
  <c r="C556" i="1"/>
  <c r="C555" i="1"/>
  <c r="C553" i="1"/>
  <c r="C552" i="1"/>
  <c r="C551" i="1"/>
  <c r="C550" i="1"/>
  <c r="C549" i="1"/>
  <c r="C548" i="1"/>
  <c r="C547" i="1"/>
  <c r="C545" i="1"/>
  <c r="C544" i="1"/>
  <c r="C543" i="1"/>
  <c r="C542" i="1"/>
  <c r="C541" i="1"/>
  <c r="C540" i="1"/>
  <c r="C539" i="1"/>
  <c r="C537" i="1"/>
  <c r="C536" i="1"/>
  <c r="C535" i="1"/>
  <c r="C534" i="1"/>
  <c r="C533" i="1"/>
  <c r="C532" i="1"/>
  <c r="C531" i="1"/>
  <c r="C529" i="1"/>
  <c r="C528" i="1"/>
  <c r="C527" i="1"/>
  <c r="C526" i="1"/>
  <c r="C525" i="1"/>
  <c r="C524" i="1"/>
  <c r="C523" i="1"/>
  <c r="C521" i="1"/>
  <c r="C520" i="1"/>
  <c r="C519" i="1"/>
  <c r="C518" i="1"/>
  <c r="C517" i="1"/>
  <c r="C516" i="1"/>
  <c r="C515" i="1"/>
  <c r="C513" i="1"/>
  <c r="C512" i="1"/>
  <c r="C511" i="1"/>
  <c r="C510" i="1"/>
  <c r="C509" i="1"/>
  <c r="C508" i="1"/>
  <c r="C507" i="1"/>
  <c r="C505" i="1"/>
  <c r="C504" i="1"/>
  <c r="C503" i="1"/>
  <c r="C502" i="1"/>
  <c r="C501" i="1"/>
  <c r="C500" i="1"/>
  <c r="C499" i="1"/>
  <c r="C497" i="1"/>
  <c r="C496" i="1"/>
  <c r="C495" i="1"/>
  <c r="C494" i="1"/>
  <c r="C493" i="1"/>
  <c r="C492" i="1"/>
  <c r="C491" i="1"/>
  <c r="C489" i="1"/>
  <c r="C488" i="1"/>
  <c r="C487" i="1"/>
  <c r="C486" i="1"/>
  <c r="C485" i="1"/>
  <c r="C484" i="1"/>
  <c r="C483" i="1"/>
  <c r="C481" i="1"/>
  <c r="C480" i="1"/>
  <c r="C479" i="1"/>
  <c r="C478" i="1"/>
  <c r="C477" i="1"/>
  <c r="C476" i="1"/>
  <c r="C475" i="1"/>
  <c r="C473" i="1"/>
  <c r="C472" i="1"/>
  <c r="C471" i="1"/>
  <c r="C470" i="1"/>
  <c r="C469" i="1"/>
  <c r="C468" i="1"/>
  <c r="C467" i="1"/>
  <c r="C465" i="1"/>
  <c r="C464" i="1"/>
  <c r="C463" i="1"/>
  <c r="C462" i="1"/>
  <c r="C461" i="1"/>
  <c r="C460" i="1"/>
  <c r="C459" i="1"/>
  <c r="C457" i="1"/>
  <c r="C456" i="1"/>
  <c r="C455" i="1"/>
  <c r="C454" i="1"/>
  <c r="C453" i="1"/>
  <c r="C452" i="1"/>
  <c r="C451" i="1"/>
  <c r="C449" i="1"/>
  <c r="C448" i="1"/>
  <c r="C447" i="1"/>
  <c r="C446" i="1"/>
  <c r="C445" i="1"/>
  <c r="C444" i="1"/>
  <c r="C443" i="1"/>
  <c r="C441" i="1"/>
  <c r="C440" i="1"/>
  <c r="C439" i="1"/>
  <c r="C438" i="1"/>
  <c r="C437" i="1"/>
  <c r="C436" i="1"/>
  <c r="C435" i="1"/>
  <c r="C433" i="1"/>
  <c r="C432" i="1"/>
  <c r="C431" i="1"/>
  <c r="C430" i="1"/>
  <c r="C429" i="1"/>
  <c r="C428" i="1"/>
  <c r="C427" i="1"/>
  <c r="C425" i="1"/>
  <c r="C424" i="1"/>
  <c r="C423" i="1"/>
  <c r="C422" i="1"/>
  <c r="C421" i="1"/>
  <c r="C420" i="1"/>
  <c r="C419" i="1"/>
  <c r="C417" i="1"/>
  <c r="C416" i="1"/>
  <c r="C415" i="1"/>
  <c r="C414" i="1"/>
  <c r="C413" i="1"/>
  <c r="C412" i="1"/>
  <c r="C411" i="1"/>
  <c r="C409" i="1"/>
  <c r="C408" i="1"/>
  <c r="C407" i="1"/>
  <c r="C406" i="1"/>
  <c r="C405" i="1"/>
  <c r="C404" i="1"/>
  <c r="C403" i="1"/>
  <c r="C401" i="1"/>
  <c r="C400" i="1"/>
  <c r="C399" i="1"/>
  <c r="C398" i="1"/>
  <c r="C397" i="1"/>
  <c r="C396" i="1"/>
  <c r="C395" i="1"/>
  <c r="C393" i="1"/>
  <c r="C392" i="1"/>
  <c r="C391" i="1"/>
  <c r="C390" i="1"/>
  <c r="C389" i="1"/>
  <c r="C388" i="1"/>
  <c r="C387" i="1"/>
  <c r="C385" i="1"/>
  <c r="C384" i="1"/>
  <c r="C383" i="1"/>
  <c r="C382" i="1"/>
  <c r="C381" i="1"/>
  <c r="C380" i="1"/>
  <c r="C379" i="1"/>
  <c r="C377" i="1"/>
  <c r="C376" i="1"/>
  <c r="C375" i="1"/>
  <c r="C374" i="1"/>
  <c r="C373" i="1"/>
  <c r="C372" i="1"/>
  <c r="C371" i="1"/>
  <c r="C369" i="1"/>
  <c r="C368" i="1"/>
  <c r="C367" i="1"/>
  <c r="C366" i="1"/>
  <c r="C365" i="1"/>
  <c r="C364" i="1"/>
  <c r="C363" i="1"/>
  <c r="C361" i="1"/>
  <c r="C360" i="1"/>
  <c r="C359" i="1"/>
  <c r="C358" i="1"/>
  <c r="C357" i="1"/>
  <c r="C356" i="1"/>
  <c r="C355" i="1"/>
  <c r="C353" i="1"/>
  <c r="C352" i="1"/>
  <c r="C351" i="1"/>
  <c r="C350" i="1"/>
  <c r="C349" i="1"/>
  <c r="C348" i="1"/>
  <c r="C347" i="1"/>
  <c r="C345" i="1"/>
  <c r="C344" i="1"/>
  <c r="C343" i="1"/>
  <c r="C342" i="1"/>
  <c r="C341" i="1"/>
  <c r="C340" i="1"/>
  <c r="C339" i="1"/>
  <c r="C337" i="1"/>
  <c r="C336" i="1"/>
  <c r="C335" i="1"/>
  <c r="C334" i="1"/>
  <c r="C333" i="1"/>
  <c r="C332" i="1"/>
  <c r="C331" i="1"/>
  <c r="C329" i="1"/>
  <c r="C328" i="1"/>
  <c r="C327" i="1"/>
  <c r="C326" i="1"/>
  <c r="C325" i="1"/>
  <c r="C324" i="1"/>
  <c r="C323" i="1"/>
  <c r="C321" i="1"/>
  <c r="C320" i="1"/>
  <c r="C319" i="1"/>
  <c r="C318" i="1"/>
  <c r="C317" i="1"/>
  <c r="C316" i="1"/>
  <c r="C315" i="1"/>
  <c r="C313" i="1"/>
  <c r="C312" i="1"/>
  <c r="C311" i="1"/>
  <c r="C310" i="1"/>
  <c r="C309" i="1"/>
  <c r="C308" i="1"/>
  <c r="C307" i="1"/>
  <c r="C305" i="1"/>
  <c r="C304" i="1"/>
  <c r="C303" i="1"/>
  <c r="C302" i="1"/>
  <c r="C301" i="1"/>
  <c r="C300" i="1"/>
  <c r="C299" i="1"/>
  <c r="C297" i="1"/>
  <c r="C296" i="1"/>
  <c r="C295" i="1"/>
  <c r="C294" i="1"/>
  <c r="C293" i="1"/>
  <c r="C292" i="1"/>
  <c r="C291" i="1"/>
  <c r="C289" i="1"/>
  <c r="C288" i="1"/>
  <c r="C287" i="1"/>
  <c r="C286" i="1"/>
  <c r="C285" i="1"/>
  <c r="C284" i="1"/>
  <c r="C283" i="1"/>
  <c r="C281" i="1"/>
  <c r="C280" i="1"/>
  <c r="C279" i="1"/>
  <c r="C278" i="1"/>
  <c r="C277" i="1"/>
  <c r="C276" i="1"/>
  <c r="C275" i="1"/>
  <c r="C273" i="1"/>
  <c r="C272" i="1"/>
  <c r="C271" i="1"/>
  <c r="C270" i="1"/>
  <c r="C269" i="1"/>
  <c r="C268" i="1"/>
  <c r="C267" i="1"/>
  <c r="C265" i="1"/>
  <c r="C264" i="1"/>
  <c r="C263" i="1"/>
  <c r="C262" i="1"/>
  <c r="C261" i="1"/>
  <c r="C260" i="1"/>
  <c r="C259" i="1"/>
  <c r="C257" i="1"/>
  <c r="C256" i="1"/>
  <c r="C255" i="1"/>
  <c r="C254" i="1"/>
  <c r="C253" i="1"/>
  <c r="C252" i="1"/>
  <c r="C251" i="1"/>
  <c r="C249" i="1"/>
  <c r="C248" i="1"/>
  <c r="C247" i="1"/>
  <c r="C246" i="1"/>
  <c r="C245" i="1"/>
  <c r="C244" i="1"/>
  <c r="C243" i="1"/>
  <c r="C241" i="1"/>
  <c r="C240" i="1"/>
  <c r="C239" i="1"/>
  <c r="C238" i="1"/>
  <c r="C237" i="1"/>
  <c r="C236" i="1"/>
  <c r="C235" i="1"/>
  <c r="C233" i="1"/>
  <c r="C232" i="1"/>
  <c r="C231" i="1"/>
  <c r="C230" i="1"/>
  <c r="C229" i="1"/>
  <c r="C228" i="1"/>
  <c r="C227" i="1"/>
  <c r="C225" i="1"/>
  <c r="C224" i="1"/>
  <c r="C223" i="1"/>
  <c r="C222" i="1"/>
  <c r="C221" i="1"/>
  <c r="C220" i="1"/>
  <c r="C219" i="1"/>
  <c r="C217" i="1"/>
  <c r="C216" i="1"/>
  <c r="C215" i="1"/>
  <c r="C214" i="1"/>
  <c r="C213" i="1"/>
  <c r="C212" i="1"/>
  <c r="C211" i="1"/>
  <c r="C209" i="1"/>
  <c r="C208" i="1"/>
  <c r="C207" i="1"/>
  <c r="C206" i="1"/>
  <c r="C205" i="1"/>
  <c r="C204" i="1"/>
  <c r="C203" i="1"/>
  <c r="C201" i="1"/>
  <c r="C200" i="1"/>
  <c r="C199" i="1"/>
  <c r="C198" i="1"/>
  <c r="C197" i="1"/>
  <c r="C196" i="1"/>
  <c r="C195" i="1"/>
  <c r="C193" i="1"/>
  <c r="C192" i="1"/>
  <c r="C191" i="1"/>
  <c r="C190" i="1"/>
  <c r="C189" i="1"/>
  <c r="C188" i="1"/>
  <c r="C187" i="1"/>
  <c r="C185" i="1"/>
  <c r="C184" i="1"/>
  <c r="C183" i="1"/>
  <c r="C182" i="1"/>
  <c r="C181" i="1"/>
  <c r="C180" i="1"/>
  <c r="C179" i="1"/>
  <c r="C177" i="1"/>
  <c r="C176" i="1"/>
  <c r="C175" i="1"/>
  <c r="C174" i="1"/>
  <c r="C173" i="1"/>
  <c r="C172" i="1"/>
  <c r="C171" i="1"/>
  <c r="C169" i="1"/>
  <c r="C168" i="1"/>
  <c r="C167" i="1"/>
  <c r="C166" i="1"/>
  <c r="C165" i="1"/>
  <c r="C164" i="1"/>
  <c r="C163" i="1"/>
  <c r="C161" i="1"/>
  <c r="C160" i="1"/>
  <c r="C159" i="1"/>
  <c r="C158" i="1"/>
  <c r="C157" i="1"/>
  <c r="C156" i="1"/>
  <c r="C155" i="1"/>
  <c r="C153" i="1"/>
  <c r="C152" i="1"/>
  <c r="C151" i="1"/>
  <c r="C150" i="1"/>
  <c r="C149" i="1"/>
  <c r="C148" i="1"/>
  <c r="C147" i="1"/>
  <c r="C145" i="1"/>
  <c r="C144" i="1"/>
  <c r="C143" i="1"/>
  <c r="C142" i="1"/>
  <c r="C141" i="1"/>
  <c r="C140" i="1"/>
  <c r="C139" i="1"/>
  <c r="C137" i="1"/>
  <c r="C136" i="1"/>
  <c r="C135" i="1"/>
  <c r="C134" i="1"/>
  <c r="C133" i="1"/>
  <c r="C132" i="1"/>
  <c r="C131" i="1"/>
  <c r="C129" i="1"/>
  <c r="C128" i="1"/>
  <c r="C127" i="1"/>
  <c r="C126" i="1"/>
  <c r="C125" i="1"/>
  <c r="C124" i="1"/>
  <c r="C123" i="1"/>
  <c r="C121" i="1"/>
  <c r="C120" i="1"/>
  <c r="C119" i="1"/>
  <c r="C118" i="1"/>
  <c r="C117" i="1"/>
  <c r="C116" i="1"/>
  <c r="C115" i="1"/>
  <c r="C113" i="1"/>
  <c r="C112" i="1"/>
  <c r="C111" i="1"/>
  <c r="C110" i="1"/>
  <c r="C109" i="1"/>
  <c r="C108" i="1"/>
  <c r="C107" i="1"/>
  <c r="C105" i="1"/>
  <c r="C104" i="1"/>
  <c r="C103" i="1"/>
  <c r="C102" i="1"/>
  <c r="C101" i="1"/>
  <c r="C100" i="1"/>
  <c r="C99" i="1"/>
  <c r="C97" i="1"/>
  <c r="C96" i="1"/>
  <c r="C95" i="1"/>
  <c r="C94" i="1"/>
  <c r="C93" i="1"/>
  <c r="C92" i="1"/>
  <c r="C91" i="1"/>
  <c r="C89" i="1"/>
  <c r="C88" i="1"/>
  <c r="C87" i="1"/>
  <c r="C86" i="1"/>
  <c r="C85" i="1"/>
  <c r="C84" i="1"/>
  <c r="C83" i="1"/>
  <c r="C81" i="1"/>
  <c r="C80" i="1"/>
  <c r="C79" i="1"/>
  <c r="C78" i="1"/>
  <c r="C77" i="1"/>
  <c r="C76" i="1"/>
  <c r="C75" i="1"/>
  <c r="C73" i="1"/>
  <c r="C72" i="1"/>
  <c r="C71" i="1"/>
  <c r="C70" i="1"/>
  <c r="C69" i="1"/>
  <c r="C68" i="1"/>
  <c r="C67" i="1"/>
  <c r="C65" i="1"/>
  <c r="C64" i="1"/>
  <c r="C63" i="1"/>
  <c r="C62" i="1"/>
  <c r="C61" i="1"/>
  <c r="C60" i="1"/>
  <c r="C59" i="1"/>
  <c r="C57" i="1"/>
  <c r="C56" i="1"/>
  <c r="C55" i="1"/>
  <c r="C54" i="1"/>
  <c r="C53" i="1"/>
  <c r="C52" i="1"/>
  <c r="C51" i="1"/>
  <c r="C49" i="1"/>
  <c r="C48" i="1"/>
  <c r="C47" i="1"/>
  <c r="C46" i="1"/>
  <c r="C45" i="1"/>
  <c r="C44" i="1"/>
  <c r="C43" i="1"/>
  <c r="C41" i="1"/>
  <c r="C40" i="1"/>
  <c r="C39" i="1"/>
  <c r="C38" i="1"/>
  <c r="C37" i="1"/>
  <c r="C36" i="1"/>
  <c r="C35" i="1"/>
  <c r="C33" i="1"/>
  <c r="C32" i="1"/>
  <c r="C31" i="1"/>
  <c r="C30" i="1"/>
  <c r="C29" i="1"/>
  <c r="C28" i="1"/>
  <c r="C21" i="1"/>
  <c r="C20" i="1"/>
  <c r="C18" i="1"/>
  <c r="C13" i="1"/>
  <c r="C10" i="1"/>
  <c r="C5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7" i="1"/>
  <c r="A26" i="1"/>
  <c r="A24" i="1"/>
  <c r="A22" i="1"/>
  <c r="A21" i="1"/>
  <c r="A14" i="1"/>
  <c r="A13" i="1"/>
  <c r="A10" i="1"/>
  <c r="A8" i="1"/>
  <c r="A6" i="1"/>
  <c r="A5" i="1"/>
  <c r="D790" i="1" l="1"/>
  <c r="O36" i="1"/>
  <c r="O44" i="1"/>
  <c r="O52" i="1"/>
  <c r="O60" i="1"/>
  <c r="O68" i="1"/>
  <c r="O76" i="1"/>
  <c r="O84" i="1"/>
  <c r="O92" i="1"/>
  <c r="O100" i="1"/>
  <c r="O108" i="1"/>
  <c r="O116" i="1"/>
  <c r="O124" i="1"/>
  <c r="O132" i="1"/>
  <c r="O140" i="1"/>
  <c r="O148" i="1"/>
  <c r="O156" i="1"/>
  <c r="O164" i="1"/>
  <c r="O172" i="1"/>
  <c r="O180" i="1"/>
  <c r="O188" i="1"/>
  <c r="O196" i="1"/>
  <c r="O204" i="1"/>
  <c r="O212" i="1"/>
  <c r="O220" i="1"/>
  <c r="O228" i="1"/>
  <c r="O236" i="1"/>
  <c r="O244" i="1"/>
  <c r="O252" i="1"/>
  <c r="O260" i="1"/>
  <c r="O268" i="1"/>
  <c r="O276" i="1"/>
  <c r="O284" i="1"/>
  <c r="O292" i="1"/>
  <c r="O300" i="1"/>
  <c r="O308" i="1"/>
  <c r="O316" i="1"/>
  <c r="O324" i="1"/>
  <c r="O332" i="1"/>
  <c r="O340" i="1"/>
  <c r="O348" i="1"/>
  <c r="O356" i="1"/>
  <c r="O364" i="1"/>
  <c r="O372" i="1"/>
  <c r="O380" i="1"/>
  <c r="O388" i="1"/>
  <c r="O396" i="1"/>
  <c r="O404" i="1"/>
  <c r="O412" i="1"/>
  <c r="O420" i="1"/>
  <c r="O428" i="1"/>
  <c r="O436" i="1"/>
  <c r="O444" i="1"/>
  <c r="O452" i="1"/>
  <c r="O460" i="1"/>
  <c r="O468" i="1"/>
  <c r="O476" i="1"/>
  <c r="O484" i="1"/>
  <c r="O492" i="1"/>
  <c r="O500" i="1"/>
  <c r="O508" i="1"/>
  <c r="O516" i="1"/>
  <c r="O524" i="1"/>
  <c r="O532" i="1"/>
  <c r="O540" i="1"/>
  <c r="O548" i="1"/>
  <c r="O556" i="1"/>
  <c r="O564" i="1"/>
  <c r="O572" i="1"/>
  <c r="O580" i="1"/>
  <c r="O588" i="1"/>
  <c r="O596" i="1"/>
  <c r="O604" i="1"/>
  <c r="O612" i="1"/>
  <c r="O620" i="1"/>
  <c r="O628" i="1"/>
  <c r="O636" i="1"/>
  <c r="O644" i="1"/>
  <c r="O652" i="1"/>
  <c r="O660" i="1"/>
  <c r="O668" i="1"/>
  <c r="O676" i="1"/>
  <c r="O684" i="1"/>
  <c r="O692" i="1"/>
  <c r="O700" i="1"/>
  <c r="O708" i="1"/>
  <c r="O716" i="1"/>
  <c r="O724" i="1"/>
  <c r="O732" i="1"/>
  <c r="O740" i="1"/>
  <c r="O748" i="1"/>
  <c r="O756" i="1"/>
  <c r="O764" i="1"/>
  <c r="O772" i="1"/>
  <c r="O780" i="1"/>
  <c r="O788" i="1"/>
  <c r="O796" i="1"/>
  <c r="O804" i="1"/>
  <c r="O812" i="1"/>
  <c r="O820" i="1"/>
  <c r="O828" i="1"/>
  <c r="O836" i="1"/>
  <c r="O844" i="1"/>
  <c r="O852" i="1"/>
  <c r="O860" i="1"/>
  <c r="O868" i="1"/>
  <c r="O876" i="1"/>
  <c r="O884" i="1"/>
  <c r="O892" i="1"/>
  <c r="O900" i="1"/>
  <c r="O908" i="1"/>
  <c r="O916" i="1"/>
  <c r="O924" i="1"/>
  <c r="O932" i="1"/>
  <c r="O940" i="1"/>
  <c r="O948" i="1"/>
  <c r="O956" i="1"/>
  <c r="O964" i="1"/>
  <c r="O972" i="1"/>
  <c r="O980" i="1"/>
  <c r="O988" i="1"/>
  <c r="O996" i="1"/>
  <c r="O29" i="1"/>
  <c r="O37" i="1"/>
  <c r="O45" i="1"/>
  <c r="O53" i="1"/>
  <c r="O61" i="1"/>
  <c r="O69" i="1"/>
  <c r="O77" i="1"/>
  <c r="O85" i="1"/>
  <c r="O93" i="1"/>
  <c r="O101" i="1"/>
  <c r="O109" i="1"/>
  <c r="O117" i="1"/>
  <c r="O125" i="1"/>
  <c r="O133" i="1"/>
  <c r="O141" i="1"/>
  <c r="O149" i="1"/>
  <c r="O157" i="1"/>
  <c r="O165" i="1"/>
  <c r="O173" i="1"/>
  <c r="O181" i="1"/>
  <c r="O189" i="1"/>
  <c r="O197" i="1"/>
  <c r="O205" i="1"/>
  <c r="O213" i="1"/>
  <c r="O221" i="1"/>
  <c r="O229" i="1"/>
  <c r="O237" i="1"/>
  <c r="O245" i="1"/>
  <c r="O253" i="1"/>
  <c r="O261" i="1"/>
  <c r="O269" i="1"/>
  <c r="O277" i="1"/>
  <c r="O285" i="1"/>
  <c r="O293" i="1"/>
  <c r="O301" i="1"/>
  <c r="O309" i="1"/>
  <c r="O317" i="1"/>
  <c r="O325" i="1"/>
  <c r="O333" i="1"/>
  <c r="O341" i="1"/>
  <c r="O349" i="1"/>
  <c r="O357" i="1"/>
  <c r="O365" i="1"/>
  <c r="O373" i="1"/>
  <c r="O381" i="1"/>
  <c r="O389" i="1"/>
  <c r="O397" i="1"/>
  <c r="O405" i="1"/>
  <c r="O413" i="1"/>
  <c r="O421" i="1"/>
  <c r="O429" i="1"/>
  <c r="O437" i="1"/>
  <c r="O445" i="1"/>
  <c r="O453" i="1"/>
  <c r="O461" i="1"/>
  <c r="O469" i="1"/>
  <c r="O477" i="1"/>
  <c r="O485" i="1"/>
  <c r="O493" i="1"/>
  <c r="O501" i="1"/>
  <c r="O509" i="1"/>
  <c r="O517" i="1"/>
  <c r="O525" i="1"/>
  <c r="O533" i="1"/>
  <c r="O541" i="1"/>
  <c r="O549" i="1"/>
  <c r="O557" i="1"/>
  <c r="O565" i="1"/>
  <c r="O573" i="1"/>
  <c r="O581" i="1"/>
  <c r="O589" i="1"/>
  <c r="O597" i="1"/>
  <c r="O605" i="1"/>
  <c r="O613" i="1"/>
  <c r="O621" i="1"/>
  <c r="O629" i="1"/>
  <c r="O637" i="1"/>
  <c r="O645" i="1"/>
  <c r="O653" i="1"/>
  <c r="O661" i="1"/>
  <c r="O669" i="1"/>
  <c r="O677" i="1"/>
  <c r="O685" i="1"/>
  <c r="O693" i="1"/>
  <c r="O701" i="1"/>
  <c r="O709" i="1"/>
  <c r="O717" i="1"/>
  <c r="O725" i="1"/>
  <c r="O733" i="1"/>
  <c r="O741" i="1"/>
  <c r="O749" i="1"/>
  <c r="O757" i="1"/>
  <c r="O765" i="1"/>
  <c r="O773" i="1"/>
  <c r="O781" i="1"/>
  <c r="O789" i="1"/>
  <c r="O797" i="1"/>
  <c r="O805" i="1"/>
  <c r="O813" i="1"/>
  <c r="O821" i="1"/>
  <c r="O829" i="1"/>
  <c r="O837" i="1"/>
  <c r="O845" i="1"/>
  <c r="O853" i="1"/>
  <c r="O861" i="1"/>
  <c r="O869" i="1"/>
  <c r="O877" i="1"/>
  <c r="O885" i="1"/>
  <c r="O893" i="1"/>
  <c r="O901" i="1"/>
  <c r="O909" i="1"/>
  <c r="O917" i="1"/>
  <c r="O925" i="1"/>
  <c r="O933" i="1"/>
  <c r="O941" i="1"/>
  <c r="O949" i="1"/>
  <c r="O957" i="1"/>
  <c r="O965" i="1"/>
  <c r="O973" i="1"/>
  <c r="O981" i="1"/>
  <c r="O989" i="1"/>
  <c r="O997" i="1"/>
  <c r="O30" i="1"/>
  <c r="O38" i="1"/>
  <c r="O46" i="1"/>
  <c r="O54" i="1"/>
  <c r="O62" i="1"/>
  <c r="O70" i="1"/>
  <c r="O78" i="1"/>
  <c r="O86" i="1"/>
  <c r="O94" i="1"/>
  <c r="O102" i="1"/>
  <c r="O110" i="1"/>
  <c r="O118" i="1"/>
  <c r="O126" i="1"/>
  <c r="O134" i="1"/>
  <c r="O142" i="1"/>
  <c r="O150" i="1"/>
  <c r="O158" i="1"/>
  <c r="O166" i="1"/>
  <c r="O174" i="1"/>
  <c r="O182" i="1"/>
  <c r="O190" i="1"/>
  <c r="O198" i="1"/>
  <c r="O206" i="1"/>
  <c r="O214" i="1"/>
  <c r="O222" i="1"/>
  <c r="O230" i="1"/>
  <c r="O238" i="1"/>
  <c r="O246" i="1"/>
  <c r="O254" i="1"/>
  <c r="O262" i="1"/>
  <c r="O270" i="1"/>
  <c r="O278" i="1"/>
  <c r="O286" i="1"/>
  <c r="O294" i="1"/>
  <c r="O302" i="1"/>
  <c r="O310" i="1"/>
  <c r="O318" i="1"/>
  <c r="O326" i="1"/>
  <c r="O334" i="1"/>
  <c r="O342" i="1"/>
  <c r="O350" i="1"/>
  <c r="O358" i="1"/>
  <c r="O366" i="1"/>
  <c r="O374" i="1"/>
  <c r="O382" i="1"/>
  <c r="O390" i="1"/>
  <c r="O398" i="1"/>
  <c r="O406" i="1"/>
  <c r="O414" i="1"/>
  <c r="O422" i="1"/>
  <c r="O430" i="1"/>
  <c r="O438" i="1"/>
  <c r="O446" i="1"/>
  <c r="O454" i="1"/>
  <c r="O462" i="1"/>
  <c r="O470" i="1"/>
  <c r="O478" i="1"/>
  <c r="O486" i="1"/>
  <c r="O494" i="1"/>
  <c r="O502" i="1"/>
  <c r="O510" i="1"/>
  <c r="O518" i="1"/>
  <c r="O526" i="1"/>
  <c r="O534" i="1"/>
  <c r="O542" i="1"/>
  <c r="O550" i="1"/>
  <c r="O558" i="1"/>
  <c r="O566" i="1"/>
  <c r="O574" i="1"/>
  <c r="O582" i="1"/>
  <c r="O590" i="1"/>
  <c r="O598" i="1"/>
  <c r="O606" i="1"/>
  <c r="O614" i="1"/>
  <c r="O622" i="1"/>
  <c r="O630" i="1"/>
  <c r="O638" i="1"/>
  <c r="O646" i="1"/>
  <c r="O654" i="1"/>
  <c r="O662" i="1"/>
  <c r="O670" i="1"/>
  <c r="O678" i="1"/>
  <c r="O686" i="1"/>
  <c r="O694" i="1"/>
  <c r="O702" i="1"/>
  <c r="O710" i="1"/>
  <c r="O718" i="1"/>
  <c r="O726" i="1"/>
  <c r="O734" i="1"/>
  <c r="O742" i="1"/>
  <c r="O750" i="1"/>
  <c r="O758" i="1"/>
  <c r="O766" i="1"/>
  <c r="O774" i="1"/>
  <c r="O782" i="1"/>
  <c r="O798" i="1"/>
  <c r="O806" i="1"/>
  <c r="O814" i="1"/>
  <c r="O822" i="1"/>
  <c r="O830" i="1"/>
  <c r="O838" i="1"/>
  <c r="O846" i="1"/>
  <c r="O854" i="1"/>
  <c r="O862" i="1"/>
  <c r="O870" i="1"/>
  <c r="O878" i="1"/>
  <c r="O886" i="1"/>
  <c r="O894" i="1"/>
  <c r="O902" i="1"/>
  <c r="O910" i="1"/>
  <c r="O918" i="1"/>
  <c r="O926" i="1"/>
  <c r="O934" i="1"/>
  <c r="O942" i="1"/>
  <c r="O950" i="1"/>
  <c r="O958" i="1"/>
  <c r="O966" i="1"/>
  <c r="O974" i="1"/>
  <c r="O982" i="1"/>
  <c r="O990" i="1"/>
  <c r="O998" i="1"/>
  <c r="O31" i="1"/>
  <c r="O39" i="1"/>
  <c r="O47" i="1"/>
  <c r="O55" i="1"/>
  <c r="O63" i="1"/>
  <c r="O71" i="1"/>
  <c r="O79" i="1"/>
  <c r="O87" i="1"/>
  <c r="O95" i="1"/>
  <c r="O103" i="1"/>
  <c r="O111" i="1"/>
  <c r="O119" i="1"/>
  <c r="O127" i="1"/>
  <c r="O135" i="1"/>
  <c r="O143" i="1"/>
  <c r="O151" i="1"/>
  <c r="O159" i="1"/>
  <c r="O167" i="1"/>
  <c r="O175" i="1"/>
  <c r="O183" i="1"/>
  <c r="O191" i="1"/>
  <c r="O199" i="1"/>
  <c r="O207" i="1"/>
  <c r="O215" i="1"/>
  <c r="O223" i="1"/>
  <c r="O231" i="1"/>
  <c r="O239" i="1"/>
  <c r="O247" i="1"/>
  <c r="O255" i="1"/>
  <c r="O263" i="1"/>
  <c r="O271" i="1"/>
  <c r="O279" i="1"/>
  <c r="O287" i="1"/>
  <c r="O295" i="1"/>
  <c r="O303" i="1"/>
  <c r="O311" i="1"/>
  <c r="O319" i="1"/>
  <c r="O327" i="1"/>
  <c r="O335" i="1"/>
  <c r="O343" i="1"/>
  <c r="O351" i="1"/>
  <c r="O359" i="1"/>
  <c r="O367" i="1"/>
  <c r="O375" i="1"/>
  <c r="O383" i="1"/>
  <c r="O391" i="1"/>
  <c r="O399" i="1"/>
  <c r="O407" i="1"/>
  <c r="O415" i="1"/>
  <c r="O423" i="1"/>
  <c r="O431" i="1"/>
  <c r="O439" i="1"/>
  <c r="O447" i="1"/>
  <c r="O455" i="1"/>
  <c r="O463" i="1"/>
  <c r="O471" i="1"/>
  <c r="O479" i="1"/>
  <c r="O487" i="1"/>
  <c r="O495" i="1"/>
  <c r="O503" i="1"/>
  <c r="O511" i="1"/>
  <c r="O519" i="1"/>
  <c r="O527" i="1"/>
  <c r="O535" i="1"/>
  <c r="O543" i="1"/>
  <c r="O551" i="1"/>
  <c r="O559" i="1"/>
  <c r="O567" i="1"/>
  <c r="O575" i="1"/>
  <c r="O583" i="1"/>
  <c r="O591" i="1"/>
  <c r="O599" i="1"/>
  <c r="O607" i="1"/>
  <c r="O615" i="1"/>
  <c r="O623" i="1"/>
  <c r="O631" i="1"/>
  <c r="O639" i="1"/>
  <c r="O647" i="1"/>
  <c r="O655" i="1"/>
  <c r="O663" i="1"/>
  <c r="O671" i="1"/>
  <c r="O679" i="1"/>
  <c r="O687" i="1"/>
  <c r="O695" i="1"/>
  <c r="O703" i="1"/>
  <c r="O711" i="1"/>
  <c r="O719" i="1"/>
  <c r="O727" i="1"/>
  <c r="O735" i="1"/>
  <c r="O743" i="1"/>
  <c r="O751" i="1"/>
  <c r="O759" i="1"/>
  <c r="O767" i="1"/>
  <c r="O775" i="1"/>
  <c r="O783" i="1"/>
  <c r="O791" i="1"/>
  <c r="O799" i="1"/>
  <c r="O807" i="1"/>
  <c r="O815" i="1"/>
  <c r="O823" i="1"/>
  <c r="O831" i="1"/>
  <c r="O839" i="1"/>
  <c r="O847" i="1"/>
  <c r="O855" i="1"/>
  <c r="O863" i="1"/>
  <c r="O871" i="1"/>
  <c r="O879" i="1"/>
  <c r="O887" i="1"/>
  <c r="O895" i="1"/>
  <c r="O903" i="1"/>
  <c r="O911" i="1"/>
  <c r="O919" i="1"/>
  <c r="O927" i="1"/>
  <c r="O935" i="1"/>
  <c r="O943" i="1"/>
  <c r="O951" i="1"/>
  <c r="O959" i="1"/>
  <c r="O967" i="1"/>
  <c r="O975" i="1"/>
  <c r="O983" i="1"/>
  <c r="O991" i="1"/>
  <c r="O999" i="1"/>
  <c r="O32" i="1"/>
  <c r="O40" i="1"/>
  <c r="O48" i="1"/>
  <c r="O56" i="1"/>
  <c r="O64" i="1"/>
  <c r="O72" i="1"/>
  <c r="O80" i="1"/>
  <c r="O88" i="1"/>
  <c r="O96" i="1"/>
  <c r="O104" i="1"/>
  <c r="O112" i="1"/>
  <c r="O120" i="1"/>
  <c r="O128" i="1"/>
  <c r="O136" i="1"/>
  <c r="O144" i="1"/>
  <c r="O152" i="1"/>
  <c r="O160" i="1"/>
  <c r="O168" i="1"/>
  <c r="O176" i="1"/>
  <c r="O184" i="1"/>
  <c r="O192" i="1"/>
  <c r="O200" i="1"/>
  <c r="O208" i="1"/>
  <c r="O216" i="1"/>
  <c r="O224" i="1"/>
  <c r="O232" i="1"/>
  <c r="O240" i="1"/>
  <c r="O248" i="1"/>
  <c r="O256" i="1"/>
  <c r="O264" i="1"/>
  <c r="O272" i="1"/>
  <c r="O280" i="1"/>
  <c r="O288" i="1"/>
  <c r="O296" i="1"/>
  <c r="O304" i="1"/>
  <c r="O312" i="1"/>
  <c r="O320" i="1"/>
  <c r="O328" i="1"/>
  <c r="O336" i="1"/>
  <c r="O344" i="1"/>
  <c r="O352" i="1"/>
  <c r="O360" i="1"/>
  <c r="O368" i="1"/>
  <c r="O376" i="1"/>
  <c r="O384" i="1"/>
  <c r="O392" i="1"/>
  <c r="O400" i="1"/>
  <c r="O408" i="1"/>
  <c r="O416" i="1"/>
  <c r="O424" i="1"/>
  <c r="O432" i="1"/>
  <c r="O440" i="1"/>
  <c r="O448" i="1"/>
  <c r="O456" i="1"/>
  <c r="O464" i="1"/>
  <c r="O472" i="1"/>
  <c r="O480" i="1"/>
  <c r="O488" i="1"/>
  <c r="O496" i="1"/>
  <c r="O504" i="1"/>
  <c r="O512" i="1"/>
  <c r="O520" i="1"/>
  <c r="O528" i="1"/>
  <c r="O536" i="1"/>
  <c r="O544" i="1"/>
  <c r="O552" i="1"/>
  <c r="O560" i="1"/>
  <c r="O568" i="1"/>
  <c r="O576" i="1"/>
  <c r="O584" i="1"/>
  <c r="O592" i="1"/>
  <c r="O600" i="1"/>
  <c r="O608" i="1"/>
  <c r="O616" i="1"/>
  <c r="O624" i="1"/>
  <c r="O632" i="1"/>
  <c r="O640" i="1"/>
  <c r="O648" i="1"/>
  <c r="O656" i="1"/>
  <c r="O664" i="1"/>
  <c r="O672" i="1"/>
  <c r="O680" i="1"/>
  <c r="O688" i="1"/>
  <c r="O696" i="1"/>
  <c r="O704" i="1"/>
  <c r="O712" i="1"/>
  <c r="O720" i="1"/>
  <c r="O728" i="1"/>
  <c r="O736" i="1"/>
  <c r="O744" i="1"/>
  <c r="O752" i="1"/>
  <c r="O760" i="1"/>
  <c r="O768" i="1"/>
  <c r="O776" i="1"/>
  <c r="O784" i="1"/>
  <c r="O792" i="1"/>
  <c r="O800" i="1"/>
  <c r="O808" i="1"/>
  <c r="O816" i="1"/>
  <c r="O824" i="1"/>
  <c r="O832" i="1"/>
  <c r="O840" i="1"/>
  <c r="O848" i="1"/>
  <c r="O856" i="1"/>
  <c r="O864" i="1"/>
  <c r="O872" i="1"/>
  <c r="O880" i="1"/>
  <c r="O888" i="1"/>
  <c r="O896" i="1"/>
  <c r="O904" i="1"/>
  <c r="O912" i="1"/>
  <c r="O920" i="1"/>
  <c r="O928" i="1"/>
  <c r="O936" i="1"/>
  <c r="O944" i="1"/>
  <c r="O952" i="1"/>
  <c r="O960" i="1"/>
  <c r="O968" i="1"/>
  <c r="O976" i="1"/>
  <c r="O984" i="1"/>
  <c r="O992" i="1"/>
  <c r="O1000" i="1"/>
  <c r="O33" i="1"/>
  <c r="O41" i="1"/>
  <c r="O49" i="1"/>
  <c r="O57" i="1"/>
  <c r="O65" i="1"/>
  <c r="O73" i="1"/>
  <c r="O81" i="1"/>
  <c r="O89" i="1"/>
  <c r="O97" i="1"/>
  <c r="O105" i="1"/>
  <c r="O113" i="1"/>
  <c r="O121" i="1"/>
  <c r="O129" i="1"/>
  <c r="O137" i="1"/>
  <c r="O145" i="1"/>
  <c r="O153" i="1"/>
  <c r="O161" i="1"/>
  <c r="O169" i="1"/>
  <c r="O177" i="1"/>
  <c r="O185" i="1"/>
  <c r="O193" i="1"/>
  <c r="O201" i="1"/>
  <c r="O209" i="1"/>
  <c r="O217" i="1"/>
  <c r="O225" i="1"/>
  <c r="O233" i="1"/>
  <c r="O241" i="1"/>
  <c r="O249" i="1"/>
  <c r="O257" i="1"/>
  <c r="O265" i="1"/>
  <c r="O273" i="1"/>
  <c r="O281" i="1"/>
  <c r="O289" i="1"/>
  <c r="O297" i="1"/>
  <c r="O305" i="1"/>
  <c r="O313" i="1"/>
  <c r="O321" i="1"/>
  <c r="O329" i="1"/>
  <c r="O337" i="1"/>
  <c r="O345" i="1"/>
  <c r="O353" i="1"/>
  <c r="O361" i="1"/>
  <c r="O369" i="1"/>
  <c r="O377" i="1"/>
  <c r="O385" i="1"/>
  <c r="O393" i="1"/>
  <c r="O401" i="1"/>
  <c r="O409" i="1"/>
  <c r="O417" i="1"/>
  <c r="O425" i="1"/>
  <c r="O433" i="1"/>
  <c r="O441" i="1"/>
  <c r="O449" i="1"/>
  <c r="O457" i="1"/>
  <c r="O465" i="1"/>
  <c r="O473" i="1"/>
  <c r="O481" i="1"/>
  <c r="O489" i="1"/>
  <c r="O497" i="1"/>
  <c r="O505" i="1"/>
  <c r="O513" i="1"/>
  <c r="O521" i="1"/>
  <c r="O529" i="1"/>
  <c r="O537" i="1"/>
  <c r="O545" i="1"/>
  <c r="O553" i="1"/>
  <c r="O561" i="1"/>
  <c r="O569" i="1"/>
  <c r="O577" i="1"/>
  <c r="O585" i="1"/>
  <c r="O593" i="1"/>
  <c r="O601" i="1"/>
  <c r="O609" i="1"/>
  <c r="O617" i="1"/>
  <c r="O625" i="1"/>
  <c r="O633" i="1"/>
  <c r="O641" i="1"/>
  <c r="O649" i="1"/>
  <c r="O657" i="1"/>
  <c r="O665" i="1"/>
  <c r="O673" i="1"/>
  <c r="O681" i="1"/>
  <c r="O689" i="1"/>
  <c r="O697" i="1"/>
  <c r="O705" i="1"/>
  <c r="O713" i="1"/>
  <c r="O721" i="1"/>
  <c r="O729" i="1"/>
  <c r="O737" i="1"/>
  <c r="O745" i="1"/>
  <c r="O753" i="1"/>
  <c r="O761" i="1"/>
  <c r="O769" i="1"/>
  <c r="O777" i="1"/>
  <c r="O785" i="1"/>
  <c r="O793" i="1"/>
  <c r="O801" i="1"/>
  <c r="O809" i="1"/>
  <c r="O817" i="1"/>
  <c r="O825" i="1"/>
  <c r="O833" i="1"/>
  <c r="O841" i="1"/>
  <c r="O849" i="1"/>
  <c r="O857" i="1"/>
  <c r="O865" i="1"/>
  <c r="O873" i="1"/>
  <c r="O881" i="1"/>
  <c r="O889" i="1"/>
  <c r="O897" i="1"/>
  <c r="O905" i="1"/>
  <c r="O913" i="1"/>
  <c r="O921" i="1"/>
  <c r="O929" i="1"/>
  <c r="O937" i="1"/>
  <c r="O945" i="1"/>
  <c r="O953" i="1"/>
  <c r="O961" i="1"/>
  <c r="O969" i="1"/>
  <c r="O977" i="1"/>
  <c r="O985" i="1"/>
  <c r="O993" i="1"/>
  <c r="O1001" i="1"/>
  <c r="O34" i="1"/>
  <c r="O42" i="1"/>
  <c r="O50" i="1"/>
  <c r="O58" i="1"/>
  <c r="O66" i="1"/>
  <c r="O74" i="1"/>
  <c r="O82" i="1"/>
  <c r="O90" i="1"/>
  <c r="O98" i="1"/>
  <c r="O106" i="1"/>
  <c r="O114" i="1"/>
  <c r="O122" i="1"/>
  <c r="O130" i="1"/>
  <c r="O138" i="1"/>
  <c r="O146" i="1"/>
  <c r="O154" i="1"/>
  <c r="O162" i="1"/>
  <c r="O170" i="1"/>
  <c r="O178" i="1"/>
  <c r="O186" i="1"/>
  <c r="O194" i="1"/>
  <c r="O202" i="1"/>
  <c r="O210" i="1"/>
  <c r="O218" i="1"/>
  <c r="O226" i="1"/>
  <c r="O234" i="1"/>
  <c r="O242" i="1"/>
  <c r="O250" i="1"/>
  <c r="O258" i="1"/>
  <c r="O266" i="1"/>
  <c r="O274" i="1"/>
  <c r="O282" i="1"/>
  <c r="O290" i="1"/>
  <c r="O298" i="1"/>
  <c r="O306" i="1"/>
  <c r="O314" i="1"/>
  <c r="O322" i="1"/>
  <c r="O330" i="1"/>
  <c r="O338" i="1"/>
  <c r="O346" i="1"/>
  <c r="O354" i="1"/>
  <c r="O362" i="1"/>
  <c r="O370" i="1"/>
  <c r="O378" i="1"/>
  <c r="O386" i="1"/>
  <c r="O394" i="1"/>
  <c r="O402" i="1"/>
  <c r="O410" i="1"/>
  <c r="O418" i="1"/>
  <c r="O426" i="1"/>
  <c r="O434" i="1"/>
  <c r="O442" i="1"/>
  <c r="O450" i="1"/>
  <c r="O458" i="1"/>
  <c r="O466" i="1"/>
  <c r="O474" i="1"/>
  <c r="O482" i="1"/>
  <c r="O490" i="1"/>
  <c r="O498" i="1"/>
  <c r="O506" i="1"/>
  <c r="O514" i="1"/>
  <c r="O522" i="1"/>
  <c r="O530" i="1"/>
  <c r="O538" i="1"/>
  <c r="O546" i="1"/>
  <c r="O554" i="1"/>
  <c r="O562" i="1"/>
  <c r="O570" i="1"/>
  <c r="O578" i="1"/>
  <c r="O586" i="1"/>
  <c r="O594" i="1"/>
  <c r="O602" i="1"/>
  <c r="O610" i="1"/>
  <c r="O618" i="1"/>
  <c r="O626" i="1"/>
  <c r="O634" i="1"/>
  <c r="O642" i="1"/>
  <c r="O650" i="1"/>
  <c r="O658" i="1"/>
  <c r="O666" i="1"/>
  <c r="O674" i="1"/>
  <c r="O682" i="1"/>
  <c r="O690" i="1"/>
  <c r="O698" i="1"/>
  <c r="O706" i="1"/>
  <c r="O714" i="1"/>
  <c r="O722" i="1"/>
  <c r="O730" i="1"/>
  <c r="O738" i="1"/>
  <c r="O746" i="1"/>
  <c r="O754" i="1"/>
  <c r="O762" i="1"/>
  <c r="O770" i="1"/>
  <c r="O778" i="1"/>
  <c r="O786" i="1"/>
  <c r="O794" i="1"/>
  <c r="O802" i="1"/>
  <c r="O810" i="1"/>
  <c r="O818" i="1"/>
  <c r="O826" i="1"/>
  <c r="O834" i="1"/>
  <c r="O842" i="1"/>
  <c r="O850" i="1"/>
  <c r="O858" i="1"/>
  <c r="O866" i="1"/>
  <c r="O874" i="1"/>
  <c r="O882" i="1"/>
  <c r="O890" i="1"/>
  <c r="O898" i="1"/>
  <c r="O906" i="1"/>
  <c r="O914" i="1"/>
  <c r="O922" i="1"/>
  <c r="O930" i="1"/>
  <c r="O938" i="1"/>
  <c r="O946" i="1"/>
  <c r="O954" i="1"/>
  <c r="O962" i="1"/>
  <c r="O970" i="1"/>
  <c r="O978" i="1"/>
  <c r="O986" i="1"/>
  <c r="O994" i="1"/>
  <c r="Q996" i="1"/>
  <c r="D972" i="1"/>
  <c r="O35" i="1"/>
  <c r="O43" i="1"/>
  <c r="O51" i="1"/>
  <c r="O59" i="1"/>
  <c r="O67" i="1"/>
  <c r="O75" i="1"/>
  <c r="O83" i="1"/>
  <c r="O91" i="1"/>
  <c r="O99" i="1"/>
  <c r="O107" i="1"/>
  <c r="O115" i="1"/>
  <c r="O123" i="1"/>
  <c r="O131" i="1"/>
  <c r="O139" i="1"/>
  <c r="O147" i="1"/>
  <c r="O155" i="1"/>
  <c r="O163" i="1"/>
  <c r="O171" i="1"/>
  <c r="O179" i="1"/>
  <c r="O187" i="1"/>
  <c r="O195" i="1"/>
  <c r="O203" i="1"/>
  <c r="O211" i="1"/>
  <c r="O219" i="1"/>
  <c r="O227" i="1"/>
  <c r="O235" i="1"/>
  <c r="O243" i="1"/>
  <c r="O251" i="1"/>
  <c r="O259" i="1"/>
  <c r="O267" i="1"/>
  <c r="O275" i="1"/>
  <c r="O283" i="1"/>
  <c r="O291" i="1"/>
  <c r="O299" i="1"/>
  <c r="O307" i="1"/>
  <c r="O315" i="1"/>
  <c r="O323" i="1"/>
  <c r="O331" i="1"/>
  <c r="O339" i="1"/>
  <c r="O347" i="1"/>
  <c r="O355" i="1"/>
  <c r="O363" i="1"/>
  <c r="O371" i="1"/>
  <c r="O379" i="1"/>
  <c r="O387" i="1"/>
  <c r="O395" i="1"/>
  <c r="O403" i="1"/>
  <c r="O411" i="1"/>
  <c r="O419" i="1"/>
  <c r="O427" i="1"/>
  <c r="O435" i="1"/>
  <c r="O443" i="1"/>
  <c r="O451" i="1"/>
  <c r="O459" i="1"/>
  <c r="O467" i="1"/>
  <c r="O475" i="1"/>
  <c r="O483" i="1"/>
  <c r="O491" i="1"/>
  <c r="O499" i="1"/>
  <c r="O507" i="1"/>
  <c r="O515" i="1"/>
  <c r="O523" i="1"/>
  <c r="O531" i="1"/>
  <c r="O539" i="1"/>
  <c r="O547" i="1"/>
  <c r="O555" i="1"/>
  <c r="O563" i="1"/>
  <c r="O571" i="1"/>
  <c r="O579" i="1"/>
  <c r="O587" i="1"/>
  <c r="O595" i="1"/>
  <c r="O603" i="1"/>
  <c r="O611" i="1"/>
  <c r="O619" i="1"/>
  <c r="O627" i="1"/>
  <c r="O635" i="1"/>
  <c r="O643" i="1"/>
  <c r="O651" i="1"/>
  <c r="O659" i="1"/>
  <c r="O667" i="1"/>
  <c r="O675" i="1"/>
  <c r="O683" i="1"/>
  <c r="O691" i="1"/>
  <c r="O699" i="1"/>
  <c r="O707" i="1"/>
  <c r="O715" i="1"/>
  <c r="O723" i="1"/>
  <c r="O731" i="1"/>
  <c r="O739" i="1"/>
  <c r="O747" i="1"/>
  <c r="O755" i="1"/>
  <c r="O763" i="1"/>
  <c r="O771" i="1"/>
  <c r="O779" i="1"/>
  <c r="O787" i="1"/>
  <c r="O795" i="1"/>
  <c r="O803" i="1"/>
  <c r="O811" i="1"/>
  <c r="O819" i="1"/>
  <c r="O827" i="1"/>
  <c r="O835" i="1"/>
  <c r="O843" i="1"/>
  <c r="O851" i="1"/>
  <c r="O859" i="1"/>
  <c r="O867" i="1"/>
  <c r="O875" i="1"/>
  <c r="O883" i="1"/>
  <c r="O891" i="1"/>
  <c r="O899" i="1"/>
  <c r="O907" i="1"/>
  <c r="O915" i="1"/>
  <c r="O923" i="1"/>
  <c r="O931" i="1"/>
  <c r="O939" i="1"/>
  <c r="O947" i="1"/>
  <c r="O955" i="1"/>
  <c r="O963" i="1"/>
  <c r="O971" i="1"/>
  <c r="O979" i="1"/>
  <c r="O987" i="1"/>
  <c r="O995" i="1"/>
  <c r="N5" i="1"/>
  <c r="J5" i="1"/>
  <c r="G5" i="1"/>
  <c r="H5" i="1"/>
  <c r="N94" i="1"/>
  <c r="G94" i="1"/>
  <c r="H94" i="1"/>
  <c r="J94" i="1"/>
  <c r="N149" i="1"/>
  <c r="J149" i="1"/>
  <c r="G149" i="1"/>
  <c r="H149" i="1"/>
  <c r="N195" i="1"/>
  <c r="J195" i="1"/>
  <c r="G195" i="1"/>
  <c r="H195" i="1"/>
  <c r="N249" i="1"/>
  <c r="J249" i="1"/>
  <c r="H249" i="1"/>
  <c r="G249" i="1"/>
  <c r="N313" i="1"/>
  <c r="J313" i="1"/>
  <c r="H313" i="1"/>
  <c r="G313" i="1"/>
  <c r="N377" i="1"/>
  <c r="J377" i="1"/>
  <c r="H377" i="1"/>
  <c r="G377" i="1"/>
  <c r="N487" i="1"/>
  <c r="J487" i="1"/>
  <c r="G487" i="1"/>
  <c r="H487" i="1"/>
  <c r="N87" i="1"/>
  <c r="J87" i="1"/>
  <c r="G87" i="1"/>
  <c r="H87" i="1"/>
  <c r="N52" i="1"/>
  <c r="G52" i="1"/>
  <c r="J52" i="1"/>
  <c r="H52" i="1"/>
  <c r="N88" i="1"/>
  <c r="J88" i="1"/>
  <c r="G88" i="1"/>
  <c r="H88" i="1"/>
  <c r="N143" i="1"/>
  <c r="J143" i="1"/>
  <c r="G143" i="1"/>
  <c r="H143" i="1"/>
  <c r="N180" i="1"/>
  <c r="G180" i="1"/>
  <c r="J180" i="1"/>
  <c r="H180" i="1"/>
  <c r="N225" i="1"/>
  <c r="J225" i="1"/>
  <c r="G225" i="1"/>
  <c r="H225" i="1"/>
  <c r="N262" i="1"/>
  <c r="G262" i="1"/>
  <c r="H262" i="1"/>
  <c r="J262" i="1"/>
  <c r="N299" i="1"/>
  <c r="J299" i="1"/>
  <c r="G299" i="1"/>
  <c r="H299" i="1"/>
  <c r="N335" i="1"/>
  <c r="J335" i="1"/>
  <c r="G335" i="1"/>
  <c r="H335" i="1"/>
  <c r="N372" i="1"/>
  <c r="J372" i="1"/>
  <c r="G372" i="1"/>
  <c r="H372" i="1"/>
  <c r="N408" i="1"/>
  <c r="J408" i="1"/>
  <c r="G408" i="1"/>
  <c r="H408" i="1"/>
  <c r="N445" i="1"/>
  <c r="J445" i="1"/>
  <c r="G445" i="1"/>
  <c r="H445" i="1"/>
  <c r="N481" i="1"/>
  <c r="J481" i="1"/>
  <c r="H481" i="1"/>
  <c r="G481" i="1"/>
  <c r="N527" i="1"/>
  <c r="J527" i="1"/>
  <c r="G527" i="1"/>
  <c r="H527" i="1"/>
  <c r="N564" i="1"/>
  <c r="J564" i="1"/>
  <c r="G564" i="1"/>
  <c r="H564" i="1"/>
  <c r="N609" i="1"/>
  <c r="J609" i="1"/>
  <c r="G609" i="1"/>
  <c r="H609" i="1"/>
  <c r="N646" i="1"/>
  <c r="G646" i="1"/>
  <c r="H646" i="1"/>
  <c r="J646" i="1"/>
  <c r="N683" i="1"/>
  <c r="J683" i="1"/>
  <c r="G683" i="1"/>
  <c r="H683" i="1"/>
  <c r="N719" i="1"/>
  <c r="J719" i="1"/>
  <c r="G719" i="1"/>
  <c r="H719" i="1"/>
  <c r="N756" i="1"/>
  <c r="J756" i="1"/>
  <c r="G756" i="1"/>
  <c r="H756" i="1"/>
  <c r="N792" i="1"/>
  <c r="J792" i="1"/>
  <c r="H792" i="1"/>
  <c r="G792" i="1"/>
  <c r="N820" i="1"/>
  <c r="J820" i="1"/>
  <c r="G820" i="1"/>
  <c r="H820" i="1"/>
  <c r="N847" i="1"/>
  <c r="J847" i="1"/>
  <c r="G847" i="1"/>
  <c r="H847" i="1"/>
  <c r="N899" i="1"/>
  <c r="J899" i="1"/>
  <c r="G899" i="1"/>
  <c r="H899" i="1"/>
  <c r="N931" i="1"/>
  <c r="J931" i="1"/>
  <c r="G931" i="1"/>
  <c r="H931" i="1"/>
  <c r="N981" i="1"/>
  <c r="J981" i="1"/>
  <c r="G981" i="1"/>
  <c r="H981" i="1"/>
  <c r="N19" i="1"/>
  <c r="J19" i="1"/>
  <c r="G19" i="1"/>
  <c r="H19" i="1"/>
  <c r="N373" i="1"/>
  <c r="J373" i="1"/>
  <c r="G373" i="1"/>
  <c r="H373" i="1"/>
  <c r="N30" i="1"/>
  <c r="G30" i="1"/>
  <c r="H30" i="1"/>
  <c r="J30" i="1"/>
  <c r="N67" i="1"/>
  <c r="J67" i="1"/>
  <c r="G67" i="1"/>
  <c r="H67" i="1"/>
  <c r="N121" i="1"/>
  <c r="J121" i="1"/>
  <c r="H121" i="1"/>
  <c r="G121" i="1"/>
  <c r="N158" i="1"/>
  <c r="G158" i="1"/>
  <c r="H158" i="1"/>
  <c r="J158" i="1"/>
  <c r="N222" i="1"/>
  <c r="J222" i="1"/>
  <c r="G222" i="1"/>
  <c r="H222" i="1"/>
  <c r="N277" i="1"/>
  <c r="J277" i="1"/>
  <c r="G277" i="1"/>
  <c r="H277" i="1"/>
  <c r="N332" i="1"/>
  <c r="J332" i="1"/>
  <c r="G332" i="1"/>
  <c r="H332" i="1"/>
  <c r="N368" i="1"/>
  <c r="J368" i="1"/>
  <c r="G368" i="1"/>
  <c r="H368" i="1"/>
  <c r="N414" i="1"/>
  <c r="J414" i="1"/>
  <c r="G414" i="1"/>
  <c r="H414" i="1"/>
  <c r="N515" i="1"/>
  <c r="J515" i="1"/>
  <c r="G515" i="1"/>
  <c r="H515" i="1"/>
  <c r="N32" i="1"/>
  <c r="J32" i="1"/>
  <c r="G32" i="1"/>
  <c r="H32" i="1"/>
  <c r="N105" i="1"/>
  <c r="J105" i="1"/>
  <c r="G105" i="1"/>
  <c r="H105" i="1"/>
  <c r="N33" i="1"/>
  <c r="J33" i="1"/>
  <c r="G33" i="1"/>
  <c r="H33" i="1"/>
  <c r="N70" i="1"/>
  <c r="J70" i="1"/>
  <c r="G70" i="1"/>
  <c r="H70" i="1"/>
  <c r="N107" i="1"/>
  <c r="J107" i="1"/>
  <c r="G107" i="1"/>
  <c r="H107" i="1"/>
  <c r="N134" i="1"/>
  <c r="J134" i="1"/>
  <c r="G134" i="1"/>
  <c r="H134" i="1"/>
  <c r="N161" i="1"/>
  <c r="J161" i="1"/>
  <c r="G161" i="1"/>
  <c r="H161" i="1"/>
  <c r="N198" i="1"/>
  <c r="G198" i="1"/>
  <c r="H198" i="1"/>
  <c r="J198" i="1"/>
  <c r="N235" i="1"/>
  <c r="J235" i="1"/>
  <c r="G235" i="1"/>
  <c r="H235" i="1"/>
  <c r="N271" i="1"/>
  <c r="J271" i="1"/>
  <c r="G271" i="1"/>
  <c r="H271" i="1"/>
  <c r="N308" i="1"/>
  <c r="J308" i="1"/>
  <c r="G308" i="1"/>
  <c r="H308" i="1"/>
  <c r="N344" i="1"/>
  <c r="J344" i="1"/>
  <c r="G344" i="1"/>
  <c r="H344" i="1"/>
  <c r="N381" i="1"/>
  <c r="J381" i="1"/>
  <c r="G381" i="1"/>
  <c r="H381" i="1"/>
  <c r="N427" i="1"/>
  <c r="J427" i="1"/>
  <c r="G427" i="1"/>
  <c r="H427" i="1"/>
  <c r="N463" i="1"/>
  <c r="J463" i="1"/>
  <c r="G463" i="1"/>
  <c r="H463" i="1"/>
  <c r="N491" i="1"/>
  <c r="J491" i="1"/>
  <c r="G491" i="1"/>
  <c r="H491" i="1"/>
  <c r="N518" i="1"/>
  <c r="G518" i="1"/>
  <c r="H518" i="1"/>
  <c r="J518" i="1"/>
  <c r="N555" i="1"/>
  <c r="J555" i="1"/>
  <c r="G555" i="1"/>
  <c r="H555" i="1"/>
  <c r="N591" i="1"/>
  <c r="J591" i="1"/>
  <c r="G591" i="1"/>
  <c r="H591" i="1"/>
  <c r="N637" i="1"/>
  <c r="J637" i="1"/>
  <c r="G637" i="1"/>
  <c r="H637" i="1"/>
  <c r="N673" i="1"/>
  <c r="J673" i="1"/>
  <c r="G673" i="1"/>
  <c r="H673" i="1"/>
  <c r="N710" i="1"/>
  <c r="G710" i="1"/>
  <c r="H710" i="1"/>
  <c r="J710" i="1"/>
  <c r="N747" i="1"/>
  <c r="J747" i="1"/>
  <c r="G747" i="1"/>
  <c r="H747" i="1"/>
  <c r="N783" i="1"/>
  <c r="J783" i="1"/>
  <c r="G783" i="1"/>
  <c r="H783" i="1"/>
  <c r="N811" i="1"/>
  <c r="J811" i="1"/>
  <c r="G811" i="1"/>
  <c r="H811" i="1"/>
  <c r="N838" i="1"/>
  <c r="H838" i="1"/>
  <c r="J838" i="1"/>
  <c r="G838" i="1"/>
  <c r="N859" i="1"/>
  <c r="J859" i="1"/>
  <c r="G859" i="1"/>
  <c r="H859" i="1"/>
  <c r="N888" i="1"/>
  <c r="J888" i="1"/>
  <c r="H888" i="1"/>
  <c r="G888" i="1"/>
  <c r="N919" i="1"/>
  <c r="J919" i="1"/>
  <c r="G919" i="1"/>
  <c r="H919" i="1"/>
  <c r="N950" i="1"/>
  <c r="H950" i="1"/>
  <c r="G950" i="1"/>
  <c r="J950" i="1"/>
  <c r="N971" i="1"/>
  <c r="J971" i="1"/>
  <c r="G971" i="1"/>
  <c r="H971" i="1"/>
  <c r="N991" i="1"/>
  <c r="J991" i="1"/>
  <c r="G991" i="1"/>
  <c r="H991" i="1"/>
  <c r="N35" i="1"/>
  <c r="J35" i="1"/>
  <c r="G35" i="1"/>
  <c r="H35" i="1"/>
  <c r="N53" i="1"/>
  <c r="J53" i="1"/>
  <c r="G53" i="1"/>
  <c r="H53" i="1"/>
  <c r="N71" i="1"/>
  <c r="J71" i="1"/>
  <c r="G71" i="1"/>
  <c r="H71" i="1"/>
  <c r="N89" i="1"/>
  <c r="J89" i="1"/>
  <c r="G89" i="1"/>
  <c r="H89" i="1"/>
  <c r="N108" i="1"/>
  <c r="J108" i="1"/>
  <c r="G108" i="1"/>
  <c r="H108" i="1"/>
  <c r="N126" i="1"/>
  <c r="G126" i="1"/>
  <c r="H126" i="1"/>
  <c r="J126" i="1"/>
  <c r="N144" i="1"/>
  <c r="J144" i="1"/>
  <c r="G144" i="1"/>
  <c r="H144" i="1"/>
  <c r="N153" i="1"/>
  <c r="J153" i="1"/>
  <c r="G153" i="1"/>
  <c r="H153" i="1"/>
  <c r="N172" i="1"/>
  <c r="J172" i="1"/>
  <c r="G172" i="1"/>
  <c r="H172" i="1"/>
  <c r="N190" i="1"/>
  <c r="G190" i="1"/>
  <c r="H190" i="1"/>
  <c r="J190" i="1"/>
  <c r="N208" i="1"/>
  <c r="J208" i="1"/>
  <c r="G208" i="1"/>
  <c r="H208" i="1"/>
  <c r="N227" i="1"/>
  <c r="J227" i="1"/>
  <c r="G227" i="1"/>
  <c r="H227" i="1"/>
  <c r="N245" i="1"/>
  <c r="J245" i="1"/>
  <c r="G245" i="1"/>
  <c r="H245" i="1"/>
  <c r="N254" i="1"/>
  <c r="G254" i="1"/>
  <c r="H254" i="1"/>
  <c r="J254" i="1"/>
  <c r="N272" i="1"/>
  <c r="J272" i="1"/>
  <c r="G272" i="1"/>
  <c r="H272" i="1"/>
  <c r="N291" i="1"/>
  <c r="J291" i="1"/>
  <c r="G291" i="1"/>
  <c r="H291" i="1"/>
  <c r="N309" i="1"/>
  <c r="J309" i="1"/>
  <c r="G309" i="1"/>
  <c r="H309" i="1"/>
  <c r="N327" i="1"/>
  <c r="J327" i="1"/>
  <c r="G327" i="1"/>
  <c r="H327" i="1"/>
  <c r="N345" i="1"/>
  <c r="J345" i="1"/>
  <c r="G345" i="1"/>
  <c r="H345" i="1"/>
  <c r="N364" i="1"/>
  <c r="J364" i="1"/>
  <c r="G364" i="1"/>
  <c r="H364" i="1"/>
  <c r="N391" i="1"/>
  <c r="J391" i="1"/>
  <c r="G391" i="1"/>
  <c r="H391" i="1"/>
  <c r="N409" i="1"/>
  <c r="J409" i="1"/>
  <c r="G409" i="1"/>
  <c r="H409" i="1"/>
  <c r="N428" i="1"/>
  <c r="J428" i="1"/>
  <c r="G428" i="1"/>
  <c r="H428" i="1"/>
  <c r="N437" i="1"/>
  <c r="J437" i="1"/>
  <c r="G437" i="1"/>
  <c r="H437" i="1"/>
  <c r="N455" i="1"/>
  <c r="J455" i="1"/>
  <c r="G455" i="1"/>
  <c r="H455" i="1"/>
  <c r="N473" i="1"/>
  <c r="J473" i="1"/>
  <c r="G473" i="1"/>
  <c r="H473" i="1"/>
  <c r="N492" i="1"/>
  <c r="J492" i="1"/>
  <c r="G492" i="1"/>
  <c r="H492" i="1"/>
  <c r="N510" i="1"/>
  <c r="G510" i="1"/>
  <c r="H510" i="1"/>
  <c r="J510" i="1"/>
  <c r="N528" i="1"/>
  <c r="J528" i="1"/>
  <c r="G528" i="1"/>
  <c r="H528" i="1"/>
  <c r="N547" i="1"/>
  <c r="J547" i="1"/>
  <c r="G547" i="1"/>
  <c r="H547" i="1"/>
  <c r="N565" i="1"/>
  <c r="J565" i="1"/>
  <c r="G565" i="1"/>
  <c r="H565" i="1"/>
  <c r="N583" i="1"/>
  <c r="J583" i="1"/>
  <c r="G583" i="1"/>
  <c r="H583" i="1"/>
  <c r="N601" i="1"/>
  <c r="J601" i="1"/>
  <c r="G601" i="1"/>
  <c r="H601" i="1"/>
  <c r="N620" i="1"/>
  <c r="J620" i="1"/>
  <c r="G620" i="1"/>
  <c r="H620" i="1"/>
  <c r="N638" i="1"/>
  <c r="G638" i="1"/>
  <c r="H638" i="1"/>
  <c r="J638" i="1"/>
  <c r="N656" i="1"/>
  <c r="J656" i="1"/>
  <c r="G656" i="1"/>
  <c r="H656" i="1"/>
  <c r="N675" i="1"/>
  <c r="J675" i="1"/>
  <c r="G675" i="1"/>
  <c r="H675" i="1"/>
  <c r="N693" i="1"/>
  <c r="J693" i="1"/>
  <c r="G693" i="1"/>
  <c r="H693" i="1"/>
  <c r="N702" i="1"/>
  <c r="G702" i="1"/>
  <c r="H702" i="1"/>
  <c r="J702" i="1"/>
  <c r="N720" i="1"/>
  <c r="J720" i="1"/>
  <c r="G720" i="1"/>
  <c r="H720" i="1"/>
  <c r="N739" i="1"/>
  <c r="J739" i="1"/>
  <c r="G739" i="1"/>
  <c r="H739" i="1"/>
  <c r="N757" i="1"/>
  <c r="J757" i="1"/>
  <c r="G757" i="1"/>
  <c r="H757" i="1"/>
  <c r="N775" i="1"/>
  <c r="J775" i="1"/>
  <c r="G775" i="1"/>
  <c r="H775" i="1"/>
  <c r="N793" i="1"/>
  <c r="J793" i="1"/>
  <c r="G793" i="1"/>
  <c r="H793" i="1"/>
  <c r="N803" i="1"/>
  <c r="J803" i="1"/>
  <c r="G803" i="1"/>
  <c r="H803" i="1"/>
  <c r="N821" i="1"/>
  <c r="J821" i="1"/>
  <c r="G821" i="1"/>
  <c r="H821" i="1"/>
  <c r="N839" i="1"/>
  <c r="J839" i="1"/>
  <c r="G839" i="1"/>
  <c r="H839" i="1"/>
  <c r="N860" i="1"/>
  <c r="J860" i="1"/>
  <c r="H860" i="1"/>
  <c r="G860" i="1"/>
  <c r="N879" i="1"/>
  <c r="J879" i="1"/>
  <c r="G879" i="1"/>
  <c r="H879" i="1"/>
  <c r="N900" i="1"/>
  <c r="J900" i="1"/>
  <c r="H900" i="1"/>
  <c r="G900" i="1"/>
  <c r="N921" i="1"/>
  <c r="J921" i="1"/>
  <c r="G921" i="1"/>
  <c r="H921" i="1"/>
  <c r="N941" i="1"/>
  <c r="J941" i="1"/>
  <c r="G941" i="1"/>
  <c r="H941" i="1"/>
  <c r="N961" i="1"/>
  <c r="J961" i="1"/>
  <c r="G961" i="1"/>
  <c r="H961" i="1"/>
  <c r="N972" i="1"/>
  <c r="J972" i="1"/>
  <c r="G972" i="1"/>
  <c r="H972" i="1"/>
  <c r="N993" i="1"/>
  <c r="J993" i="1"/>
  <c r="G993" i="1"/>
  <c r="H993" i="1"/>
  <c r="N36" i="1"/>
  <c r="J36" i="1"/>
  <c r="G36" i="1"/>
  <c r="H36" i="1"/>
  <c r="N54" i="1"/>
  <c r="G54" i="1"/>
  <c r="H54" i="1"/>
  <c r="J54" i="1"/>
  <c r="N72" i="1"/>
  <c r="J72" i="1"/>
  <c r="G72" i="1"/>
  <c r="H72" i="1"/>
  <c r="N91" i="1"/>
  <c r="J91" i="1"/>
  <c r="G91" i="1"/>
  <c r="H91" i="1"/>
  <c r="N109" i="1"/>
  <c r="J109" i="1"/>
  <c r="G109" i="1"/>
  <c r="H109" i="1"/>
  <c r="N127" i="1"/>
  <c r="J127" i="1"/>
  <c r="G127" i="1"/>
  <c r="H127" i="1"/>
  <c r="N136" i="1"/>
  <c r="J136" i="1"/>
  <c r="G136" i="1"/>
  <c r="H136" i="1"/>
  <c r="N145" i="1"/>
  <c r="J145" i="1"/>
  <c r="H145" i="1"/>
  <c r="G145" i="1"/>
  <c r="N155" i="1"/>
  <c r="J155" i="1"/>
  <c r="G155" i="1"/>
  <c r="H155" i="1"/>
  <c r="N164" i="1"/>
  <c r="J164" i="1"/>
  <c r="G164" i="1"/>
  <c r="H164" i="1"/>
  <c r="N182" i="1"/>
  <c r="G182" i="1"/>
  <c r="H182" i="1"/>
  <c r="J182" i="1"/>
  <c r="N191" i="1"/>
  <c r="J191" i="1"/>
  <c r="G191" i="1"/>
  <c r="H191" i="1"/>
  <c r="N200" i="1"/>
  <c r="J200" i="1"/>
  <c r="G200" i="1"/>
  <c r="H200" i="1"/>
  <c r="N209" i="1"/>
  <c r="J209" i="1"/>
  <c r="G209" i="1"/>
  <c r="H209" i="1"/>
  <c r="N219" i="1"/>
  <c r="J219" i="1"/>
  <c r="G219" i="1"/>
  <c r="H219" i="1"/>
  <c r="N228" i="1"/>
  <c r="J228" i="1"/>
  <c r="G228" i="1"/>
  <c r="H228" i="1"/>
  <c r="N237" i="1"/>
  <c r="J237" i="1"/>
  <c r="G237" i="1"/>
  <c r="H237" i="1"/>
  <c r="N246" i="1"/>
  <c r="G246" i="1"/>
  <c r="H246" i="1"/>
  <c r="J246" i="1"/>
  <c r="N255" i="1"/>
  <c r="J255" i="1"/>
  <c r="G255" i="1"/>
  <c r="H255" i="1"/>
  <c r="N264" i="1"/>
  <c r="J264" i="1"/>
  <c r="G264" i="1"/>
  <c r="H264" i="1"/>
  <c r="N273" i="1"/>
  <c r="J273" i="1"/>
  <c r="G273" i="1"/>
  <c r="H273" i="1"/>
  <c r="N283" i="1"/>
  <c r="J283" i="1"/>
  <c r="G283" i="1"/>
  <c r="H283" i="1"/>
  <c r="N292" i="1"/>
  <c r="J292" i="1"/>
  <c r="G292" i="1"/>
  <c r="H292" i="1"/>
  <c r="N301" i="1"/>
  <c r="J301" i="1"/>
  <c r="G301" i="1"/>
  <c r="H301" i="1"/>
  <c r="N310" i="1"/>
  <c r="G310" i="1"/>
  <c r="H310" i="1"/>
  <c r="J310" i="1"/>
  <c r="N319" i="1"/>
  <c r="J319" i="1"/>
  <c r="G319" i="1"/>
  <c r="H319" i="1"/>
  <c r="N328" i="1"/>
  <c r="J328" i="1"/>
  <c r="G328" i="1"/>
  <c r="H328" i="1"/>
  <c r="N337" i="1"/>
  <c r="J337" i="1"/>
  <c r="G337" i="1"/>
  <c r="H337" i="1"/>
  <c r="N347" i="1"/>
  <c r="J347" i="1"/>
  <c r="G347" i="1"/>
  <c r="H347" i="1"/>
  <c r="N356" i="1"/>
  <c r="J356" i="1"/>
  <c r="G356" i="1"/>
  <c r="H356" i="1"/>
  <c r="N365" i="1"/>
  <c r="J365" i="1"/>
  <c r="G365" i="1"/>
  <c r="H365" i="1"/>
  <c r="N374" i="1"/>
  <c r="G374" i="1"/>
  <c r="H374" i="1"/>
  <c r="J374" i="1"/>
  <c r="N383" i="1"/>
  <c r="J383" i="1"/>
  <c r="G383" i="1"/>
  <c r="H383" i="1"/>
  <c r="N392" i="1"/>
  <c r="J392" i="1"/>
  <c r="G392" i="1"/>
  <c r="H392" i="1"/>
  <c r="N401" i="1"/>
  <c r="J401" i="1"/>
  <c r="G401" i="1"/>
  <c r="H401" i="1"/>
  <c r="N411" i="1"/>
  <c r="J411" i="1"/>
  <c r="G411" i="1"/>
  <c r="H411" i="1"/>
  <c r="N420" i="1"/>
  <c r="J420" i="1"/>
  <c r="G420" i="1"/>
  <c r="H420" i="1"/>
  <c r="N429" i="1"/>
  <c r="J429" i="1"/>
  <c r="G429" i="1"/>
  <c r="H429" i="1"/>
  <c r="N438" i="1"/>
  <c r="G438" i="1"/>
  <c r="H438" i="1"/>
  <c r="J438" i="1"/>
  <c r="N447" i="1"/>
  <c r="J447" i="1"/>
  <c r="G447" i="1"/>
  <c r="H447" i="1"/>
  <c r="N456" i="1"/>
  <c r="J456" i="1"/>
  <c r="G456" i="1"/>
  <c r="H456" i="1"/>
  <c r="N465" i="1"/>
  <c r="J465" i="1"/>
  <c r="G465" i="1"/>
  <c r="H465" i="1"/>
  <c r="N475" i="1"/>
  <c r="J475" i="1"/>
  <c r="G475" i="1"/>
  <c r="H475" i="1"/>
  <c r="N484" i="1"/>
  <c r="J484" i="1"/>
  <c r="G484" i="1"/>
  <c r="H484" i="1"/>
  <c r="N493" i="1"/>
  <c r="J493" i="1"/>
  <c r="G493" i="1"/>
  <c r="H493" i="1"/>
  <c r="N502" i="1"/>
  <c r="G502" i="1"/>
  <c r="H502" i="1"/>
  <c r="J502" i="1"/>
  <c r="N511" i="1"/>
  <c r="J511" i="1"/>
  <c r="G511" i="1"/>
  <c r="H511" i="1"/>
  <c r="N520" i="1"/>
  <c r="J520" i="1"/>
  <c r="G520" i="1"/>
  <c r="H520" i="1"/>
  <c r="N529" i="1"/>
  <c r="J529" i="1"/>
  <c r="G529" i="1"/>
  <c r="H529" i="1"/>
  <c r="N539" i="1"/>
  <c r="J539" i="1"/>
  <c r="G539" i="1"/>
  <c r="H539" i="1"/>
  <c r="N548" i="1"/>
  <c r="J548" i="1"/>
  <c r="G548" i="1"/>
  <c r="H548" i="1"/>
  <c r="N557" i="1"/>
  <c r="J557" i="1"/>
  <c r="G557" i="1"/>
  <c r="H557" i="1"/>
  <c r="N566" i="1"/>
  <c r="G566" i="1"/>
  <c r="H566" i="1"/>
  <c r="J566" i="1"/>
  <c r="N575" i="1"/>
  <c r="J575" i="1"/>
  <c r="G575" i="1"/>
  <c r="H575" i="1"/>
  <c r="N584" i="1"/>
  <c r="J584" i="1"/>
  <c r="G584" i="1"/>
  <c r="H584" i="1"/>
  <c r="N593" i="1"/>
  <c r="J593" i="1"/>
  <c r="G593" i="1"/>
  <c r="H593" i="1"/>
  <c r="N603" i="1"/>
  <c r="J603" i="1"/>
  <c r="G603" i="1"/>
  <c r="H603" i="1"/>
  <c r="N612" i="1"/>
  <c r="J612" i="1"/>
  <c r="G612" i="1"/>
  <c r="H612" i="1"/>
  <c r="N621" i="1"/>
  <c r="J621" i="1"/>
  <c r="G621" i="1"/>
  <c r="H621" i="1"/>
  <c r="N630" i="1"/>
  <c r="G630" i="1"/>
  <c r="H630" i="1"/>
  <c r="J630" i="1"/>
  <c r="N639" i="1"/>
  <c r="J639" i="1"/>
  <c r="G639" i="1"/>
  <c r="H639" i="1"/>
  <c r="N648" i="1"/>
  <c r="J648" i="1"/>
  <c r="G648" i="1"/>
  <c r="H648" i="1"/>
  <c r="N657" i="1"/>
  <c r="J657" i="1"/>
  <c r="G657" i="1"/>
  <c r="H657" i="1"/>
  <c r="N667" i="1"/>
  <c r="J667" i="1"/>
  <c r="G667" i="1"/>
  <c r="H667" i="1"/>
  <c r="N676" i="1"/>
  <c r="J676" i="1"/>
  <c r="G676" i="1"/>
  <c r="H676" i="1"/>
  <c r="N685" i="1"/>
  <c r="J685" i="1"/>
  <c r="G685" i="1"/>
  <c r="H685" i="1"/>
  <c r="N694" i="1"/>
  <c r="G694" i="1"/>
  <c r="H694" i="1"/>
  <c r="J694" i="1"/>
  <c r="N703" i="1"/>
  <c r="J703" i="1"/>
  <c r="G703" i="1"/>
  <c r="H703" i="1"/>
  <c r="N712" i="1"/>
  <c r="J712" i="1"/>
  <c r="G712" i="1"/>
  <c r="H712" i="1"/>
  <c r="N721" i="1"/>
  <c r="J721" i="1"/>
  <c r="H721" i="1"/>
  <c r="G721" i="1"/>
  <c r="N731" i="1"/>
  <c r="J731" i="1"/>
  <c r="G731" i="1"/>
  <c r="H731" i="1"/>
  <c r="N740" i="1"/>
  <c r="J740" i="1"/>
  <c r="G740" i="1"/>
  <c r="H740" i="1"/>
  <c r="N749" i="1"/>
  <c r="J749" i="1"/>
  <c r="G749" i="1"/>
  <c r="H749" i="1"/>
  <c r="N758" i="1"/>
  <c r="H758" i="1"/>
  <c r="G758" i="1"/>
  <c r="J758" i="1"/>
  <c r="N767" i="1"/>
  <c r="J767" i="1"/>
  <c r="G767" i="1"/>
  <c r="H767" i="1"/>
  <c r="N776" i="1"/>
  <c r="J776" i="1"/>
  <c r="H776" i="1"/>
  <c r="G776" i="1"/>
  <c r="N785" i="1"/>
  <c r="J785" i="1"/>
  <c r="G785" i="1"/>
  <c r="H785" i="1"/>
  <c r="N795" i="1"/>
  <c r="J795" i="1"/>
  <c r="G795" i="1"/>
  <c r="H795" i="1"/>
  <c r="N804" i="1"/>
  <c r="J804" i="1"/>
  <c r="G804" i="1"/>
  <c r="H804" i="1"/>
  <c r="N813" i="1"/>
  <c r="J813" i="1"/>
  <c r="G813" i="1"/>
  <c r="H813" i="1"/>
  <c r="N822" i="1"/>
  <c r="H822" i="1"/>
  <c r="G822" i="1"/>
  <c r="J822" i="1"/>
  <c r="N831" i="1"/>
  <c r="J831" i="1"/>
  <c r="G831" i="1"/>
  <c r="H831" i="1"/>
  <c r="N840" i="1"/>
  <c r="J840" i="1"/>
  <c r="H840" i="1"/>
  <c r="G840" i="1"/>
  <c r="N851" i="1"/>
  <c r="J851" i="1"/>
  <c r="G851" i="1"/>
  <c r="H851" i="1"/>
  <c r="N861" i="1"/>
  <c r="J861" i="1"/>
  <c r="G861" i="1"/>
  <c r="H861" i="1"/>
  <c r="N871" i="1"/>
  <c r="J871" i="1"/>
  <c r="G871" i="1"/>
  <c r="H871" i="1"/>
  <c r="N881" i="1"/>
  <c r="J881" i="1"/>
  <c r="G881" i="1"/>
  <c r="H881" i="1"/>
  <c r="N891" i="1"/>
  <c r="J891" i="1"/>
  <c r="G891" i="1"/>
  <c r="H891" i="1"/>
  <c r="N901" i="1"/>
  <c r="J901" i="1"/>
  <c r="G901" i="1"/>
  <c r="H901" i="1"/>
  <c r="N911" i="1"/>
  <c r="J911" i="1"/>
  <c r="G911" i="1"/>
  <c r="H911" i="1"/>
  <c r="N923" i="1"/>
  <c r="J923" i="1"/>
  <c r="G923" i="1"/>
  <c r="H923" i="1"/>
  <c r="N933" i="1"/>
  <c r="J933" i="1"/>
  <c r="G933" i="1"/>
  <c r="H933" i="1"/>
  <c r="N942" i="1"/>
  <c r="H942" i="1"/>
  <c r="J942" i="1"/>
  <c r="G942" i="1"/>
  <c r="N952" i="1"/>
  <c r="J952" i="1"/>
  <c r="H952" i="1"/>
  <c r="G952" i="1"/>
  <c r="N963" i="1"/>
  <c r="J963" i="1"/>
  <c r="G963" i="1"/>
  <c r="H963" i="1"/>
  <c r="N973" i="1"/>
  <c r="J973" i="1"/>
  <c r="G973" i="1"/>
  <c r="H973" i="1"/>
  <c r="N983" i="1"/>
  <c r="J983" i="1"/>
  <c r="G983" i="1"/>
  <c r="H983" i="1"/>
  <c r="N995" i="1"/>
  <c r="G995" i="1"/>
  <c r="J995" i="1"/>
  <c r="H995" i="1"/>
  <c r="N48" i="1"/>
  <c r="J48" i="1"/>
  <c r="G48" i="1"/>
  <c r="H48" i="1"/>
  <c r="N112" i="1"/>
  <c r="J112" i="1"/>
  <c r="G112" i="1"/>
  <c r="H112" i="1"/>
  <c r="N176" i="1"/>
  <c r="J176" i="1"/>
  <c r="G176" i="1"/>
  <c r="H176" i="1"/>
  <c r="N231" i="1"/>
  <c r="J231" i="1"/>
  <c r="G231" i="1"/>
  <c r="H231" i="1"/>
  <c r="N295" i="1"/>
  <c r="J295" i="1"/>
  <c r="G295" i="1"/>
  <c r="H295" i="1"/>
  <c r="N350" i="1"/>
  <c r="J350" i="1"/>
  <c r="G350" i="1"/>
  <c r="H350" i="1"/>
  <c r="N469" i="1"/>
  <c r="J469" i="1"/>
  <c r="G469" i="1"/>
  <c r="H469" i="1"/>
  <c r="N96" i="1"/>
  <c r="J96" i="1"/>
  <c r="G96" i="1"/>
  <c r="H96" i="1"/>
  <c r="N43" i="1"/>
  <c r="J43" i="1"/>
  <c r="G43" i="1"/>
  <c r="H43" i="1"/>
  <c r="N79" i="1"/>
  <c r="J79" i="1"/>
  <c r="G79" i="1"/>
  <c r="H79" i="1"/>
  <c r="N125" i="1"/>
  <c r="J125" i="1"/>
  <c r="G125" i="1"/>
  <c r="H125" i="1"/>
  <c r="N171" i="1"/>
  <c r="J171" i="1"/>
  <c r="G171" i="1"/>
  <c r="H171" i="1"/>
  <c r="N207" i="1"/>
  <c r="J207" i="1"/>
  <c r="G207" i="1"/>
  <c r="H207" i="1"/>
  <c r="N244" i="1"/>
  <c r="J244" i="1"/>
  <c r="G244" i="1"/>
  <c r="H244" i="1"/>
  <c r="N289" i="1"/>
  <c r="J289" i="1"/>
  <c r="G289" i="1"/>
  <c r="H289" i="1"/>
  <c r="N326" i="1"/>
  <c r="G326" i="1"/>
  <c r="H326" i="1"/>
  <c r="J326" i="1"/>
  <c r="N363" i="1"/>
  <c r="J363" i="1"/>
  <c r="G363" i="1"/>
  <c r="H363" i="1"/>
  <c r="N399" i="1"/>
  <c r="J399" i="1"/>
  <c r="G399" i="1"/>
  <c r="H399" i="1"/>
  <c r="N454" i="1"/>
  <c r="G454" i="1"/>
  <c r="H454" i="1"/>
  <c r="J454" i="1"/>
  <c r="N500" i="1"/>
  <c r="J500" i="1"/>
  <c r="G500" i="1"/>
  <c r="H500" i="1"/>
  <c r="N536" i="1"/>
  <c r="J536" i="1"/>
  <c r="G536" i="1"/>
  <c r="H536" i="1"/>
  <c r="N582" i="1"/>
  <c r="G582" i="1"/>
  <c r="H582" i="1"/>
  <c r="J582" i="1"/>
  <c r="N619" i="1"/>
  <c r="J619" i="1"/>
  <c r="G619" i="1"/>
  <c r="H619" i="1"/>
  <c r="N655" i="1"/>
  <c r="J655" i="1"/>
  <c r="G655" i="1"/>
  <c r="H655" i="1"/>
  <c r="N692" i="1"/>
  <c r="J692" i="1"/>
  <c r="G692" i="1"/>
  <c r="H692" i="1"/>
  <c r="N737" i="1"/>
  <c r="J737" i="1"/>
  <c r="G737" i="1"/>
  <c r="H737" i="1"/>
  <c r="N765" i="1"/>
  <c r="J765" i="1"/>
  <c r="G765" i="1"/>
  <c r="H765" i="1"/>
  <c r="N801" i="1"/>
  <c r="J801" i="1"/>
  <c r="G801" i="1"/>
  <c r="H801" i="1"/>
  <c r="N829" i="1"/>
  <c r="J829" i="1"/>
  <c r="G829" i="1"/>
  <c r="H829" i="1"/>
  <c r="N869" i="1"/>
  <c r="J869" i="1"/>
  <c r="G869" i="1"/>
  <c r="H869" i="1"/>
  <c r="N909" i="1"/>
  <c r="J909" i="1"/>
  <c r="G909" i="1"/>
  <c r="H909" i="1"/>
  <c r="N940" i="1"/>
  <c r="J940" i="1"/>
  <c r="H940" i="1"/>
  <c r="G940" i="1"/>
  <c r="N959" i="1"/>
  <c r="J959" i="1"/>
  <c r="G959" i="1"/>
  <c r="H959" i="1"/>
  <c r="N1001" i="1"/>
  <c r="J1001" i="1"/>
  <c r="G1001" i="1"/>
  <c r="H1001" i="1"/>
  <c r="N20" i="1"/>
  <c r="G20" i="1"/>
  <c r="J20" i="1"/>
  <c r="H20" i="1"/>
  <c r="N44" i="1"/>
  <c r="J44" i="1"/>
  <c r="G44" i="1"/>
  <c r="H44" i="1"/>
  <c r="N62" i="1"/>
  <c r="G62" i="1"/>
  <c r="H62" i="1"/>
  <c r="J62" i="1"/>
  <c r="N80" i="1"/>
  <c r="J80" i="1"/>
  <c r="G80" i="1"/>
  <c r="H80" i="1"/>
  <c r="N99" i="1"/>
  <c r="J99" i="1"/>
  <c r="G99" i="1"/>
  <c r="H99" i="1"/>
  <c r="N117" i="1"/>
  <c r="J117" i="1"/>
  <c r="G117" i="1"/>
  <c r="H117" i="1"/>
  <c r="N135" i="1"/>
  <c r="J135" i="1"/>
  <c r="G135" i="1"/>
  <c r="H135" i="1"/>
  <c r="N163" i="1"/>
  <c r="J163" i="1"/>
  <c r="G163" i="1"/>
  <c r="H163" i="1"/>
  <c r="N181" i="1"/>
  <c r="J181" i="1"/>
  <c r="G181" i="1"/>
  <c r="H181" i="1"/>
  <c r="N199" i="1"/>
  <c r="J199" i="1"/>
  <c r="G199" i="1"/>
  <c r="H199" i="1"/>
  <c r="N217" i="1"/>
  <c r="J217" i="1"/>
  <c r="G217" i="1"/>
  <c r="H217" i="1"/>
  <c r="N236" i="1"/>
  <c r="J236" i="1"/>
  <c r="G236" i="1"/>
  <c r="H236" i="1"/>
  <c r="N263" i="1"/>
  <c r="J263" i="1"/>
  <c r="G263" i="1"/>
  <c r="H263" i="1"/>
  <c r="N281" i="1"/>
  <c r="J281" i="1"/>
  <c r="G281" i="1"/>
  <c r="H281" i="1"/>
  <c r="N300" i="1"/>
  <c r="J300" i="1"/>
  <c r="G300" i="1"/>
  <c r="H300" i="1"/>
  <c r="N318" i="1"/>
  <c r="G318" i="1"/>
  <c r="H318" i="1"/>
  <c r="J318" i="1"/>
  <c r="N336" i="1"/>
  <c r="J336" i="1"/>
  <c r="G336" i="1"/>
  <c r="H336" i="1"/>
  <c r="N355" i="1"/>
  <c r="J355" i="1"/>
  <c r="G355" i="1"/>
  <c r="H355" i="1"/>
  <c r="N382" i="1"/>
  <c r="G382" i="1"/>
  <c r="H382" i="1"/>
  <c r="J382" i="1"/>
  <c r="N400" i="1"/>
  <c r="J400" i="1"/>
  <c r="G400" i="1"/>
  <c r="H400" i="1"/>
  <c r="N419" i="1"/>
  <c r="J419" i="1"/>
  <c r="G419" i="1"/>
  <c r="H419" i="1"/>
  <c r="N446" i="1"/>
  <c r="G446" i="1"/>
  <c r="H446" i="1"/>
  <c r="J446" i="1"/>
  <c r="N464" i="1"/>
  <c r="J464" i="1"/>
  <c r="G464" i="1"/>
  <c r="H464" i="1"/>
  <c r="N483" i="1"/>
  <c r="J483" i="1"/>
  <c r="G483" i="1"/>
  <c r="H483" i="1"/>
  <c r="N501" i="1"/>
  <c r="J501" i="1"/>
  <c r="G501" i="1"/>
  <c r="H501" i="1"/>
  <c r="N519" i="1"/>
  <c r="J519" i="1"/>
  <c r="G519" i="1"/>
  <c r="H519" i="1"/>
  <c r="N537" i="1"/>
  <c r="J537" i="1"/>
  <c r="G537" i="1"/>
  <c r="H537" i="1"/>
  <c r="N556" i="1"/>
  <c r="J556" i="1"/>
  <c r="G556" i="1"/>
  <c r="H556" i="1"/>
  <c r="N574" i="1"/>
  <c r="G574" i="1"/>
  <c r="H574" i="1"/>
  <c r="J574" i="1"/>
  <c r="N592" i="1"/>
  <c r="J592" i="1"/>
  <c r="G592" i="1"/>
  <c r="H592" i="1"/>
  <c r="N611" i="1"/>
  <c r="J611" i="1"/>
  <c r="G611" i="1"/>
  <c r="H611" i="1"/>
  <c r="N629" i="1"/>
  <c r="J629" i="1"/>
  <c r="G629" i="1"/>
  <c r="H629" i="1"/>
  <c r="N647" i="1"/>
  <c r="J647" i="1"/>
  <c r="G647" i="1"/>
  <c r="H647" i="1"/>
  <c r="N665" i="1"/>
  <c r="J665" i="1"/>
  <c r="H665" i="1"/>
  <c r="G665" i="1"/>
  <c r="N684" i="1"/>
  <c r="J684" i="1"/>
  <c r="G684" i="1"/>
  <c r="H684" i="1"/>
  <c r="N711" i="1"/>
  <c r="J711" i="1"/>
  <c r="G711" i="1"/>
  <c r="H711" i="1"/>
  <c r="N729" i="1"/>
  <c r="J729" i="1"/>
  <c r="H729" i="1"/>
  <c r="G729" i="1"/>
  <c r="N748" i="1"/>
  <c r="J748" i="1"/>
  <c r="G748" i="1"/>
  <c r="H748" i="1"/>
  <c r="N766" i="1"/>
  <c r="G766" i="1"/>
  <c r="H766" i="1"/>
  <c r="J766" i="1"/>
  <c r="N784" i="1"/>
  <c r="J784" i="1"/>
  <c r="H784" i="1"/>
  <c r="G784" i="1"/>
  <c r="N812" i="1"/>
  <c r="J812" i="1"/>
  <c r="H812" i="1"/>
  <c r="G812" i="1"/>
  <c r="N830" i="1"/>
  <c r="G830" i="1"/>
  <c r="H830" i="1"/>
  <c r="J830" i="1"/>
  <c r="N849" i="1"/>
  <c r="J849" i="1"/>
  <c r="G849" i="1"/>
  <c r="H849" i="1"/>
  <c r="N870" i="1"/>
  <c r="G870" i="1"/>
  <c r="H870" i="1"/>
  <c r="J870" i="1"/>
  <c r="N889" i="1"/>
  <c r="J889" i="1"/>
  <c r="G889" i="1"/>
  <c r="H889" i="1"/>
  <c r="N910" i="1"/>
  <c r="J910" i="1"/>
  <c r="G910" i="1"/>
  <c r="H910" i="1"/>
  <c r="N932" i="1"/>
  <c r="J932" i="1"/>
  <c r="G932" i="1"/>
  <c r="H932" i="1"/>
  <c r="N951" i="1"/>
  <c r="J951" i="1"/>
  <c r="G951" i="1"/>
  <c r="H951" i="1"/>
  <c r="N982" i="1"/>
  <c r="J982" i="1"/>
  <c r="H982" i="1"/>
  <c r="G982" i="1"/>
  <c r="N21" i="1"/>
  <c r="J21" i="1"/>
  <c r="G21" i="1"/>
  <c r="H21" i="1"/>
  <c r="N45" i="1"/>
  <c r="J45" i="1"/>
  <c r="G45" i="1"/>
  <c r="H45" i="1"/>
  <c r="N63" i="1"/>
  <c r="J63" i="1"/>
  <c r="G63" i="1"/>
  <c r="H63" i="1"/>
  <c r="N81" i="1"/>
  <c r="J81" i="1"/>
  <c r="H81" i="1"/>
  <c r="G81" i="1"/>
  <c r="N100" i="1"/>
  <c r="J100" i="1"/>
  <c r="G100" i="1"/>
  <c r="H100" i="1"/>
  <c r="N118" i="1"/>
  <c r="G118" i="1"/>
  <c r="H118" i="1"/>
  <c r="J118" i="1"/>
  <c r="N173" i="1"/>
  <c r="J173" i="1"/>
  <c r="G173" i="1"/>
  <c r="H173" i="1"/>
  <c r="N28" i="1"/>
  <c r="J28" i="1"/>
  <c r="G28" i="1"/>
  <c r="H28" i="1"/>
  <c r="N37" i="1"/>
  <c r="J37" i="1"/>
  <c r="G37" i="1"/>
  <c r="H37" i="1"/>
  <c r="N46" i="1"/>
  <c r="G46" i="1"/>
  <c r="H46" i="1"/>
  <c r="J46" i="1"/>
  <c r="N55" i="1"/>
  <c r="J55" i="1"/>
  <c r="G55" i="1"/>
  <c r="H55" i="1"/>
  <c r="N64" i="1"/>
  <c r="J64" i="1"/>
  <c r="G64" i="1"/>
  <c r="H64" i="1"/>
  <c r="N73" i="1"/>
  <c r="J73" i="1"/>
  <c r="G73" i="1"/>
  <c r="H73" i="1"/>
  <c r="N83" i="1"/>
  <c r="J83" i="1"/>
  <c r="G83" i="1"/>
  <c r="H83" i="1"/>
  <c r="N92" i="1"/>
  <c r="J92" i="1"/>
  <c r="G92" i="1"/>
  <c r="H92" i="1"/>
  <c r="N101" i="1"/>
  <c r="J101" i="1"/>
  <c r="G101" i="1"/>
  <c r="H101" i="1"/>
  <c r="N110" i="1"/>
  <c r="G110" i="1"/>
  <c r="H110" i="1"/>
  <c r="J110" i="1"/>
  <c r="N119" i="1"/>
  <c r="J119" i="1"/>
  <c r="G119" i="1"/>
  <c r="H119" i="1"/>
  <c r="N128" i="1"/>
  <c r="J128" i="1"/>
  <c r="G128" i="1"/>
  <c r="H128" i="1"/>
  <c r="N137" i="1"/>
  <c r="J137" i="1"/>
  <c r="G137" i="1"/>
  <c r="H137" i="1"/>
  <c r="N147" i="1"/>
  <c r="J147" i="1"/>
  <c r="G147" i="1"/>
  <c r="H147" i="1"/>
  <c r="N156" i="1"/>
  <c r="J156" i="1"/>
  <c r="G156" i="1"/>
  <c r="H156" i="1"/>
  <c r="N165" i="1"/>
  <c r="J165" i="1"/>
  <c r="G165" i="1"/>
  <c r="H165" i="1"/>
  <c r="N174" i="1"/>
  <c r="G174" i="1"/>
  <c r="H174" i="1"/>
  <c r="J174" i="1"/>
  <c r="N183" i="1"/>
  <c r="J183" i="1"/>
  <c r="G183" i="1"/>
  <c r="H183" i="1"/>
  <c r="N192" i="1"/>
  <c r="J192" i="1"/>
  <c r="G192" i="1"/>
  <c r="H192" i="1"/>
  <c r="N201" i="1"/>
  <c r="J201" i="1"/>
  <c r="G201" i="1"/>
  <c r="H201" i="1"/>
  <c r="N211" i="1"/>
  <c r="J211" i="1"/>
  <c r="G211" i="1"/>
  <c r="H211" i="1"/>
  <c r="N220" i="1"/>
  <c r="J220" i="1"/>
  <c r="G220" i="1"/>
  <c r="H220" i="1"/>
  <c r="N229" i="1"/>
  <c r="J229" i="1"/>
  <c r="G229" i="1"/>
  <c r="H229" i="1"/>
  <c r="N238" i="1"/>
  <c r="G238" i="1"/>
  <c r="H238" i="1"/>
  <c r="J238" i="1"/>
  <c r="N247" i="1"/>
  <c r="J247" i="1"/>
  <c r="G247" i="1"/>
  <c r="H247" i="1"/>
  <c r="N256" i="1"/>
  <c r="J256" i="1"/>
  <c r="G256" i="1"/>
  <c r="H256" i="1"/>
  <c r="N265" i="1"/>
  <c r="J265" i="1"/>
  <c r="G265" i="1"/>
  <c r="H265" i="1"/>
  <c r="N275" i="1"/>
  <c r="J275" i="1"/>
  <c r="G275" i="1"/>
  <c r="H275" i="1"/>
  <c r="N284" i="1"/>
  <c r="J284" i="1"/>
  <c r="G284" i="1"/>
  <c r="H284" i="1"/>
  <c r="N293" i="1"/>
  <c r="J293" i="1"/>
  <c r="G293" i="1"/>
  <c r="H293" i="1"/>
  <c r="N302" i="1"/>
  <c r="G302" i="1"/>
  <c r="H302" i="1"/>
  <c r="J302" i="1"/>
  <c r="N311" i="1"/>
  <c r="J311" i="1"/>
  <c r="G311" i="1"/>
  <c r="H311" i="1"/>
  <c r="N320" i="1"/>
  <c r="J320" i="1"/>
  <c r="G320" i="1"/>
  <c r="H320" i="1"/>
  <c r="N329" i="1"/>
  <c r="J329" i="1"/>
  <c r="H329" i="1"/>
  <c r="G329" i="1"/>
  <c r="N339" i="1"/>
  <c r="J339" i="1"/>
  <c r="G339" i="1"/>
  <c r="H339" i="1"/>
  <c r="N348" i="1"/>
  <c r="J348" i="1"/>
  <c r="G348" i="1"/>
  <c r="H348" i="1"/>
  <c r="N357" i="1"/>
  <c r="J357" i="1"/>
  <c r="G357" i="1"/>
  <c r="H357" i="1"/>
  <c r="N366" i="1"/>
  <c r="G366" i="1"/>
  <c r="H366" i="1"/>
  <c r="J366" i="1"/>
  <c r="N375" i="1"/>
  <c r="J375" i="1"/>
  <c r="G375" i="1"/>
  <c r="H375" i="1"/>
  <c r="N384" i="1"/>
  <c r="J384" i="1"/>
  <c r="G384" i="1"/>
  <c r="H384" i="1"/>
  <c r="N393" i="1"/>
  <c r="J393" i="1"/>
  <c r="H393" i="1"/>
  <c r="G393" i="1"/>
  <c r="N403" i="1"/>
  <c r="J403" i="1"/>
  <c r="G403" i="1"/>
  <c r="H403" i="1"/>
  <c r="N412" i="1"/>
  <c r="J412" i="1"/>
  <c r="G412" i="1"/>
  <c r="H412" i="1"/>
  <c r="N421" i="1"/>
  <c r="J421" i="1"/>
  <c r="G421" i="1"/>
  <c r="H421" i="1"/>
  <c r="N430" i="1"/>
  <c r="G430" i="1"/>
  <c r="H430" i="1"/>
  <c r="J430" i="1"/>
  <c r="N439" i="1"/>
  <c r="J439" i="1"/>
  <c r="G439" i="1"/>
  <c r="H439" i="1"/>
  <c r="N448" i="1"/>
  <c r="J448" i="1"/>
  <c r="G448" i="1"/>
  <c r="H448" i="1"/>
  <c r="N457" i="1"/>
  <c r="J457" i="1"/>
  <c r="H457" i="1"/>
  <c r="G457" i="1"/>
  <c r="N467" i="1"/>
  <c r="J467" i="1"/>
  <c r="G467" i="1"/>
  <c r="H467" i="1"/>
  <c r="N476" i="1"/>
  <c r="J476" i="1"/>
  <c r="G476" i="1"/>
  <c r="H476" i="1"/>
  <c r="N485" i="1"/>
  <c r="J485" i="1"/>
  <c r="G485" i="1"/>
  <c r="H485" i="1"/>
  <c r="N494" i="1"/>
  <c r="G494" i="1"/>
  <c r="H494" i="1"/>
  <c r="J494" i="1"/>
  <c r="N503" i="1"/>
  <c r="J503" i="1"/>
  <c r="G503" i="1"/>
  <c r="H503" i="1"/>
  <c r="N512" i="1"/>
  <c r="J512" i="1"/>
  <c r="G512" i="1"/>
  <c r="H512" i="1"/>
  <c r="N521" i="1"/>
  <c r="J521" i="1"/>
  <c r="H521" i="1"/>
  <c r="G521" i="1"/>
  <c r="N531" i="1"/>
  <c r="J531" i="1"/>
  <c r="G531" i="1"/>
  <c r="H531" i="1"/>
  <c r="N540" i="1"/>
  <c r="J540" i="1"/>
  <c r="G540" i="1"/>
  <c r="H540" i="1"/>
  <c r="N549" i="1"/>
  <c r="J549" i="1"/>
  <c r="G549" i="1"/>
  <c r="H549" i="1"/>
  <c r="N558" i="1"/>
  <c r="G558" i="1"/>
  <c r="H558" i="1"/>
  <c r="J558" i="1"/>
  <c r="N567" i="1"/>
  <c r="J567" i="1"/>
  <c r="G567" i="1"/>
  <c r="H567" i="1"/>
  <c r="N576" i="1"/>
  <c r="J576" i="1"/>
  <c r="G576" i="1"/>
  <c r="H576" i="1"/>
  <c r="N585" i="1"/>
  <c r="J585" i="1"/>
  <c r="H585" i="1"/>
  <c r="G585" i="1"/>
  <c r="N595" i="1"/>
  <c r="J595" i="1"/>
  <c r="G595" i="1"/>
  <c r="H595" i="1"/>
  <c r="N604" i="1"/>
  <c r="J604" i="1"/>
  <c r="G604" i="1"/>
  <c r="H604" i="1"/>
  <c r="N613" i="1"/>
  <c r="J613" i="1"/>
  <c r="G613" i="1"/>
  <c r="H613" i="1"/>
  <c r="N622" i="1"/>
  <c r="G622" i="1"/>
  <c r="H622" i="1"/>
  <c r="J622" i="1"/>
  <c r="N631" i="1"/>
  <c r="J631" i="1"/>
  <c r="G631" i="1"/>
  <c r="H631" i="1"/>
  <c r="N640" i="1"/>
  <c r="J640" i="1"/>
  <c r="G640" i="1"/>
  <c r="H640" i="1"/>
  <c r="N649" i="1"/>
  <c r="J649" i="1"/>
  <c r="H649" i="1"/>
  <c r="G649" i="1"/>
  <c r="N659" i="1"/>
  <c r="J659" i="1"/>
  <c r="G659" i="1"/>
  <c r="H659" i="1"/>
  <c r="N668" i="1"/>
  <c r="J668" i="1"/>
  <c r="G668" i="1"/>
  <c r="H668" i="1"/>
  <c r="N677" i="1"/>
  <c r="J677" i="1"/>
  <c r="G677" i="1"/>
  <c r="H677" i="1"/>
  <c r="N686" i="1"/>
  <c r="G686" i="1"/>
  <c r="H686" i="1"/>
  <c r="J686" i="1"/>
  <c r="N695" i="1"/>
  <c r="J695" i="1"/>
  <c r="G695" i="1"/>
  <c r="H695" i="1"/>
  <c r="N704" i="1"/>
  <c r="J704" i="1"/>
  <c r="G704" i="1"/>
  <c r="H704" i="1"/>
  <c r="N713" i="1"/>
  <c r="J713" i="1"/>
  <c r="H713" i="1"/>
  <c r="G713" i="1"/>
  <c r="N723" i="1"/>
  <c r="J723" i="1"/>
  <c r="G723" i="1"/>
  <c r="H723" i="1"/>
  <c r="N732" i="1"/>
  <c r="J732" i="1"/>
  <c r="G732" i="1"/>
  <c r="H732" i="1"/>
  <c r="N741" i="1"/>
  <c r="J741" i="1"/>
  <c r="G741" i="1"/>
  <c r="H741" i="1"/>
  <c r="N750" i="1"/>
  <c r="G750" i="1"/>
  <c r="H750" i="1"/>
  <c r="J750" i="1"/>
  <c r="N759" i="1"/>
  <c r="J759" i="1"/>
  <c r="G759" i="1"/>
  <c r="H759" i="1"/>
  <c r="N768" i="1"/>
  <c r="J768" i="1"/>
  <c r="H768" i="1"/>
  <c r="G768" i="1"/>
  <c r="N777" i="1"/>
  <c r="J777" i="1"/>
  <c r="G777" i="1"/>
  <c r="H777" i="1"/>
  <c r="N787" i="1"/>
  <c r="J787" i="1"/>
  <c r="G787" i="1"/>
  <c r="H787" i="1"/>
  <c r="N796" i="1"/>
  <c r="J796" i="1"/>
  <c r="H796" i="1"/>
  <c r="G796" i="1"/>
  <c r="N805" i="1"/>
  <c r="J805" i="1"/>
  <c r="G805" i="1"/>
  <c r="H805" i="1"/>
  <c r="N814" i="1"/>
  <c r="H814" i="1"/>
  <c r="J814" i="1"/>
  <c r="G814" i="1"/>
  <c r="N823" i="1"/>
  <c r="J823" i="1"/>
  <c r="G823" i="1"/>
  <c r="H823" i="1"/>
  <c r="N832" i="1"/>
  <c r="J832" i="1"/>
  <c r="H832" i="1"/>
  <c r="G832" i="1"/>
  <c r="N841" i="1"/>
  <c r="J841" i="1"/>
  <c r="G841" i="1"/>
  <c r="H841" i="1"/>
  <c r="N852" i="1"/>
  <c r="J852" i="1"/>
  <c r="G852" i="1"/>
  <c r="H852" i="1"/>
  <c r="N862" i="1"/>
  <c r="J862" i="1"/>
  <c r="H862" i="1"/>
  <c r="G862" i="1"/>
  <c r="N872" i="1"/>
  <c r="J872" i="1"/>
  <c r="G872" i="1"/>
  <c r="H872" i="1"/>
  <c r="N883" i="1"/>
  <c r="J883" i="1"/>
  <c r="G883" i="1"/>
  <c r="H883" i="1"/>
  <c r="N892" i="1"/>
  <c r="J892" i="1"/>
  <c r="G892" i="1"/>
  <c r="H892" i="1"/>
  <c r="N902" i="1"/>
  <c r="H902" i="1"/>
  <c r="J902" i="1"/>
  <c r="G902" i="1"/>
  <c r="N913" i="1"/>
  <c r="J913" i="1"/>
  <c r="G913" i="1"/>
  <c r="H913" i="1"/>
  <c r="N924" i="1"/>
  <c r="J924" i="1"/>
  <c r="H924" i="1"/>
  <c r="G924" i="1"/>
  <c r="N934" i="1"/>
  <c r="G934" i="1"/>
  <c r="H934" i="1"/>
  <c r="J934" i="1"/>
  <c r="N943" i="1"/>
  <c r="J943" i="1"/>
  <c r="G943" i="1"/>
  <c r="H943" i="1"/>
  <c r="N953" i="1"/>
  <c r="J953" i="1"/>
  <c r="G953" i="1"/>
  <c r="H953" i="1"/>
  <c r="N964" i="1"/>
  <c r="J964" i="1"/>
  <c r="H964" i="1"/>
  <c r="G964" i="1"/>
  <c r="N974" i="1"/>
  <c r="J974" i="1"/>
  <c r="G974" i="1"/>
  <c r="H974" i="1"/>
  <c r="N985" i="1"/>
  <c r="J985" i="1"/>
  <c r="G985" i="1"/>
  <c r="H985" i="1"/>
  <c r="N996" i="1"/>
  <c r="J996" i="1"/>
  <c r="G996" i="1"/>
  <c r="H996" i="1"/>
  <c r="N14" i="1"/>
  <c r="G14" i="1"/>
  <c r="H14" i="1"/>
  <c r="J14" i="1"/>
  <c r="N39" i="1"/>
  <c r="J39" i="1"/>
  <c r="G39" i="1"/>
  <c r="H39" i="1"/>
  <c r="N76" i="1"/>
  <c r="J76" i="1"/>
  <c r="G76" i="1"/>
  <c r="H76" i="1"/>
  <c r="N131" i="1"/>
  <c r="J131" i="1"/>
  <c r="G131" i="1"/>
  <c r="H131" i="1"/>
  <c r="N167" i="1"/>
  <c r="J167" i="1"/>
  <c r="G167" i="1"/>
  <c r="H167" i="1"/>
  <c r="N213" i="1"/>
  <c r="J213" i="1"/>
  <c r="G213" i="1"/>
  <c r="H213" i="1"/>
  <c r="N268" i="1"/>
  <c r="J268" i="1"/>
  <c r="G268" i="1"/>
  <c r="H268" i="1"/>
  <c r="N323" i="1"/>
  <c r="J323" i="1"/>
  <c r="G323" i="1"/>
  <c r="H323" i="1"/>
  <c r="N359" i="1"/>
  <c r="J359" i="1"/>
  <c r="G359" i="1"/>
  <c r="H359" i="1"/>
  <c r="N405" i="1"/>
  <c r="J405" i="1"/>
  <c r="G405" i="1"/>
  <c r="H405" i="1"/>
  <c r="N505" i="1"/>
  <c r="J505" i="1"/>
  <c r="H505" i="1"/>
  <c r="G505" i="1"/>
  <c r="N41" i="1"/>
  <c r="J41" i="1"/>
  <c r="G41" i="1"/>
  <c r="H41" i="1"/>
  <c r="N115" i="1"/>
  <c r="J115" i="1"/>
  <c r="G115" i="1"/>
  <c r="H115" i="1"/>
  <c r="N18" i="1"/>
  <c r="J18" i="1"/>
  <c r="G18" i="1"/>
  <c r="H18" i="1"/>
  <c r="N61" i="1"/>
  <c r="J61" i="1"/>
  <c r="G61" i="1"/>
  <c r="H61" i="1"/>
  <c r="N97" i="1"/>
  <c r="J97" i="1"/>
  <c r="G97" i="1"/>
  <c r="H97" i="1"/>
  <c r="N116" i="1"/>
  <c r="G116" i="1"/>
  <c r="J116" i="1"/>
  <c r="H116" i="1"/>
  <c r="N152" i="1"/>
  <c r="J152" i="1"/>
  <c r="G152" i="1"/>
  <c r="H152" i="1"/>
  <c r="N189" i="1"/>
  <c r="J189" i="1"/>
  <c r="G189" i="1"/>
  <c r="H189" i="1"/>
  <c r="N216" i="1"/>
  <c r="J216" i="1"/>
  <c r="G216" i="1"/>
  <c r="H216" i="1"/>
  <c r="N253" i="1"/>
  <c r="J253" i="1"/>
  <c r="G253" i="1"/>
  <c r="H253" i="1"/>
  <c r="N280" i="1"/>
  <c r="J280" i="1"/>
  <c r="G280" i="1"/>
  <c r="H280" i="1"/>
  <c r="N317" i="1"/>
  <c r="J317" i="1"/>
  <c r="G317" i="1"/>
  <c r="H317" i="1"/>
  <c r="N353" i="1"/>
  <c r="J353" i="1"/>
  <c r="G353" i="1"/>
  <c r="H353" i="1"/>
  <c r="N390" i="1"/>
  <c r="G390" i="1"/>
  <c r="H390" i="1"/>
  <c r="J390" i="1"/>
  <c r="N417" i="1"/>
  <c r="J417" i="1"/>
  <c r="H417" i="1"/>
  <c r="G417" i="1"/>
  <c r="N436" i="1"/>
  <c r="J436" i="1"/>
  <c r="G436" i="1"/>
  <c r="H436" i="1"/>
  <c r="N472" i="1"/>
  <c r="J472" i="1"/>
  <c r="G472" i="1"/>
  <c r="H472" i="1"/>
  <c r="N509" i="1"/>
  <c r="J509" i="1"/>
  <c r="G509" i="1"/>
  <c r="H509" i="1"/>
  <c r="N545" i="1"/>
  <c r="J545" i="1"/>
  <c r="H545" i="1"/>
  <c r="G545" i="1"/>
  <c r="N573" i="1"/>
  <c r="J573" i="1"/>
  <c r="G573" i="1"/>
  <c r="H573" i="1"/>
  <c r="N600" i="1"/>
  <c r="J600" i="1"/>
  <c r="G600" i="1"/>
  <c r="H600" i="1"/>
  <c r="N628" i="1"/>
  <c r="J628" i="1"/>
  <c r="G628" i="1"/>
  <c r="H628" i="1"/>
  <c r="N664" i="1"/>
  <c r="J664" i="1"/>
  <c r="G664" i="1"/>
  <c r="H664" i="1"/>
  <c r="N701" i="1"/>
  <c r="J701" i="1"/>
  <c r="G701" i="1"/>
  <c r="H701" i="1"/>
  <c r="N728" i="1"/>
  <c r="J728" i="1"/>
  <c r="G728" i="1"/>
  <c r="H728" i="1"/>
  <c r="N774" i="1"/>
  <c r="H774" i="1"/>
  <c r="J774" i="1"/>
  <c r="G774" i="1"/>
  <c r="N878" i="1"/>
  <c r="H878" i="1"/>
  <c r="J878" i="1"/>
  <c r="G878" i="1"/>
  <c r="N29" i="1"/>
  <c r="J29" i="1"/>
  <c r="G29" i="1"/>
  <c r="H29" i="1"/>
  <c r="N38" i="1"/>
  <c r="J38" i="1"/>
  <c r="G38" i="1"/>
  <c r="H38" i="1"/>
  <c r="N47" i="1"/>
  <c r="J47" i="1"/>
  <c r="G47" i="1"/>
  <c r="H47" i="1"/>
  <c r="N56" i="1"/>
  <c r="J56" i="1"/>
  <c r="G56" i="1"/>
  <c r="H56" i="1"/>
  <c r="N65" i="1"/>
  <c r="J65" i="1"/>
  <c r="G65" i="1"/>
  <c r="H65" i="1"/>
  <c r="N75" i="1"/>
  <c r="J75" i="1"/>
  <c r="G75" i="1"/>
  <c r="H75" i="1"/>
  <c r="N84" i="1"/>
  <c r="G84" i="1"/>
  <c r="J84" i="1"/>
  <c r="H84" i="1"/>
  <c r="N93" i="1"/>
  <c r="J93" i="1"/>
  <c r="G93" i="1"/>
  <c r="H93" i="1"/>
  <c r="N102" i="1"/>
  <c r="J102" i="1"/>
  <c r="G102" i="1"/>
  <c r="H102" i="1"/>
  <c r="N111" i="1"/>
  <c r="J111" i="1"/>
  <c r="G111" i="1"/>
  <c r="H111" i="1"/>
  <c r="N120" i="1"/>
  <c r="J120" i="1"/>
  <c r="G120" i="1"/>
  <c r="H120" i="1"/>
  <c r="N129" i="1"/>
  <c r="J129" i="1"/>
  <c r="G129" i="1"/>
  <c r="H129" i="1"/>
  <c r="N139" i="1"/>
  <c r="J139" i="1"/>
  <c r="G139" i="1"/>
  <c r="H139" i="1"/>
  <c r="N148" i="1"/>
  <c r="G148" i="1"/>
  <c r="J148" i="1"/>
  <c r="H148" i="1"/>
  <c r="N157" i="1"/>
  <c r="J157" i="1"/>
  <c r="G157" i="1"/>
  <c r="H157" i="1"/>
  <c r="N166" i="1"/>
  <c r="J166" i="1"/>
  <c r="G166" i="1"/>
  <c r="H166" i="1"/>
  <c r="N175" i="1"/>
  <c r="J175" i="1"/>
  <c r="G175" i="1"/>
  <c r="H175" i="1"/>
  <c r="N184" i="1"/>
  <c r="J184" i="1"/>
  <c r="G184" i="1"/>
  <c r="H184" i="1"/>
  <c r="N193" i="1"/>
  <c r="J193" i="1"/>
  <c r="G193" i="1"/>
  <c r="H193" i="1"/>
  <c r="N203" i="1"/>
  <c r="J203" i="1"/>
  <c r="G203" i="1"/>
  <c r="H203" i="1"/>
  <c r="N212" i="1"/>
  <c r="J212" i="1"/>
  <c r="G212" i="1"/>
  <c r="H212" i="1"/>
  <c r="N221" i="1"/>
  <c r="J221" i="1"/>
  <c r="G221" i="1"/>
  <c r="H221" i="1"/>
  <c r="N230" i="1"/>
  <c r="G230" i="1"/>
  <c r="H230" i="1"/>
  <c r="J230" i="1"/>
  <c r="N239" i="1"/>
  <c r="J239" i="1"/>
  <c r="G239" i="1"/>
  <c r="H239" i="1"/>
  <c r="N248" i="1"/>
  <c r="J248" i="1"/>
  <c r="G248" i="1"/>
  <c r="H248" i="1"/>
  <c r="N257" i="1"/>
  <c r="J257" i="1"/>
  <c r="H257" i="1"/>
  <c r="G257" i="1"/>
  <c r="N267" i="1"/>
  <c r="J267" i="1"/>
  <c r="G267" i="1"/>
  <c r="H267" i="1"/>
  <c r="N276" i="1"/>
  <c r="J276" i="1"/>
  <c r="G276" i="1"/>
  <c r="H276" i="1"/>
  <c r="N285" i="1"/>
  <c r="J285" i="1"/>
  <c r="G285" i="1"/>
  <c r="H285" i="1"/>
  <c r="N294" i="1"/>
  <c r="G294" i="1"/>
  <c r="H294" i="1"/>
  <c r="J294" i="1"/>
  <c r="N303" i="1"/>
  <c r="J303" i="1"/>
  <c r="G303" i="1"/>
  <c r="H303" i="1"/>
  <c r="N312" i="1"/>
  <c r="J312" i="1"/>
  <c r="G312" i="1"/>
  <c r="H312" i="1"/>
  <c r="N321" i="1"/>
  <c r="J321" i="1"/>
  <c r="H321" i="1"/>
  <c r="G321" i="1"/>
  <c r="N331" i="1"/>
  <c r="J331" i="1"/>
  <c r="G331" i="1"/>
  <c r="H331" i="1"/>
  <c r="N340" i="1"/>
  <c r="J340" i="1"/>
  <c r="G340" i="1"/>
  <c r="H340" i="1"/>
  <c r="N349" i="1"/>
  <c r="J349" i="1"/>
  <c r="G349" i="1"/>
  <c r="H349" i="1"/>
  <c r="N358" i="1"/>
  <c r="G358" i="1"/>
  <c r="H358" i="1"/>
  <c r="J358" i="1"/>
  <c r="N367" i="1"/>
  <c r="J367" i="1"/>
  <c r="G367" i="1"/>
  <c r="H367" i="1"/>
  <c r="N376" i="1"/>
  <c r="J376" i="1"/>
  <c r="G376" i="1"/>
  <c r="H376" i="1"/>
  <c r="N385" i="1"/>
  <c r="J385" i="1"/>
  <c r="H385" i="1"/>
  <c r="G385" i="1"/>
  <c r="N395" i="1"/>
  <c r="J395" i="1"/>
  <c r="G395" i="1"/>
  <c r="H395" i="1"/>
  <c r="N404" i="1"/>
  <c r="J404" i="1"/>
  <c r="G404" i="1"/>
  <c r="H404" i="1"/>
  <c r="N413" i="1"/>
  <c r="J413" i="1"/>
  <c r="G413" i="1"/>
  <c r="H413" i="1"/>
  <c r="N422" i="1"/>
  <c r="G422" i="1"/>
  <c r="H422" i="1"/>
  <c r="J422" i="1"/>
  <c r="N431" i="1"/>
  <c r="J431" i="1"/>
  <c r="G431" i="1"/>
  <c r="H431" i="1"/>
  <c r="N440" i="1"/>
  <c r="J440" i="1"/>
  <c r="G440" i="1"/>
  <c r="H440" i="1"/>
  <c r="N449" i="1"/>
  <c r="J449" i="1"/>
  <c r="H449" i="1"/>
  <c r="G449" i="1"/>
  <c r="N459" i="1"/>
  <c r="J459" i="1"/>
  <c r="G459" i="1"/>
  <c r="H459" i="1"/>
  <c r="N468" i="1"/>
  <c r="J468" i="1"/>
  <c r="G468" i="1"/>
  <c r="H468" i="1"/>
  <c r="N477" i="1"/>
  <c r="J477" i="1"/>
  <c r="G477" i="1"/>
  <c r="H477" i="1"/>
  <c r="N486" i="1"/>
  <c r="G486" i="1"/>
  <c r="H486" i="1"/>
  <c r="J486" i="1"/>
  <c r="N495" i="1"/>
  <c r="J495" i="1"/>
  <c r="G495" i="1"/>
  <c r="H495" i="1"/>
  <c r="N504" i="1"/>
  <c r="J504" i="1"/>
  <c r="G504" i="1"/>
  <c r="H504" i="1"/>
  <c r="N513" i="1"/>
  <c r="J513" i="1"/>
  <c r="H513" i="1"/>
  <c r="G513" i="1"/>
  <c r="N523" i="1"/>
  <c r="J523" i="1"/>
  <c r="G523" i="1"/>
  <c r="H523" i="1"/>
  <c r="N532" i="1"/>
  <c r="J532" i="1"/>
  <c r="G532" i="1"/>
  <c r="H532" i="1"/>
  <c r="N541" i="1"/>
  <c r="J541" i="1"/>
  <c r="G541" i="1"/>
  <c r="H541" i="1"/>
  <c r="N550" i="1"/>
  <c r="G550" i="1"/>
  <c r="H550" i="1"/>
  <c r="J550" i="1"/>
  <c r="N559" i="1"/>
  <c r="J559" i="1"/>
  <c r="G559" i="1"/>
  <c r="H559" i="1"/>
  <c r="N568" i="1"/>
  <c r="J568" i="1"/>
  <c r="G568" i="1"/>
  <c r="H568" i="1"/>
  <c r="N577" i="1"/>
  <c r="J577" i="1"/>
  <c r="H577" i="1"/>
  <c r="G577" i="1"/>
  <c r="N587" i="1"/>
  <c r="J587" i="1"/>
  <c r="G587" i="1"/>
  <c r="H587" i="1"/>
  <c r="N596" i="1"/>
  <c r="J596" i="1"/>
  <c r="G596" i="1"/>
  <c r="H596" i="1"/>
  <c r="N605" i="1"/>
  <c r="J605" i="1"/>
  <c r="G605" i="1"/>
  <c r="H605" i="1"/>
  <c r="N614" i="1"/>
  <c r="G614" i="1"/>
  <c r="H614" i="1"/>
  <c r="J614" i="1"/>
  <c r="N623" i="1"/>
  <c r="J623" i="1"/>
  <c r="G623" i="1"/>
  <c r="H623" i="1"/>
  <c r="N632" i="1"/>
  <c r="J632" i="1"/>
  <c r="G632" i="1"/>
  <c r="H632" i="1"/>
  <c r="N641" i="1"/>
  <c r="J641" i="1"/>
  <c r="H641" i="1"/>
  <c r="G641" i="1"/>
  <c r="N651" i="1"/>
  <c r="J651" i="1"/>
  <c r="G651" i="1"/>
  <c r="H651" i="1"/>
  <c r="N660" i="1"/>
  <c r="J660" i="1"/>
  <c r="G660" i="1"/>
  <c r="H660" i="1"/>
  <c r="N669" i="1"/>
  <c r="J669" i="1"/>
  <c r="G669" i="1"/>
  <c r="H669" i="1"/>
  <c r="N678" i="1"/>
  <c r="G678" i="1"/>
  <c r="H678" i="1"/>
  <c r="J678" i="1"/>
  <c r="N687" i="1"/>
  <c r="J687" i="1"/>
  <c r="G687" i="1"/>
  <c r="H687" i="1"/>
  <c r="N696" i="1"/>
  <c r="J696" i="1"/>
  <c r="G696" i="1"/>
  <c r="H696" i="1"/>
  <c r="N705" i="1"/>
  <c r="J705" i="1"/>
  <c r="H705" i="1"/>
  <c r="G705" i="1"/>
  <c r="N715" i="1"/>
  <c r="J715" i="1"/>
  <c r="G715" i="1"/>
  <c r="H715" i="1"/>
  <c r="N724" i="1"/>
  <c r="J724" i="1"/>
  <c r="G724" i="1"/>
  <c r="H724" i="1"/>
  <c r="N733" i="1"/>
  <c r="J733" i="1"/>
  <c r="G733" i="1"/>
  <c r="H733" i="1"/>
  <c r="N742" i="1"/>
  <c r="G742" i="1"/>
  <c r="H742" i="1"/>
  <c r="J742" i="1"/>
  <c r="N751" i="1"/>
  <c r="J751" i="1"/>
  <c r="G751" i="1"/>
  <c r="H751" i="1"/>
  <c r="N760" i="1"/>
  <c r="J760" i="1"/>
  <c r="H760" i="1"/>
  <c r="G760" i="1"/>
  <c r="N769" i="1"/>
  <c r="J769" i="1"/>
  <c r="G769" i="1"/>
  <c r="H769" i="1"/>
  <c r="N779" i="1"/>
  <c r="J779" i="1"/>
  <c r="G779" i="1"/>
  <c r="H779" i="1"/>
  <c r="N788" i="1"/>
  <c r="J788" i="1"/>
  <c r="G788" i="1"/>
  <c r="H788" i="1"/>
  <c r="N797" i="1"/>
  <c r="J797" i="1"/>
  <c r="G797" i="1"/>
  <c r="H797" i="1"/>
  <c r="N806" i="1"/>
  <c r="G806" i="1"/>
  <c r="H806" i="1"/>
  <c r="J806" i="1"/>
  <c r="N815" i="1"/>
  <c r="J815" i="1"/>
  <c r="G815" i="1"/>
  <c r="H815" i="1"/>
  <c r="N824" i="1"/>
  <c r="J824" i="1"/>
  <c r="H824" i="1"/>
  <c r="G824" i="1"/>
  <c r="N833" i="1"/>
  <c r="J833" i="1"/>
  <c r="G833" i="1"/>
  <c r="H833" i="1"/>
  <c r="N843" i="1"/>
  <c r="J843" i="1"/>
  <c r="G843" i="1"/>
  <c r="H843" i="1"/>
  <c r="N853" i="1"/>
  <c r="J853" i="1"/>
  <c r="G853" i="1"/>
  <c r="H853" i="1"/>
  <c r="N863" i="1"/>
  <c r="J863" i="1"/>
  <c r="G863" i="1"/>
  <c r="H863" i="1"/>
  <c r="N873" i="1"/>
  <c r="J873" i="1"/>
  <c r="G873" i="1"/>
  <c r="H873" i="1"/>
  <c r="N884" i="1"/>
  <c r="J884" i="1"/>
  <c r="G884" i="1"/>
  <c r="H884" i="1"/>
  <c r="N893" i="1"/>
  <c r="J893" i="1"/>
  <c r="G893" i="1"/>
  <c r="H893" i="1"/>
  <c r="N903" i="1"/>
  <c r="J903" i="1"/>
  <c r="G903" i="1"/>
  <c r="H903" i="1"/>
  <c r="N915" i="1"/>
  <c r="J915" i="1"/>
  <c r="G915" i="1"/>
  <c r="H915" i="1"/>
  <c r="N925" i="1"/>
  <c r="J925" i="1"/>
  <c r="G925" i="1"/>
  <c r="H925" i="1"/>
  <c r="N935" i="1"/>
  <c r="J935" i="1"/>
  <c r="G935" i="1"/>
  <c r="H935" i="1"/>
  <c r="N945" i="1"/>
  <c r="J945" i="1"/>
  <c r="G945" i="1"/>
  <c r="H945" i="1"/>
  <c r="N955" i="1"/>
  <c r="J955" i="1"/>
  <c r="G955" i="1"/>
  <c r="H955" i="1"/>
  <c r="N965" i="1"/>
  <c r="J965" i="1"/>
  <c r="G965" i="1"/>
  <c r="H965" i="1"/>
  <c r="N975" i="1"/>
  <c r="J975" i="1"/>
  <c r="G975" i="1"/>
  <c r="H975" i="1"/>
  <c r="N987" i="1"/>
  <c r="J987" i="1"/>
  <c r="G987" i="1"/>
  <c r="H987" i="1"/>
  <c r="N997" i="1"/>
  <c r="G997" i="1"/>
  <c r="J997" i="1"/>
  <c r="H997" i="1"/>
  <c r="N57" i="1"/>
  <c r="J57" i="1"/>
  <c r="H57" i="1"/>
  <c r="G57" i="1"/>
  <c r="N103" i="1"/>
  <c r="J103" i="1"/>
  <c r="G103" i="1"/>
  <c r="H103" i="1"/>
  <c r="N185" i="1"/>
  <c r="J185" i="1"/>
  <c r="H185" i="1"/>
  <c r="G185" i="1"/>
  <c r="N240" i="1"/>
  <c r="J240" i="1"/>
  <c r="G240" i="1"/>
  <c r="H240" i="1"/>
  <c r="N286" i="1"/>
  <c r="J286" i="1"/>
  <c r="G286" i="1"/>
  <c r="H286" i="1"/>
  <c r="N341" i="1"/>
  <c r="J341" i="1"/>
  <c r="G341" i="1"/>
  <c r="H341" i="1"/>
  <c r="N387" i="1"/>
  <c r="J387" i="1"/>
  <c r="G387" i="1"/>
  <c r="H387" i="1"/>
  <c r="N423" i="1"/>
  <c r="J423" i="1"/>
  <c r="G423" i="1"/>
  <c r="H423" i="1"/>
  <c r="N432" i="1"/>
  <c r="J432" i="1"/>
  <c r="G432" i="1"/>
  <c r="H432" i="1"/>
  <c r="N441" i="1"/>
  <c r="J441" i="1"/>
  <c r="H441" i="1"/>
  <c r="G441" i="1"/>
  <c r="N451" i="1"/>
  <c r="J451" i="1"/>
  <c r="G451" i="1"/>
  <c r="H451" i="1"/>
  <c r="N460" i="1"/>
  <c r="J460" i="1"/>
  <c r="G460" i="1"/>
  <c r="H460" i="1"/>
  <c r="N496" i="1"/>
  <c r="J496" i="1"/>
  <c r="G496" i="1"/>
  <c r="H496" i="1"/>
  <c r="N524" i="1"/>
  <c r="J524" i="1"/>
  <c r="G524" i="1"/>
  <c r="H524" i="1"/>
  <c r="N533" i="1"/>
  <c r="J533" i="1"/>
  <c r="G533" i="1"/>
  <c r="H533" i="1"/>
  <c r="N542" i="1"/>
  <c r="J542" i="1"/>
  <c r="G542" i="1"/>
  <c r="H542" i="1"/>
  <c r="N551" i="1"/>
  <c r="J551" i="1"/>
  <c r="G551" i="1"/>
  <c r="H551" i="1"/>
  <c r="N560" i="1"/>
  <c r="J560" i="1"/>
  <c r="G560" i="1"/>
  <c r="H560" i="1"/>
  <c r="N569" i="1"/>
  <c r="J569" i="1"/>
  <c r="H569" i="1"/>
  <c r="G569" i="1"/>
  <c r="N579" i="1"/>
  <c r="J579" i="1"/>
  <c r="G579" i="1"/>
  <c r="H579" i="1"/>
  <c r="N588" i="1"/>
  <c r="J588" i="1"/>
  <c r="G588" i="1"/>
  <c r="H588" i="1"/>
  <c r="N597" i="1"/>
  <c r="J597" i="1"/>
  <c r="G597" i="1"/>
  <c r="H597" i="1"/>
  <c r="N606" i="1"/>
  <c r="J606" i="1"/>
  <c r="G606" i="1"/>
  <c r="H606" i="1"/>
  <c r="N615" i="1"/>
  <c r="J615" i="1"/>
  <c r="G615" i="1"/>
  <c r="H615" i="1"/>
  <c r="N624" i="1"/>
  <c r="J624" i="1"/>
  <c r="G624" i="1"/>
  <c r="H624" i="1"/>
  <c r="N633" i="1"/>
  <c r="J633" i="1"/>
  <c r="H633" i="1"/>
  <c r="G633" i="1"/>
  <c r="N643" i="1"/>
  <c r="J643" i="1"/>
  <c r="G643" i="1"/>
  <c r="H643" i="1"/>
  <c r="N652" i="1"/>
  <c r="J652" i="1"/>
  <c r="G652" i="1"/>
  <c r="H652" i="1"/>
  <c r="N661" i="1"/>
  <c r="J661" i="1"/>
  <c r="G661" i="1"/>
  <c r="H661" i="1"/>
  <c r="N670" i="1"/>
  <c r="J670" i="1"/>
  <c r="G670" i="1"/>
  <c r="H670" i="1"/>
  <c r="N679" i="1"/>
  <c r="J679" i="1"/>
  <c r="G679" i="1"/>
  <c r="H679" i="1"/>
  <c r="N688" i="1"/>
  <c r="J688" i="1"/>
  <c r="G688" i="1"/>
  <c r="H688" i="1"/>
  <c r="N697" i="1"/>
  <c r="J697" i="1"/>
  <c r="H697" i="1"/>
  <c r="G697" i="1"/>
  <c r="N707" i="1"/>
  <c r="J707" i="1"/>
  <c r="G707" i="1"/>
  <c r="H707" i="1"/>
  <c r="N716" i="1"/>
  <c r="J716" i="1"/>
  <c r="G716" i="1"/>
  <c r="H716" i="1"/>
  <c r="N725" i="1"/>
  <c r="J725" i="1"/>
  <c r="G725" i="1"/>
  <c r="H725" i="1"/>
  <c r="N734" i="1"/>
  <c r="J734" i="1"/>
  <c r="G734" i="1"/>
  <c r="H734" i="1"/>
  <c r="N743" i="1"/>
  <c r="J743" i="1"/>
  <c r="G743" i="1"/>
  <c r="H743" i="1"/>
  <c r="N752" i="1"/>
  <c r="J752" i="1"/>
  <c r="G752" i="1"/>
  <c r="H752" i="1"/>
  <c r="N761" i="1"/>
  <c r="J761" i="1"/>
  <c r="G761" i="1"/>
  <c r="H761" i="1"/>
  <c r="N771" i="1"/>
  <c r="J771" i="1"/>
  <c r="G771" i="1"/>
  <c r="H771" i="1"/>
  <c r="N780" i="1"/>
  <c r="J780" i="1"/>
  <c r="G780" i="1"/>
  <c r="H780" i="1"/>
  <c r="N789" i="1"/>
  <c r="J789" i="1"/>
  <c r="G789" i="1"/>
  <c r="H789" i="1"/>
  <c r="N798" i="1"/>
  <c r="J798" i="1"/>
  <c r="H798" i="1"/>
  <c r="G798" i="1"/>
  <c r="N807" i="1"/>
  <c r="J807" i="1"/>
  <c r="G807" i="1"/>
  <c r="H807" i="1"/>
  <c r="N816" i="1"/>
  <c r="J816" i="1"/>
  <c r="H816" i="1"/>
  <c r="G816" i="1"/>
  <c r="N825" i="1"/>
  <c r="J825" i="1"/>
  <c r="G825" i="1"/>
  <c r="H825" i="1"/>
  <c r="N835" i="1"/>
  <c r="J835" i="1"/>
  <c r="G835" i="1"/>
  <c r="H835" i="1"/>
  <c r="N844" i="1"/>
  <c r="J844" i="1"/>
  <c r="G844" i="1"/>
  <c r="H844" i="1"/>
  <c r="N854" i="1"/>
  <c r="J854" i="1"/>
  <c r="H854" i="1"/>
  <c r="G854" i="1"/>
  <c r="N865" i="1"/>
  <c r="J865" i="1"/>
  <c r="G865" i="1"/>
  <c r="H865" i="1"/>
  <c r="N875" i="1"/>
  <c r="J875" i="1"/>
  <c r="G875" i="1"/>
  <c r="H875" i="1"/>
  <c r="N885" i="1"/>
  <c r="J885" i="1"/>
  <c r="G885" i="1"/>
  <c r="H885" i="1"/>
  <c r="N894" i="1"/>
  <c r="G894" i="1"/>
  <c r="H894" i="1"/>
  <c r="J894" i="1"/>
  <c r="N905" i="1"/>
  <c r="J905" i="1"/>
  <c r="G905" i="1"/>
  <c r="H905" i="1"/>
  <c r="N916" i="1"/>
  <c r="J916" i="1"/>
  <c r="G916" i="1"/>
  <c r="H916" i="1"/>
  <c r="N926" i="1"/>
  <c r="J926" i="1"/>
  <c r="H926" i="1"/>
  <c r="G926" i="1"/>
  <c r="N936" i="1"/>
  <c r="J936" i="1"/>
  <c r="G936" i="1"/>
  <c r="H936" i="1"/>
  <c r="N947" i="1"/>
  <c r="J947" i="1"/>
  <c r="G947" i="1"/>
  <c r="H947" i="1"/>
  <c r="N956" i="1"/>
  <c r="J956" i="1"/>
  <c r="G956" i="1"/>
  <c r="H956" i="1"/>
  <c r="N966" i="1"/>
  <c r="H966" i="1"/>
  <c r="J966" i="1"/>
  <c r="G966" i="1"/>
  <c r="N977" i="1"/>
  <c r="J977" i="1"/>
  <c r="G977" i="1"/>
  <c r="H977" i="1"/>
  <c r="N988" i="1"/>
  <c r="J988" i="1"/>
  <c r="H988" i="1"/>
  <c r="G988" i="1"/>
  <c r="N998" i="1"/>
  <c r="J998" i="1"/>
  <c r="H998" i="1"/>
  <c r="G998" i="1"/>
  <c r="N6" i="1"/>
  <c r="J6" i="1"/>
  <c r="G6" i="1"/>
  <c r="H6" i="1"/>
  <c r="N10" i="1"/>
  <c r="J10" i="1"/>
  <c r="G10" i="1"/>
  <c r="H10" i="1"/>
  <c r="N31" i="1"/>
  <c r="J31" i="1"/>
  <c r="G31" i="1"/>
  <c r="H31" i="1"/>
  <c r="N40" i="1"/>
  <c r="J40" i="1"/>
  <c r="G40" i="1"/>
  <c r="H40" i="1"/>
  <c r="N49" i="1"/>
  <c r="J49" i="1"/>
  <c r="G49" i="1"/>
  <c r="H49" i="1"/>
  <c r="N59" i="1"/>
  <c r="J59" i="1"/>
  <c r="G59" i="1"/>
  <c r="H59" i="1"/>
  <c r="N68" i="1"/>
  <c r="J68" i="1"/>
  <c r="G68" i="1"/>
  <c r="H68" i="1"/>
  <c r="N77" i="1"/>
  <c r="J77" i="1"/>
  <c r="G77" i="1"/>
  <c r="H77" i="1"/>
  <c r="N86" i="1"/>
  <c r="G86" i="1"/>
  <c r="H86" i="1"/>
  <c r="J86" i="1"/>
  <c r="N95" i="1"/>
  <c r="J95" i="1"/>
  <c r="G95" i="1"/>
  <c r="H95" i="1"/>
  <c r="N104" i="1"/>
  <c r="J104" i="1"/>
  <c r="G104" i="1"/>
  <c r="H104" i="1"/>
  <c r="N113" i="1"/>
  <c r="J113" i="1"/>
  <c r="G113" i="1"/>
  <c r="H113" i="1"/>
  <c r="N123" i="1"/>
  <c r="J123" i="1"/>
  <c r="G123" i="1"/>
  <c r="H123" i="1"/>
  <c r="N132" i="1"/>
  <c r="J132" i="1"/>
  <c r="G132" i="1"/>
  <c r="H132" i="1"/>
  <c r="N141" i="1"/>
  <c r="J141" i="1"/>
  <c r="G141" i="1"/>
  <c r="H141" i="1"/>
  <c r="N150" i="1"/>
  <c r="G150" i="1"/>
  <c r="H150" i="1"/>
  <c r="J150" i="1"/>
  <c r="N159" i="1"/>
  <c r="J159" i="1"/>
  <c r="G159" i="1"/>
  <c r="H159" i="1"/>
  <c r="N168" i="1"/>
  <c r="J168" i="1"/>
  <c r="G168" i="1"/>
  <c r="H168" i="1"/>
  <c r="N177" i="1"/>
  <c r="J177" i="1"/>
  <c r="G177" i="1"/>
  <c r="H177" i="1"/>
  <c r="N187" i="1"/>
  <c r="J187" i="1"/>
  <c r="G187" i="1"/>
  <c r="H187" i="1"/>
  <c r="N196" i="1"/>
  <c r="J196" i="1"/>
  <c r="G196" i="1"/>
  <c r="H196" i="1"/>
  <c r="N205" i="1"/>
  <c r="J205" i="1"/>
  <c r="G205" i="1"/>
  <c r="H205" i="1"/>
  <c r="N214" i="1"/>
  <c r="J214" i="1"/>
  <c r="G214" i="1"/>
  <c r="H214" i="1"/>
  <c r="N223" i="1"/>
  <c r="J223" i="1"/>
  <c r="G223" i="1"/>
  <c r="H223" i="1"/>
  <c r="N232" i="1"/>
  <c r="J232" i="1"/>
  <c r="G232" i="1"/>
  <c r="H232" i="1"/>
  <c r="N241" i="1"/>
  <c r="J241" i="1"/>
  <c r="G241" i="1"/>
  <c r="H241" i="1"/>
  <c r="N251" i="1"/>
  <c r="J251" i="1"/>
  <c r="G251" i="1"/>
  <c r="H251" i="1"/>
  <c r="N260" i="1"/>
  <c r="J260" i="1"/>
  <c r="G260" i="1"/>
  <c r="H260" i="1"/>
  <c r="N269" i="1"/>
  <c r="J269" i="1"/>
  <c r="G269" i="1"/>
  <c r="H269" i="1"/>
  <c r="N278" i="1"/>
  <c r="J278" i="1"/>
  <c r="G278" i="1"/>
  <c r="H278" i="1"/>
  <c r="N287" i="1"/>
  <c r="J287" i="1"/>
  <c r="G287" i="1"/>
  <c r="H287" i="1"/>
  <c r="N296" i="1"/>
  <c r="J296" i="1"/>
  <c r="G296" i="1"/>
  <c r="H296" i="1"/>
  <c r="N305" i="1"/>
  <c r="J305" i="1"/>
  <c r="G305" i="1"/>
  <c r="H305" i="1"/>
  <c r="N315" i="1"/>
  <c r="J315" i="1"/>
  <c r="G315" i="1"/>
  <c r="H315" i="1"/>
  <c r="N324" i="1"/>
  <c r="J324" i="1"/>
  <c r="G324" i="1"/>
  <c r="H324" i="1"/>
  <c r="N333" i="1"/>
  <c r="J333" i="1"/>
  <c r="G333" i="1"/>
  <c r="H333" i="1"/>
  <c r="N342" i="1"/>
  <c r="J342" i="1"/>
  <c r="G342" i="1"/>
  <c r="H342" i="1"/>
  <c r="N351" i="1"/>
  <c r="J351" i="1"/>
  <c r="G351" i="1"/>
  <c r="H351" i="1"/>
  <c r="N360" i="1"/>
  <c r="J360" i="1"/>
  <c r="G360" i="1"/>
  <c r="H360" i="1"/>
  <c r="N369" i="1"/>
  <c r="J369" i="1"/>
  <c r="G369" i="1"/>
  <c r="H369" i="1"/>
  <c r="N379" i="1"/>
  <c r="J379" i="1"/>
  <c r="G379" i="1"/>
  <c r="H379" i="1"/>
  <c r="N388" i="1"/>
  <c r="J388" i="1"/>
  <c r="G388" i="1"/>
  <c r="H388" i="1"/>
  <c r="N397" i="1"/>
  <c r="J397" i="1"/>
  <c r="G397" i="1"/>
  <c r="H397" i="1"/>
  <c r="N406" i="1"/>
  <c r="J406" i="1"/>
  <c r="G406" i="1"/>
  <c r="H406" i="1"/>
  <c r="N415" i="1"/>
  <c r="J415" i="1"/>
  <c r="G415" i="1"/>
  <c r="H415" i="1"/>
  <c r="N424" i="1"/>
  <c r="J424" i="1"/>
  <c r="G424" i="1"/>
  <c r="H424" i="1"/>
  <c r="N433" i="1"/>
  <c r="J433" i="1"/>
  <c r="G433" i="1"/>
  <c r="H433" i="1"/>
  <c r="N443" i="1"/>
  <c r="J443" i="1"/>
  <c r="G443" i="1"/>
  <c r="H443" i="1"/>
  <c r="N452" i="1"/>
  <c r="J452" i="1"/>
  <c r="G452" i="1"/>
  <c r="H452" i="1"/>
  <c r="N461" i="1"/>
  <c r="J461" i="1"/>
  <c r="G461" i="1"/>
  <c r="H461" i="1"/>
  <c r="N470" i="1"/>
  <c r="J470" i="1"/>
  <c r="G470" i="1"/>
  <c r="H470" i="1"/>
  <c r="N479" i="1"/>
  <c r="J479" i="1"/>
  <c r="G479" i="1"/>
  <c r="H479" i="1"/>
  <c r="N488" i="1"/>
  <c r="J488" i="1"/>
  <c r="G488" i="1"/>
  <c r="H488" i="1"/>
  <c r="N497" i="1"/>
  <c r="J497" i="1"/>
  <c r="G497" i="1"/>
  <c r="H497" i="1"/>
  <c r="N507" i="1"/>
  <c r="J507" i="1"/>
  <c r="G507" i="1"/>
  <c r="H507" i="1"/>
  <c r="N516" i="1"/>
  <c r="J516" i="1"/>
  <c r="G516" i="1"/>
  <c r="H516" i="1"/>
  <c r="N525" i="1"/>
  <c r="J525" i="1"/>
  <c r="G525" i="1"/>
  <c r="H525" i="1"/>
  <c r="N534" i="1"/>
  <c r="J534" i="1"/>
  <c r="G534" i="1"/>
  <c r="H534" i="1"/>
  <c r="N543" i="1"/>
  <c r="J543" i="1"/>
  <c r="G543" i="1"/>
  <c r="H543" i="1"/>
  <c r="N552" i="1"/>
  <c r="J552" i="1"/>
  <c r="G552" i="1"/>
  <c r="H552" i="1"/>
  <c r="N561" i="1"/>
  <c r="J561" i="1"/>
  <c r="G561" i="1"/>
  <c r="H561" i="1"/>
  <c r="N571" i="1"/>
  <c r="J571" i="1"/>
  <c r="G571" i="1"/>
  <c r="H571" i="1"/>
  <c r="N580" i="1"/>
  <c r="J580" i="1"/>
  <c r="G580" i="1"/>
  <c r="H580" i="1"/>
  <c r="N589" i="1"/>
  <c r="J589" i="1"/>
  <c r="G589" i="1"/>
  <c r="H589" i="1"/>
  <c r="N598" i="1"/>
  <c r="J598" i="1"/>
  <c r="G598" i="1"/>
  <c r="H598" i="1"/>
  <c r="N607" i="1"/>
  <c r="J607" i="1"/>
  <c r="G607" i="1"/>
  <c r="H607" i="1"/>
  <c r="N616" i="1"/>
  <c r="J616" i="1"/>
  <c r="G616" i="1"/>
  <c r="H616" i="1"/>
  <c r="N625" i="1"/>
  <c r="J625" i="1"/>
  <c r="G625" i="1"/>
  <c r="H625" i="1"/>
  <c r="N635" i="1"/>
  <c r="J635" i="1"/>
  <c r="G635" i="1"/>
  <c r="H635" i="1"/>
  <c r="N644" i="1"/>
  <c r="J644" i="1"/>
  <c r="G644" i="1"/>
  <c r="H644" i="1"/>
  <c r="N653" i="1"/>
  <c r="J653" i="1"/>
  <c r="G653" i="1"/>
  <c r="H653" i="1"/>
  <c r="N662" i="1"/>
  <c r="J662" i="1"/>
  <c r="G662" i="1"/>
  <c r="H662" i="1"/>
  <c r="N671" i="1"/>
  <c r="J671" i="1"/>
  <c r="G671" i="1"/>
  <c r="H671" i="1"/>
  <c r="N680" i="1"/>
  <c r="J680" i="1"/>
  <c r="G680" i="1"/>
  <c r="H680" i="1"/>
  <c r="N689" i="1"/>
  <c r="J689" i="1"/>
  <c r="G689" i="1"/>
  <c r="H689" i="1"/>
  <c r="N699" i="1"/>
  <c r="J699" i="1"/>
  <c r="G699" i="1"/>
  <c r="H699" i="1"/>
  <c r="N708" i="1"/>
  <c r="J708" i="1"/>
  <c r="G708" i="1"/>
  <c r="H708" i="1"/>
  <c r="N717" i="1"/>
  <c r="J717" i="1"/>
  <c r="G717" i="1"/>
  <c r="H717" i="1"/>
  <c r="N726" i="1"/>
  <c r="J726" i="1"/>
  <c r="G726" i="1"/>
  <c r="H726" i="1"/>
  <c r="N735" i="1"/>
  <c r="J735" i="1"/>
  <c r="G735" i="1"/>
  <c r="H735" i="1"/>
  <c r="N744" i="1"/>
  <c r="J744" i="1"/>
  <c r="G744" i="1"/>
  <c r="H744" i="1"/>
  <c r="N753" i="1"/>
  <c r="J753" i="1"/>
  <c r="G753" i="1"/>
  <c r="H753" i="1"/>
  <c r="N763" i="1"/>
  <c r="J763" i="1"/>
  <c r="G763" i="1"/>
  <c r="H763" i="1"/>
  <c r="N772" i="1"/>
  <c r="J772" i="1"/>
  <c r="H772" i="1"/>
  <c r="G772" i="1"/>
  <c r="N781" i="1"/>
  <c r="J781" i="1"/>
  <c r="G781" i="1"/>
  <c r="H781" i="1"/>
  <c r="N790" i="1"/>
  <c r="J790" i="1"/>
  <c r="H790" i="1"/>
  <c r="G790" i="1"/>
  <c r="N799" i="1"/>
  <c r="J799" i="1"/>
  <c r="G799" i="1"/>
  <c r="H799" i="1"/>
  <c r="N808" i="1"/>
  <c r="J808" i="1"/>
  <c r="G808" i="1"/>
  <c r="H808" i="1"/>
  <c r="N817" i="1"/>
  <c r="J817" i="1"/>
  <c r="G817" i="1"/>
  <c r="H817" i="1"/>
  <c r="N827" i="1"/>
  <c r="J827" i="1"/>
  <c r="G827" i="1"/>
  <c r="H827" i="1"/>
  <c r="N836" i="1"/>
  <c r="J836" i="1"/>
  <c r="H836" i="1"/>
  <c r="G836" i="1"/>
  <c r="N845" i="1"/>
  <c r="J845" i="1"/>
  <c r="G845" i="1"/>
  <c r="H845" i="1"/>
  <c r="N855" i="1"/>
  <c r="J855" i="1"/>
  <c r="G855" i="1"/>
  <c r="H855" i="1"/>
  <c r="N867" i="1"/>
  <c r="J867" i="1"/>
  <c r="G867" i="1"/>
  <c r="H867" i="1"/>
  <c r="N876" i="1"/>
  <c r="J876" i="1"/>
  <c r="H876" i="1"/>
  <c r="G876" i="1"/>
  <c r="N886" i="1"/>
  <c r="H886" i="1"/>
  <c r="G886" i="1"/>
  <c r="J886" i="1"/>
  <c r="N895" i="1"/>
  <c r="J895" i="1"/>
  <c r="G895" i="1"/>
  <c r="H895" i="1"/>
  <c r="N907" i="1"/>
  <c r="J907" i="1"/>
  <c r="G907" i="1"/>
  <c r="H907" i="1"/>
  <c r="N917" i="1"/>
  <c r="J917" i="1"/>
  <c r="G917" i="1"/>
  <c r="H917" i="1"/>
  <c r="N927" i="1"/>
  <c r="J927" i="1"/>
  <c r="G927" i="1"/>
  <c r="H927" i="1"/>
  <c r="N937" i="1"/>
  <c r="J937" i="1"/>
  <c r="G937" i="1"/>
  <c r="H937" i="1"/>
  <c r="N948" i="1"/>
  <c r="J948" i="1"/>
  <c r="G948" i="1"/>
  <c r="H948" i="1"/>
  <c r="N957" i="1"/>
  <c r="J957" i="1"/>
  <c r="G957" i="1"/>
  <c r="H957" i="1"/>
  <c r="N967" i="1"/>
  <c r="J967" i="1"/>
  <c r="G967" i="1"/>
  <c r="H967" i="1"/>
  <c r="N979" i="1"/>
  <c r="J979" i="1"/>
  <c r="G979" i="1"/>
  <c r="H979" i="1"/>
  <c r="N989" i="1"/>
  <c r="J989" i="1"/>
  <c r="G989" i="1"/>
  <c r="H989" i="1"/>
  <c r="N999" i="1"/>
  <c r="J999" i="1"/>
  <c r="G999" i="1"/>
  <c r="H999" i="1"/>
  <c r="N26" i="1"/>
  <c r="J26" i="1"/>
  <c r="G26" i="1"/>
  <c r="H26" i="1"/>
  <c r="N85" i="1"/>
  <c r="J85" i="1"/>
  <c r="G85" i="1"/>
  <c r="H85" i="1"/>
  <c r="N140" i="1"/>
  <c r="J140" i="1"/>
  <c r="G140" i="1"/>
  <c r="H140" i="1"/>
  <c r="N204" i="1"/>
  <c r="J204" i="1"/>
  <c r="G204" i="1"/>
  <c r="H204" i="1"/>
  <c r="N259" i="1"/>
  <c r="J259" i="1"/>
  <c r="G259" i="1"/>
  <c r="H259" i="1"/>
  <c r="N304" i="1"/>
  <c r="J304" i="1"/>
  <c r="G304" i="1"/>
  <c r="H304" i="1"/>
  <c r="N396" i="1"/>
  <c r="J396" i="1"/>
  <c r="G396" i="1"/>
  <c r="H396" i="1"/>
  <c r="N478" i="1"/>
  <c r="J478" i="1"/>
  <c r="G478" i="1"/>
  <c r="H478" i="1"/>
  <c r="N13" i="1"/>
  <c r="J13" i="1"/>
  <c r="G13" i="1"/>
  <c r="H13" i="1"/>
  <c r="N51" i="1"/>
  <c r="J51" i="1"/>
  <c r="G51" i="1"/>
  <c r="H51" i="1"/>
  <c r="N60" i="1"/>
  <c r="J60" i="1"/>
  <c r="G60" i="1"/>
  <c r="H60" i="1"/>
  <c r="N69" i="1"/>
  <c r="J69" i="1"/>
  <c r="G69" i="1"/>
  <c r="H69" i="1"/>
  <c r="N78" i="1"/>
  <c r="G78" i="1"/>
  <c r="H78" i="1"/>
  <c r="J78" i="1"/>
  <c r="N124" i="1"/>
  <c r="J124" i="1"/>
  <c r="G124" i="1"/>
  <c r="H124" i="1"/>
  <c r="N133" i="1"/>
  <c r="J133" i="1"/>
  <c r="G133" i="1"/>
  <c r="H133" i="1"/>
  <c r="N142" i="1"/>
  <c r="G142" i="1"/>
  <c r="H142" i="1"/>
  <c r="J142" i="1"/>
  <c r="N151" i="1"/>
  <c r="J151" i="1"/>
  <c r="G151" i="1"/>
  <c r="H151" i="1"/>
  <c r="N160" i="1"/>
  <c r="J160" i="1"/>
  <c r="G160" i="1"/>
  <c r="H160" i="1"/>
  <c r="N169" i="1"/>
  <c r="J169" i="1"/>
  <c r="G169" i="1"/>
  <c r="H169" i="1"/>
  <c r="N179" i="1"/>
  <c r="J179" i="1"/>
  <c r="G179" i="1"/>
  <c r="H179" i="1"/>
  <c r="N188" i="1"/>
  <c r="J188" i="1"/>
  <c r="G188" i="1"/>
  <c r="H188" i="1"/>
  <c r="N197" i="1"/>
  <c r="J197" i="1"/>
  <c r="G197" i="1"/>
  <c r="H197" i="1"/>
  <c r="N206" i="1"/>
  <c r="J206" i="1"/>
  <c r="G206" i="1"/>
  <c r="H206" i="1"/>
  <c r="N215" i="1"/>
  <c r="J215" i="1"/>
  <c r="G215" i="1"/>
  <c r="H215" i="1"/>
  <c r="N224" i="1"/>
  <c r="J224" i="1"/>
  <c r="G224" i="1"/>
  <c r="H224" i="1"/>
  <c r="N233" i="1"/>
  <c r="J233" i="1"/>
  <c r="G233" i="1"/>
  <c r="H233" i="1"/>
  <c r="N243" i="1"/>
  <c r="J243" i="1"/>
  <c r="G243" i="1"/>
  <c r="H243" i="1"/>
  <c r="N252" i="1"/>
  <c r="J252" i="1"/>
  <c r="G252" i="1"/>
  <c r="H252" i="1"/>
  <c r="N261" i="1"/>
  <c r="J261" i="1"/>
  <c r="G261" i="1"/>
  <c r="H261" i="1"/>
  <c r="N270" i="1"/>
  <c r="J270" i="1"/>
  <c r="G270" i="1"/>
  <c r="H270" i="1"/>
  <c r="N279" i="1"/>
  <c r="J279" i="1"/>
  <c r="G279" i="1"/>
  <c r="H279" i="1"/>
  <c r="N288" i="1"/>
  <c r="J288" i="1"/>
  <c r="G288" i="1"/>
  <c r="H288" i="1"/>
  <c r="N297" i="1"/>
  <c r="J297" i="1"/>
  <c r="G297" i="1"/>
  <c r="H297" i="1"/>
  <c r="N307" i="1"/>
  <c r="J307" i="1"/>
  <c r="G307" i="1"/>
  <c r="H307" i="1"/>
  <c r="N316" i="1"/>
  <c r="J316" i="1"/>
  <c r="G316" i="1"/>
  <c r="H316" i="1"/>
  <c r="N325" i="1"/>
  <c r="J325" i="1"/>
  <c r="G325" i="1"/>
  <c r="H325" i="1"/>
  <c r="N334" i="1"/>
  <c r="J334" i="1"/>
  <c r="G334" i="1"/>
  <c r="H334" i="1"/>
  <c r="N343" i="1"/>
  <c r="J343" i="1"/>
  <c r="G343" i="1"/>
  <c r="H343" i="1"/>
  <c r="N352" i="1"/>
  <c r="J352" i="1"/>
  <c r="G352" i="1"/>
  <c r="H352" i="1"/>
  <c r="N361" i="1"/>
  <c r="J361" i="1"/>
  <c r="G361" i="1"/>
  <c r="H361" i="1"/>
  <c r="N371" i="1"/>
  <c r="J371" i="1"/>
  <c r="G371" i="1"/>
  <c r="H371" i="1"/>
  <c r="N380" i="1"/>
  <c r="J380" i="1"/>
  <c r="G380" i="1"/>
  <c r="H380" i="1"/>
  <c r="N389" i="1"/>
  <c r="J389" i="1"/>
  <c r="G389" i="1"/>
  <c r="H389" i="1"/>
  <c r="N398" i="1"/>
  <c r="J398" i="1"/>
  <c r="G398" i="1"/>
  <c r="H398" i="1"/>
  <c r="N407" i="1"/>
  <c r="J407" i="1"/>
  <c r="G407" i="1"/>
  <c r="H407" i="1"/>
  <c r="N416" i="1"/>
  <c r="J416" i="1"/>
  <c r="G416" i="1"/>
  <c r="H416" i="1"/>
  <c r="N425" i="1"/>
  <c r="J425" i="1"/>
  <c r="G425" i="1"/>
  <c r="H425" i="1"/>
  <c r="N435" i="1"/>
  <c r="J435" i="1"/>
  <c r="G435" i="1"/>
  <c r="H435" i="1"/>
  <c r="N444" i="1"/>
  <c r="J444" i="1"/>
  <c r="G444" i="1"/>
  <c r="H444" i="1"/>
  <c r="N453" i="1"/>
  <c r="J453" i="1"/>
  <c r="G453" i="1"/>
  <c r="H453" i="1"/>
  <c r="N462" i="1"/>
  <c r="J462" i="1"/>
  <c r="G462" i="1"/>
  <c r="H462" i="1"/>
  <c r="N471" i="1"/>
  <c r="J471" i="1"/>
  <c r="G471" i="1"/>
  <c r="H471" i="1"/>
  <c r="N480" i="1"/>
  <c r="J480" i="1"/>
  <c r="G480" i="1"/>
  <c r="H480" i="1"/>
  <c r="N489" i="1"/>
  <c r="J489" i="1"/>
  <c r="G489" i="1"/>
  <c r="H489" i="1"/>
  <c r="N499" i="1"/>
  <c r="J499" i="1"/>
  <c r="G499" i="1"/>
  <c r="H499" i="1"/>
  <c r="N508" i="1"/>
  <c r="J508" i="1"/>
  <c r="G508" i="1"/>
  <c r="H508" i="1"/>
  <c r="N517" i="1"/>
  <c r="J517" i="1"/>
  <c r="G517" i="1"/>
  <c r="H517" i="1"/>
  <c r="N526" i="1"/>
  <c r="J526" i="1"/>
  <c r="G526" i="1"/>
  <c r="H526" i="1"/>
  <c r="N535" i="1"/>
  <c r="J535" i="1"/>
  <c r="G535" i="1"/>
  <c r="H535" i="1"/>
  <c r="N544" i="1"/>
  <c r="J544" i="1"/>
  <c r="G544" i="1"/>
  <c r="H544" i="1"/>
  <c r="N553" i="1"/>
  <c r="J553" i="1"/>
  <c r="G553" i="1"/>
  <c r="H553" i="1"/>
  <c r="N563" i="1"/>
  <c r="J563" i="1"/>
  <c r="G563" i="1"/>
  <c r="H563" i="1"/>
  <c r="N572" i="1"/>
  <c r="J572" i="1"/>
  <c r="G572" i="1"/>
  <c r="H572" i="1"/>
  <c r="N581" i="1"/>
  <c r="J581" i="1"/>
  <c r="G581" i="1"/>
  <c r="H581" i="1"/>
  <c r="N590" i="1"/>
  <c r="J590" i="1"/>
  <c r="G590" i="1"/>
  <c r="H590" i="1"/>
  <c r="N599" i="1"/>
  <c r="J599" i="1"/>
  <c r="G599" i="1"/>
  <c r="H599" i="1"/>
  <c r="N608" i="1"/>
  <c r="J608" i="1"/>
  <c r="G608" i="1"/>
  <c r="H608" i="1"/>
  <c r="N617" i="1"/>
  <c r="J617" i="1"/>
  <c r="G617" i="1"/>
  <c r="H617" i="1"/>
  <c r="N627" i="1"/>
  <c r="J627" i="1"/>
  <c r="G627" i="1"/>
  <c r="H627" i="1"/>
  <c r="N636" i="1"/>
  <c r="J636" i="1"/>
  <c r="G636" i="1"/>
  <c r="H636" i="1"/>
  <c r="N645" i="1"/>
  <c r="J645" i="1"/>
  <c r="G645" i="1"/>
  <c r="H645" i="1"/>
  <c r="N654" i="1"/>
  <c r="J654" i="1"/>
  <c r="G654" i="1"/>
  <c r="H654" i="1"/>
  <c r="N663" i="1"/>
  <c r="J663" i="1"/>
  <c r="G663" i="1"/>
  <c r="H663" i="1"/>
  <c r="N672" i="1"/>
  <c r="J672" i="1"/>
  <c r="G672" i="1"/>
  <c r="H672" i="1"/>
  <c r="N681" i="1"/>
  <c r="J681" i="1"/>
  <c r="G681" i="1"/>
  <c r="H681" i="1"/>
  <c r="N691" i="1"/>
  <c r="J691" i="1"/>
  <c r="G691" i="1"/>
  <c r="H691" i="1"/>
  <c r="N700" i="1"/>
  <c r="J700" i="1"/>
  <c r="G700" i="1"/>
  <c r="H700" i="1"/>
  <c r="N709" i="1"/>
  <c r="J709" i="1"/>
  <c r="G709" i="1"/>
  <c r="H709" i="1"/>
  <c r="N718" i="1"/>
  <c r="J718" i="1"/>
  <c r="G718" i="1"/>
  <c r="H718" i="1"/>
  <c r="N727" i="1"/>
  <c r="J727" i="1"/>
  <c r="G727" i="1"/>
  <c r="H727" i="1"/>
  <c r="N736" i="1"/>
  <c r="J736" i="1"/>
  <c r="G736" i="1"/>
  <c r="H736" i="1"/>
  <c r="N745" i="1"/>
  <c r="J745" i="1"/>
  <c r="G745" i="1"/>
  <c r="H745" i="1"/>
  <c r="N755" i="1"/>
  <c r="J755" i="1"/>
  <c r="G755" i="1"/>
  <c r="H755" i="1"/>
  <c r="N764" i="1"/>
  <c r="J764" i="1"/>
  <c r="G764" i="1"/>
  <c r="H764" i="1"/>
  <c r="N773" i="1"/>
  <c r="J773" i="1"/>
  <c r="G773" i="1"/>
  <c r="H773" i="1"/>
  <c r="N782" i="1"/>
  <c r="J782" i="1"/>
  <c r="G782" i="1"/>
  <c r="H782" i="1"/>
  <c r="N791" i="1"/>
  <c r="J791" i="1"/>
  <c r="G791" i="1"/>
  <c r="H791" i="1"/>
  <c r="N800" i="1"/>
  <c r="J800" i="1"/>
  <c r="H800" i="1"/>
  <c r="G800" i="1"/>
  <c r="N809" i="1"/>
  <c r="J809" i="1"/>
  <c r="G809" i="1"/>
  <c r="H809" i="1"/>
  <c r="N819" i="1"/>
  <c r="J819" i="1"/>
  <c r="G819" i="1"/>
  <c r="H819" i="1"/>
  <c r="N828" i="1"/>
  <c r="J828" i="1"/>
  <c r="G828" i="1"/>
  <c r="H828" i="1"/>
  <c r="N837" i="1"/>
  <c r="J837" i="1"/>
  <c r="G837" i="1"/>
  <c r="H837" i="1"/>
  <c r="N846" i="1"/>
  <c r="J846" i="1"/>
  <c r="G846" i="1"/>
  <c r="H846" i="1"/>
  <c r="N857" i="1"/>
  <c r="J857" i="1"/>
  <c r="G857" i="1"/>
  <c r="H857" i="1"/>
  <c r="N868" i="1"/>
  <c r="J868" i="1"/>
  <c r="G868" i="1"/>
  <c r="H868" i="1"/>
  <c r="N877" i="1"/>
  <c r="J877" i="1"/>
  <c r="G877" i="1"/>
  <c r="H877" i="1"/>
  <c r="N887" i="1"/>
  <c r="J887" i="1"/>
  <c r="G887" i="1"/>
  <c r="H887" i="1"/>
  <c r="N897" i="1"/>
  <c r="J897" i="1"/>
  <c r="G897" i="1"/>
  <c r="H897" i="1"/>
  <c r="N908" i="1"/>
  <c r="J908" i="1"/>
  <c r="G908" i="1"/>
  <c r="H908" i="1"/>
  <c r="N918" i="1"/>
  <c r="J918" i="1"/>
  <c r="H918" i="1"/>
  <c r="G918" i="1"/>
  <c r="N929" i="1"/>
  <c r="J929" i="1"/>
  <c r="G929" i="1"/>
  <c r="H929" i="1"/>
  <c r="N939" i="1"/>
  <c r="J939" i="1"/>
  <c r="G939" i="1"/>
  <c r="H939" i="1"/>
  <c r="N949" i="1"/>
  <c r="J949" i="1"/>
  <c r="G949" i="1"/>
  <c r="H949" i="1"/>
  <c r="N958" i="1"/>
  <c r="G958" i="1"/>
  <c r="H958" i="1"/>
  <c r="J958" i="1"/>
  <c r="N969" i="1"/>
  <c r="J969" i="1"/>
  <c r="G969" i="1"/>
  <c r="H969" i="1"/>
  <c r="N980" i="1"/>
  <c r="J980" i="1"/>
  <c r="G980" i="1"/>
  <c r="H980" i="1"/>
  <c r="N990" i="1"/>
  <c r="J990" i="1"/>
  <c r="H990" i="1"/>
  <c r="G990" i="1"/>
  <c r="N1000" i="1"/>
  <c r="G1000" i="1"/>
  <c r="H1000" i="1"/>
  <c r="J1000" i="1"/>
  <c r="N27" i="1"/>
  <c r="J27" i="1"/>
  <c r="G27" i="1"/>
  <c r="H27" i="1"/>
  <c r="B38" i="1"/>
  <c r="K38" i="1"/>
  <c r="B75" i="1"/>
  <c r="K75" i="1"/>
  <c r="B148" i="1"/>
  <c r="K148" i="1"/>
  <c r="B212" i="1"/>
  <c r="K212" i="1"/>
  <c r="B276" i="1"/>
  <c r="K276" i="1"/>
  <c r="B321" i="1"/>
  <c r="K321" i="1"/>
  <c r="B395" i="1"/>
  <c r="K395" i="1"/>
  <c r="B504" i="1"/>
  <c r="K504" i="1"/>
  <c r="B131" i="1"/>
  <c r="K131" i="1"/>
  <c r="B32" i="1"/>
  <c r="K32" i="1"/>
  <c r="B60" i="1"/>
  <c r="K60" i="1"/>
  <c r="B105" i="1"/>
  <c r="K105" i="1"/>
  <c r="B133" i="1"/>
  <c r="K133" i="1"/>
  <c r="B151" i="1"/>
  <c r="K151" i="1"/>
  <c r="B188" i="1"/>
  <c r="K188" i="1"/>
  <c r="B233" i="1"/>
  <c r="K233" i="1"/>
  <c r="B261" i="1"/>
  <c r="K261" i="1"/>
  <c r="B288" i="1"/>
  <c r="K288" i="1"/>
  <c r="B316" i="1"/>
  <c r="K316" i="1"/>
  <c r="B343" i="1"/>
  <c r="K343" i="1"/>
  <c r="B371" i="1"/>
  <c r="K371" i="1"/>
  <c r="B398" i="1"/>
  <c r="K398" i="1"/>
  <c r="B425" i="1"/>
  <c r="K425" i="1"/>
  <c r="B453" i="1"/>
  <c r="K453" i="1"/>
  <c r="B480" i="1"/>
  <c r="K480" i="1"/>
  <c r="B508" i="1"/>
  <c r="K508" i="1"/>
  <c r="B535" i="1"/>
  <c r="K535" i="1"/>
  <c r="B553" i="1"/>
  <c r="K553" i="1"/>
  <c r="B590" i="1"/>
  <c r="K590" i="1"/>
  <c r="B84" i="1"/>
  <c r="K84" i="1"/>
  <c r="B166" i="1"/>
  <c r="K166" i="1"/>
  <c r="B230" i="1"/>
  <c r="K230" i="1"/>
  <c r="B294" i="1"/>
  <c r="K294" i="1"/>
  <c r="B358" i="1"/>
  <c r="K358" i="1"/>
  <c r="B413" i="1"/>
  <c r="K413" i="1"/>
  <c r="B523" i="1"/>
  <c r="K523" i="1"/>
  <c r="B149" i="1"/>
  <c r="K149" i="1"/>
  <c r="B41" i="1"/>
  <c r="K41" i="1"/>
  <c r="B69" i="1"/>
  <c r="K69" i="1"/>
  <c r="B115" i="1"/>
  <c r="K115" i="1"/>
  <c r="B142" i="1"/>
  <c r="K142" i="1"/>
  <c r="B169" i="1"/>
  <c r="K169" i="1"/>
  <c r="B215" i="1"/>
  <c r="K215" i="1"/>
  <c r="B243" i="1"/>
  <c r="K243" i="1"/>
  <c r="B270" i="1"/>
  <c r="K270" i="1"/>
  <c r="B297" i="1"/>
  <c r="K297" i="1"/>
  <c r="B325" i="1"/>
  <c r="K325" i="1"/>
  <c r="B352" i="1"/>
  <c r="K352" i="1"/>
  <c r="B380" i="1"/>
  <c r="K380" i="1"/>
  <c r="B407" i="1"/>
  <c r="K407" i="1"/>
  <c r="B435" i="1"/>
  <c r="K435" i="1"/>
  <c r="B462" i="1"/>
  <c r="K462" i="1"/>
  <c r="B489" i="1"/>
  <c r="K489" i="1"/>
  <c r="B517" i="1"/>
  <c r="K517" i="1"/>
  <c r="B544" i="1"/>
  <c r="K544" i="1"/>
  <c r="B599" i="1"/>
  <c r="K599" i="1"/>
  <c r="B120" i="1"/>
  <c r="K120" i="1"/>
  <c r="B193" i="1"/>
  <c r="K193" i="1"/>
  <c r="B267" i="1"/>
  <c r="K267" i="1"/>
  <c r="B340" i="1"/>
  <c r="K340" i="1"/>
  <c r="B422" i="1"/>
  <c r="K422" i="1"/>
  <c r="B559" i="1"/>
  <c r="K559" i="1"/>
  <c r="B103" i="1"/>
  <c r="K103" i="1"/>
  <c r="B87" i="1"/>
  <c r="K87" i="1"/>
  <c r="B206" i="1"/>
  <c r="K206" i="1"/>
  <c r="B581" i="1"/>
  <c r="K581" i="1"/>
  <c r="B47" i="1"/>
  <c r="K47" i="1"/>
  <c r="B65" i="1"/>
  <c r="K65" i="1"/>
  <c r="B139" i="1"/>
  <c r="K139" i="1"/>
  <c r="B203" i="1"/>
  <c r="K203" i="1"/>
  <c r="B285" i="1"/>
  <c r="K285" i="1"/>
  <c r="B331" i="1"/>
  <c r="K331" i="1"/>
  <c r="B385" i="1"/>
  <c r="K385" i="1"/>
  <c r="B513" i="1"/>
  <c r="K513" i="1"/>
  <c r="B30" i="1"/>
  <c r="K30" i="1"/>
  <c r="B121" i="1"/>
  <c r="K121" i="1"/>
  <c r="B51" i="1"/>
  <c r="K51" i="1"/>
  <c r="B96" i="1"/>
  <c r="K96" i="1"/>
  <c r="B124" i="1"/>
  <c r="K124" i="1"/>
  <c r="B160" i="1"/>
  <c r="K160" i="1"/>
  <c r="B179" i="1"/>
  <c r="K179" i="1"/>
  <c r="B224" i="1"/>
  <c r="K224" i="1"/>
  <c r="B252" i="1"/>
  <c r="K252" i="1"/>
  <c r="B279" i="1"/>
  <c r="K279" i="1"/>
  <c r="B307" i="1"/>
  <c r="K307" i="1"/>
  <c r="B334" i="1"/>
  <c r="K334" i="1"/>
  <c r="B361" i="1"/>
  <c r="K361" i="1"/>
  <c r="B389" i="1"/>
  <c r="K389" i="1"/>
  <c r="B416" i="1"/>
  <c r="K416" i="1"/>
  <c r="B444" i="1"/>
  <c r="K444" i="1"/>
  <c r="B471" i="1"/>
  <c r="K471" i="1"/>
  <c r="B499" i="1"/>
  <c r="K499" i="1"/>
  <c r="B526" i="1"/>
  <c r="K526" i="1"/>
  <c r="B563" i="1"/>
  <c r="K563" i="1"/>
  <c r="B608" i="1"/>
  <c r="K608" i="1"/>
  <c r="B102" i="1"/>
  <c r="K102" i="1"/>
  <c r="B175" i="1"/>
  <c r="K175" i="1"/>
  <c r="B248" i="1"/>
  <c r="K248" i="1"/>
  <c r="B312" i="1"/>
  <c r="K312" i="1"/>
  <c r="B376" i="1"/>
  <c r="K376" i="1"/>
  <c r="B440" i="1"/>
  <c r="K440" i="1"/>
  <c r="B449" i="1"/>
  <c r="K449" i="1"/>
  <c r="B459" i="1"/>
  <c r="K459" i="1"/>
  <c r="B468" i="1"/>
  <c r="K468" i="1"/>
  <c r="B486" i="1"/>
  <c r="K486" i="1"/>
  <c r="B495" i="1"/>
  <c r="K495" i="1"/>
  <c r="B541" i="1"/>
  <c r="K541" i="1"/>
  <c r="B568" i="1"/>
  <c r="K568" i="1"/>
  <c r="B577" i="1"/>
  <c r="K577" i="1"/>
  <c r="B587" i="1"/>
  <c r="K587" i="1"/>
  <c r="B596" i="1"/>
  <c r="K596" i="1"/>
  <c r="B605" i="1"/>
  <c r="K605" i="1"/>
  <c r="B614" i="1"/>
  <c r="K614" i="1"/>
  <c r="B623" i="1"/>
  <c r="K623" i="1"/>
  <c r="B632" i="1"/>
  <c r="K632" i="1"/>
  <c r="B641" i="1"/>
  <c r="K641" i="1"/>
  <c r="B651" i="1"/>
  <c r="K651" i="1"/>
  <c r="B660" i="1"/>
  <c r="K660" i="1"/>
  <c r="B669" i="1"/>
  <c r="K669" i="1"/>
  <c r="B678" i="1"/>
  <c r="K678" i="1"/>
  <c r="B687" i="1"/>
  <c r="K687" i="1"/>
  <c r="B696" i="1"/>
  <c r="K696" i="1"/>
  <c r="B705" i="1"/>
  <c r="K705" i="1"/>
  <c r="B715" i="1"/>
  <c r="K715" i="1"/>
  <c r="B29" i="1"/>
  <c r="K29" i="1"/>
  <c r="B93" i="1"/>
  <c r="K93" i="1"/>
  <c r="B157" i="1"/>
  <c r="K157" i="1"/>
  <c r="B221" i="1"/>
  <c r="K221" i="1"/>
  <c r="B303" i="1"/>
  <c r="K303" i="1"/>
  <c r="B367" i="1"/>
  <c r="K367" i="1"/>
  <c r="B404" i="1"/>
  <c r="K404" i="1"/>
  <c r="B532" i="1"/>
  <c r="K532" i="1"/>
  <c r="B39" i="1"/>
  <c r="K39" i="1"/>
  <c r="B57" i="1"/>
  <c r="K57" i="1"/>
  <c r="B85" i="1"/>
  <c r="K85" i="1"/>
  <c r="B140" i="1"/>
  <c r="K140" i="1"/>
  <c r="B158" i="1"/>
  <c r="K158" i="1"/>
  <c r="B176" i="1"/>
  <c r="K176" i="1"/>
  <c r="B195" i="1"/>
  <c r="K195" i="1"/>
  <c r="B213" i="1"/>
  <c r="K213" i="1"/>
  <c r="B222" i="1"/>
  <c r="K222" i="1"/>
  <c r="B231" i="1"/>
  <c r="K231" i="1"/>
  <c r="B249" i="1"/>
  <c r="K249" i="1"/>
  <c r="B259" i="1"/>
  <c r="K259" i="1"/>
  <c r="B268" i="1"/>
  <c r="K268" i="1"/>
  <c r="B277" i="1"/>
  <c r="K277" i="1"/>
  <c r="B286" i="1"/>
  <c r="K286" i="1"/>
  <c r="B295" i="1"/>
  <c r="K295" i="1"/>
  <c r="B304" i="1"/>
  <c r="K304" i="1"/>
  <c r="B313" i="1"/>
  <c r="K313" i="1"/>
  <c r="B323" i="1"/>
  <c r="K323" i="1"/>
  <c r="B332" i="1"/>
  <c r="K332" i="1"/>
  <c r="B341" i="1"/>
  <c r="K341" i="1"/>
  <c r="B350" i="1"/>
  <c r="K350" i="1"/>
  <c r="B359" i="1"/>
  <c r="K359" i="1"/>
  <c r="B368" i="1"/>
  <c r="K368" i="1"/>
  <c r="B377" i="1"/>
  <c r="K377" i="1"/>
  <c r="B387" i="1"/>
  <c r="K387" i="1"/>
  <c r="B396" i="1"/>
  <c r="K396" i="1"/>
  <c r="B405" i="1"/>
  <c r="K405" i="1"/>
  <c r="B414" i="1"/>
  <c r="K414" i="1"/>
  <c r="B423" i="1"/>
  <c r="K423" i="1"/>
  <c r="B432" i="1"/>
  <c r="K432" i="1"/>
  <c r="B441" i="1"/>
  <c r="K441" i="1"/>
  <c r="B451" i="1"/>
  <c r="K451" i="1"/>
  <c r="B460" i="1"/>
  <c r="K460" i="1"/>
  <c r="B469" i="1"/>
  <c r="K469" i="1"/>
  <c r="B478" i="1"/>
  <c r="K478" i="1"/>
  <c r="B487" i="1"/>
  <c r="K487" i="1"/>
  <c r="B505" i="1"/>
  <c r="K505" i="1"/>
  <c r="B56" i="1"/>
  <c r="K56" i="1"/>
  <c r="B129" i="1"/>
  <c r="K129" i="1"/>
  <c r="B239" i="1"/>
  <c r="K239" i="1"/>
  <c r="B477" i="1"/>
  <c r="K477" i="1"/>
  <c r="B48" i="1"/>
  <c r="K48" i="1"/>
  <c r="B67" i="1"/>
  <c r="K67" i="1"/>
  <c r="B76" i="1"/>
  <c r="K76" i="1"/>
  <c r="B94" i="1"/>
  <c r="K94" i="1"/>
  <c r="B167" i="1"/>
  <c r="K167" i="1"/>
  <c r="B185" i="1"/>
  <c r="K185" i="1"/>
  <c r="B204" i="1"/>
  <c r="K204" i="1"/>
  <c r="B240" i="1"/>
  <c r="K240" i="1"/>
  <c r="B496" i="1"/>
  <c r="K496" i="1"/>
  <c r="B111" i="1"/>
  <c r="K111" i="1"/>
  <c r="B184" i="1"/>
  <c r="K184" i="1"/>
  <c r="B257" i="1"/>
  <c r="K257" i="1"/>
  <c r="B349" i="1"/>
  <c r="K349" i="1"/>
  <c r="B431" i="1"/>
  <c r="K431" i="1"/>
  <c r="B550" i="1"/>
  <c r="K550" i="1"/>
  <c r="B112" i="1"/>
  <c r="K112" i="1"/>
  <c r="B78" i="1"/>
  <c r="K78" i="1"/>
  <c r="B197" i="1"/>
  <c r="K197" i="1"/>
  <c r="B572" i="1"/>
  <c r="K572" i="1"/>
  <c r="B617" i="1"/>
  <c r="K617" i="1"/>
  <c r="B636" i="1"/>
  <c r="K636" i="1"/>
  <c r="B663" i="1"/>
  <c r="K663" i="1"/>
  <c r="B700" i="1"/>
  <c r="K700" i="1"/>
  <c r="B727" i="1"/>
  <c r="K727" i="1"/>
  <c r="B755" i="1"/>
  <c r="K755" i="1"/>
  <c r="B782" i="1"/>
  <c r="K782" i="1"/>
  <c r="B809" i="1"/>
  <c r="K809" i="1"/>
  <c r="B837" i="1"/>
  <c r="K837" i="1"/>
  <c r="B868" i="1"/>
  <c r="K868" i="1"/>
  <c r="B897" i="1"/>
  <c r="K897" i="1"/>
  <c r="B929" i="1"/>
  <c r="K929" i="1"/>
  <c r="B958" i="1"/>
  <c r="K958" i="1"/>
  <c r="B980" i="1"/>
  <c r="K980" i="1"/>
  <c r="B33" i="1"/>
  <c r="K33" i="1"/>
  <c r="B61" i="1"/>
  <c r="K61" i="1"/>
  <c r="B88" i="1"/>
  <c r="K88" i="1"/>
  <c r="B116" i="1"/>
  <c r="K116" i="1"/>
  <c r="B152" i="1"/>
  <c r="K152" i="1"/>
  <c r="B180" i="1"/>
  <c r="K180" i="1"/>
  <c r="B225" i="1"/>
  <c r="K225" i="1"/>
  <c r="B244" i="1"/>
  <c r="K244" i="1"/>
  <c r="B280" i="1"/>
  <c r="K280" i="1"/>
  <c r="B308" i="1"/>
  <c r="K308" i="1"/>
  <c r="B335" i="1"/>
  <c r="K335" i="1"/>
  <c r="B363" i="1"/>
  <c r="K363" i="1"/>
  <c r="B381" i="1"/>
  <c r="K381" i="1"/>
  <c r="B399" i="1"/>
  <c r="K399" i="1"/>
  <c r="B408" i="1"/>
  <c r="K408" i="1"/>
  <c r="B417" i="1"/>
  <c r="K417" i="1"/>
  <c r="B427" i="1"/>
  <c r="K427" i="1"/>
  <c r="B445" i="1"/>
  <c r="K445" i="1"/>
  <c r="B454" i="1"/>
  <c r="K454" i="1"/>
  <c r="B463" i="1"/>
  <c r="K463" i="1"/>
  <c r="B481" i="1"/>
  <c r="K481" i="1"/>
  <c r="B491" i="1"/>
  <c r="K491" i="1"/>
  <c r="B500" i="1"/>
  <c r="K500" i="1"/>
  <c r="B509" i="1"/>
  <c r="K509" i="1"/>
  <c r="B518" i="1"/>
  <c r="K518" i="1"/>
  <c r="B527" i="1"/>
  <c r="K527" i="1"/>
  <c r="B536" i="1"/>
  <c r="K536" i="1"/>
  <c r="B545" i="1"/>
  <c r="K545" i="1"/>
  <c r="B555" i="1"/>
  <c r="K555" i="1"/>
  <c r="B564" i="1"/>
  <c r="K564" i="1"/>
  <c r="B573" i="1"/>
  <c r="K573" i="1"/>
  <c r="B582" i="1"/>
  <c r="K582" i="1"/>
  <c r="B591" i="1"/>
  <c r="K591" i="1"/>
  <c r="B600" i="1"/>
  <c r="K600" i="1"/>
  <c r="B609" i="1"/>
  <c r="K609" i="1"/>
  <c r="B619" i="1"/>
  <c r="K619" i="1"/>
  <c r="B628" i="1"/>
  <c r="K628" i="1"/>
  <c r="B637" i="1"/>
  <c r="K637" i="1"/>
  <c r="B646" i="1"/>
  <c r="K646" i="1"/>
  <c r="B655" i="1"/>
  <c r="K655" i="1"/>
  <c r="B664" i="1"/>
  <c r="K664" i="1"/>
  <c r="B673" i="1"/>
  <c r="K673" i="1"/>
  <c r="B683" i="1"/>
  <c r="K683" i="1"/>
  <c r="B692" i="1"/>
  <c r="K692" i="1"/>
  <c r="B701" i="1"/>
  <c r="K701" i="1"/>
  <c r="B710" i="1"/>
  <c r="K710" i="1"/>
  <c r="B719" i="1"/>
  <c r="K719" i="1"/>
  <c r="B728" i="1"/>
  <c r="K728" i="1"/>
  <c r="B737" i="1"/>
  <c r="K737" i="1"/>
  <c r="B747" i="1"/>
  <c r="K747" i="1"/>
  <c r="B756" i="1"/>
  <c r="K756" i="1"/>
  <c r="B765" i="1"/>
  <c r="K765" i="1"/>
  <c r="B774" i="1"/>
  <c r="K774" i="1"/>
  <c r="B783" i="1"/>
  <c r="K783" i="1"/>
  <c r="B792" i="1"/>
  <c r="K792" i="1"/>
  <c r="B801" i="1"/>
  <c r="K801" i="1"/>
  <c r="B811" i="1"/>
  <c r="K811" i="1"/>
  <c r="B820" i="1"/>
  <c r="K820" i="1"/>
  <c r="B829" i="1"/>
  <c r="K829" i="1"/>
  <c r="B838" i="1"/>
  <c r="K838" i="1"/>
  <c r="B847" i="1"/>
  <c r="K847" i="1"/>
  <c r="B859" i="1"/>
  <c r="K859" i="1"/>
  <c r="B869" i="1"/>
  <c r="K869" i="1"/>
  <c r="B878" i="1"/>
  <c r="K878" i="1"/>
  <c r="B888" i="1"/>
  <c r="K888" i="1"/>
  <c r="B899" i="1"/>
  <c r="K899" i="1"/>
  <c r="B909" i="1"/>
  <c r="K909" i="1"/>
  <c r="B919" i="1"/>
  <c r="K919" i="1"/>
  <c r="B931" i="1"/>
  <c r="K931" i="1"/>
  <c r="B940" i="1"/>
  <c r="K940" i="1"/>
  <c r="B950" i="1"/>
  <c r="K950" i="1"/>
  <c r="B959" i="1"/>
  <c r="K959" i="1"/>
  <c r="B971" i="1"/>
  <c r="K971" i="1"/>
  <c r="B981" i="1"/>
  <c r="K981" i="1"/>
  <c r="B991" i="1"/>
  <c r="K991" i="1"/>
  <c r="B1001" i="1"/>
  <c r="K1001" i="1"/>
  <c r="B627" i="1"/>
  <c r="K627" i="1"/>
  <c r="B654" i="1"/>
  <c r="K654" i="1"/>
  <c r="B681" i="1"/>
  <c r="K681" i="1"/>
  <c r="B709" i="1"/>
  <c r="K709" i="1"/>
  <c r="B736" i="1"/>
  <c r="K736" i="1"/>
  <c r="B764" i="1"/>
  <c r="K764" i="1"/>
  <c r="B791" i="1"/>
  <c r="K791" i="1"/>
  <c r="B819" i="1"/>
  <c r="K819" i="1"/>
  <c r="B846" i="1"/>
  <c r="K846" i="1"/>
  <c r="B877" i="1"/>
  <c r="K877" i="1"/>
  <c r="B908" i="1"/>
  <c r="K908" i="1"/>
  <c r="B939" i="1"/>
  <c r="K939" i="1"/>
  <c r="B969" i="1"/>
  <c r="K969" i="1"/>
  <c r="B990" i="1"/>
  <c r="K990" i="1"/>
  <c r="B52" i="1"/>
  <c r="K52" i="1"/>
  <c r="B79" i="1"/>
  <c r="K79" i="1"/>
  <c r="B107" i="1"/>
  <c r="K107" i="1"/>
  <c r="B134" i="1"/>
  <c r="K134" i="1"/>
  <c r="B161" i="1"/>
  <c r="K161" i="1"/>
  <c r="B189" i="1"/>
  <c r="K189" i="1"/>
  <c r="B207" i="1"/>
  <c r="K207" i="1"/>
  <c r="B235" i="1"/>
  <c r="K235" i="1"/>
  <c r="B262" i="1"/>
  <c r="K262" i="1"/>
  <c r="B289" i="1"/>
  <c r="K289" i="1"/>
  <c r="B317" i="1"/>
  <c r="K317" i="1"/>
  <c r="B326" i="1"/>
  <c r="K326" i="1"/>
  <c r="B353" i="1"/>
  <c r="K353" i="1"/>
  <c r="B436" i="1"/>
  <c r="K436" i="1"/>
  <c r="B35" i="1"/>
  <c r="K35" i="1"/>
  <c r="B53" i="1"/>
  <c r="K53" i="1"/>
  <c r="B71" i="1"/>
  <c r="K71" i="1"/>
  <c r="B89" i="1"/>
  <c r="K89" i="1"/>
  <c r="B117" i="1"/>
  <c r="K117" i="1"/>
  <c r="B135" i="1"/>
  <c r="K135" i="1"/>
  <c r="B153" i="1"/>
  <c r="K153" i="1"/>
  <c r="B172" i="1"/>
  <c r="K172" i="1"/>
  <c r="B190" i="1"/>
  <c r="K190" i="1"/>
  <c r="B217" i="1"/>
  <c r="K217" i="1"/>
  <c r="B236" i="1"/>
  <c r="K236" i="1"/>
  <c r="B254" i="1"/>
  <c r="K254" i="1"/>
  <c r="B272" i="1"/>
  <c r="K272" i="1"/>
  <c r="B291" i="1"/>
  <c r="K291" i="1"/>
  <c r="B309" i="1"/>
  <c r="K309" i="1"/>
  <c r="B318" i="1"/>
  <c r="K318" i="1"/>
  <c r="B327" i="1"/>
  <c r="K327" i="1"/>
  <c r="B336" i="1"/>
  <c r="K336" i="1"/>
  <c r="B345" i="1"/>
  <c r="K345" i="1"/>
  <c r="B355" i="1"/>
  <c r="K355" i="1"/>
  <c r="B364" i="1"/>
  <c r="K364" i="1"/>
  <c r="B373" i="1"/>
  <c r="K373" i="1"/>
  <c r="B382" i="1"/>
  <c r="K382" i="1"/>
  <c r="B400" i="1"/>
  <c r="K400" i="1"/>
  <c r="B409" i="1"/>
  <c r="K409" i="1"/>
  <c r="B419" i="1"/>
  <c r="K419" i="1"/>
  <c r="B428" i="1"/>
  <c r="K428" i="1"/>
  <c r="B437" i="1"/>
  <c r="K437" i="1"/>
  <c r="B446" i="1"/>
  <c r="K446" i="1"/>
  <c r="B455" i="1"/>
  <c r="K455" i="1"/>
  <c r="B464" i="1"/>
  <c r="K464" i="1"/>
  <c r="B473" i="1"/>
  <c r="K473" i="1"/>
  <c r="B483" i="1"/>
  <c r="K483" i="1"/>
  <c r="B492" i="1"/>
  <c r="K492" i="1"/>
  <c r="B501" i="1"/>
  <c r="K501" i="1"/>
  <c r="B510" i="1"/>
  <c r="K510" i="1"/>
  <c r="B519" i="1"/>
  <c r="K519" i="1"/>
  <c r="B528" i="1"/>
  <c r="K528" i="1"/>
  <c r="B537" i="1"/>
  <c r="K537" i="1"/>
  <c r="B547" i="1"/>
  <c r="K547" i="1"/>
  <c r="B556" i="1"/>
  <c r="K556" i="1"/>
  <c r="B565" i="1"/>
  <c r="K565" i="1"/>
  <c r="B574" i="1"/>
  <c r="K574" i="1"/>
  <c r="B583" i="1"/>
  <c r="K583" i="1"/>
  <c r="B592" i="1"/>
  <c r="K592" i="1"/>
  <c r="B601" i="1"/>
  <c r="K601" i="1"/>
  <c r="B611" i="1"/>
  <c r="K611" i="1"/>
  <c r="B620" i="1"/>
  <c r="K620" i="1"/>
  <c r="B629" i="1"/>
  <c r="K629" i="1"/>
  <c r="B638" i="1"/>
  <c r="K638" i="1"/>
  <c r="B647" i="1"/>
  <c r="K647" i="1"/>
  <c r="B656" i="1"/>
  <c r="K656" i="1"/>
  <c r="B665" i="1"/>
  <c r="K665" i="1"/>
  <c r="B675" i="1"/>
  <c r="K675" i="1"/>
  <c r="B684" i="1"/>
  <c r="K684" i="1"/>
  <c r="B693" i="1"/>
  <c r="K693" i="1"/>
  <c r="B702" i="1"/>
  <c r="K702" i="1"/>
  <c r="B711" i="1"/>
  <c r="K711" i="1"/>
  <c r="B720" i="1"/>
  <c r="K720" i="1"/>
  <c r="B729" i="1"/>
  <c r="K729" i="1"/>
  <c r="B739" i="1"/>
  <c r="K739" i="1"/>
  <c r="B748" i="1"/>
  <c r="K748" i="1"/>
  <c r="B757" i="1"/>
  <c r="K757" i="1"/>
  <c r="B766" i="1"/>
  <c r="K766" i="1"/>
  <c r="B775" i="1"/>
  <c r="K775" i="1"/>
  <c r="B784" i="1"/>
  <c r="K784" i="1"/>
  <c r="B793" i="1"/>
  <c r="K793" i="1"/>
  <c r="B803" i="1"/>
  <c r="K803" i="1"/>
  <c r="B812" i="1"/>
  <c r="K812" i="1"/>
  <c r="B821" i="1"/>
  <c r="K821" i="1"/>
  <c r="B830" i="1"/>
  <c r="K830" i="1"/>
  <c r="B839" i="1"/>
  <c r="K839" i="1"/>
  <c r="B849" i="1"/>
  <c r="K849" i="1"/>
  <c r="B860" i="1"/>
  <c r="K860" i="1"/>
  <c r="B870" i="1"/>
  <c r="K870" i="1"/>
  <c r="B879" i="1"/>
  <c r="K879" i="1"/>
  <c r="B889" i="1"/>
  <c r="K889" i="1"/>
  <c r="B900" i="1"/>
  <c r="K900" i="1"/>
  <c r="B910" i="1"/>
  <c r="K910" i="1"/>
  <c r="B921" i="1"/>
  <c r="K921" i="1"/>
  <c r="B932" i="1"/>
  <c r="K932" i="1"/>
  <c r="B941" i="1"/>
  <c r="K941" i="1"/>
  <c r="B951" i="1"/>
  <c r="K951" i="1"/>
  <c r="B961" i="1"/>
  <c r="K961" i="1"/>
  <c r="B972" i="1"/>
  <c r="K972" i="1"/>
  <c r="B982" i="1"/>
  <c r="K982" i="1"/>
  <c r="B993" i="1"/>
  <c r="K993" i="1"/>
  <c r="B645" i="1"/>
  <c r="K645" i="1"/>
  <c r="B672" i="1"/>
  <c r="K672" i="1"/>
  <c r="B691" i="1"/>
  <c r="K691" i="1"/>
  <c r="B718" i="1"/>
  <c r="K718" i="1"/>
  <c r="B745" i="1"/>
  <c r="K745" i="1"/>
  <c r="B773" i="1"/>
  <c r="K773" i="1"/>
  <c r="B800" i="1"/>
  <c r="K800" i="1"/>
  <c r="B828" i="1"/>
  <c r="K828" i="1"/>
  <c r="B857" i="1"/>
  <c r="K857" i="1"/>
  <c r="B887" i="1"/>
  <c r="K887" i="1"/>
  <c r="B918" i="1"/>
  <c r="K918" i="1"/>
  <c r="B949" i="1"/>
  <c r="K949" i="1"/>
  <c r="B1000" i="1"/>
  <c r="K1000" i="1"/>
  <c r="B43" i="1"/>
  <c r="K43" i="1"/>
  <c r="B70" i="1"/>
  <c r="K70" i="1"/>
  <c r="B97" i="1"/>
  <c r="K97" i="1"/>
  <c r="B125" i="1"/>
  <c r="K125" i="1"/>
  <c r="B143" i="1"/>
  <c r="K143" i="1"/>
  <c r="B171" i="1"/>
  <c r="K171" i="1"/>
  <c r="B198" i="1"/>
  <c r="K198" i="1"/>
  <c r="B216" i="1"/>
  <c r="K216" i="1"/>
  <c r="B253" i="1"/>
  <c r="K253" i="1"/>
  <c r="B271" i="1"/>
  <c r="K271" i="1"/>
  <c r="B299" i="1"/>
  <c r="K299" i="1"/>
  <c r="B344" i="1"/>
  <c r="K344" i="1"/>
  <c r="B372" i="1"/>
  <c r="K372" i="1"/>
  <c r="B390" i="1"/>
  <c r="K390" i="1"/>
  <c r="B472" i="1"/>
  <c r="K472" i="1"/>
  <c r="B44" i="1"/>
  <c r="K44" i="1"/>
  <c r="B62" i="1"/>
  <c r="K62" i="1"/>
  <c r="B80" i="1"/>
  <c r="K80" i="1"/>
  <c r="B99" i="1"/>
  <c r="K99" i="1"/>
  <c r="B108" i="1"/>
  <c r="K108" i="1"/>
  <c r="B126" i="1"/>
  <c r="K126" i="1"/>
  <c r="B144" i="1"/>
  <c r="K144" i="1"/>
  <c r="B163" i="1"/>
  <c r="K163" i="1"/>
  <c r="B181" i="1"/>
  <c r="K181" i="1"/>
  <c r="B199" i="1"/>
  <c r="K199" i="1"/>
  <c r="B208" i="1"/>
  <c r="K208" i="1"/>
  <c r="B227" i="1"/>
  <c r="K227" i="1"/>
  <c r="B245" i="1"/>
  <c r="K245" i="1"/>
  <c r="B263" i="1"/>
  <c r="K263" i="1"/>
  <c r="B281" i="1"/>
  <c r="K281" i="1"/>
  <c r="B300" i="1"/>
  <c r="K300" i="1"/>
  <c r="B391" i="1"/>
  <c r="K391" i="1"/>
  <c r="B36" i="1"/>
  <c r="K36" i="1"/>
  <c r="B45" i="1"/>
  <c r="K45" i="1"/>
  <c r="B54" i="1"/>
  <c r="K54" i="1"/>
  <c r="B63" i="1"/>
  <c r="K63" i="1"/>
  <c r="B72" i="1"/>
  <c r="K72" i="1"/>
  <c r="B81" i="1"/>
  <c r="K81" i="1"/>
  <c r="B91" i="1"/>
  <c r="K91" i="1"/>
  <c r="B100" i="1"/>
  <c r="K100" i="1"/>
  <c r="B109" i="1"/>
  <c r="K109" i="1"/>
  <c r="B118" i="1"/>
  <c r="K118" i="1"/>
  <c r="B127" i="1"/>
  <c r="K127" i="1"/>
  <c r="B136" i="1"/>
  <c r="K136" i="1"/>
  <c r="B145" i="1"/>
  <c r="K145" i="1"/>
  <c r="B155" i="1"/>
  <c r="K155" i="1"/>
  <c r="B164" i="1"/>
  <c r="K164" i="1"/>
  <c r="B173" i="1"/>
  <c r="K173" i="1"/>
  <c r="B182" i="1"/>
  <c r="K182" i="1"/>
  <c r="B191" i="1"/>
  <c r="K191" i="1"/>
  <c r="B200" i="1"/>
  <c r="K200" i="1"/>
  <c r="B209" i="1"/>
  <c r="K209" i="1"/>
  <c r="B219" i="1"/>
  <c r="K219" i="1"/>
  <c r="B228" i="1"/>
  <c r="K228" i="1"/>
  <c r="B237" i="1"/>
  <c r="K237" i="1"/>
  <c r="B246" i="1"/>
  <c r="K246" i="1"/>
  <c r="B255" i="1"/>
  <c r="K255" i="1"/>
  <c r="B264" i="1"/>
  <c r="K264" i="1"/>
  <c r="B273" i="1"/>
  <c r="K273" i="1"/>
  <c r="B283" i="1"/>
  <c r="K283" i="1"/>
  <c r="B292" i="1"/>
  <c r="K292" i="1"/>
  <c r="B301" i="1"/>
  <c r="K301" i="1"/>
  <c r="B310" i="1"/>
  <c r="K310" i="1"/>
  <c r="B319" i="1"/>
  <c r="K319" i="1"/>
  <c r="B328" i="1"/>
  <c r="K328" i="1"/>
  <c r="B337" i="1"/>
  <c r="K337" i="1"/>
  <c r="B347" i="1"/>
  <c r="K347" i="1"/>
  <c r="B356" i="1"/>
  <c r="K356" i="1"/>
  <c r="B365" i="1"/>
  <c r="K365" i="1"/>
  <c r="B374" i="1"/>
  <c r="K374" i="1"/>
  <c r="B383" i="1"/>
  <c r="K383" i="1"/>
  <c r="B392" i="1"/>
  <c r="K392" i="1"/>
  <c r="B401" i="1"/>
  <c r="K401" i="1"/>
  <c r="B411" i="1"/>
  <c r="K411" i="1"/>
  <c r="B420" i="1"/>
  <c r="K420" i="1"/>
  <c r="B429" i="1"/>
  <c r="K429" i="1"/>
  <c r="B438" i="1"/>
  <c r="K438" i="1"/>
  <c r="B447" i="1"/>
  <c r="K447" i="1"/>
  <c r="B456" i="1"/>
  <c r="K456" i="1"/>
  <c r="B465" i="1"/>
  <c r="K465" i="1"/>
  <c r="B475" i="1"/>
  <c r="K475" i="1"/>
  <c r="B484" i="1"/>
  <c r="K484" i="1"/>
  <c r="B493" i="1"/>
  <c r="K493" i="1"/>
  <c r="B502" i="1"/>
  <c r="K502" i="1"/>
  <c r="B511" i="1"/>
  <c r="K511" i="1"/>
  <c r="B520" i="1"/>
  <c r="K520" i="1"/>
  <c r="B529" i="1"/>
  <c r="K529" i="1"/>
  <c r="B539" i="1"/>
  <c r="K539" i="1"/>
  <c r="B548" i="1"/>
  <c r="K548" i="1"/>
  <c r="B557" i="1"/>
  <c r="K557" i="1"/>
  <c r="B566" i="1"/>
  <c r="K566" i="1"/>
  <c r="B575" i="1"/>
  <c r="K575" i="1"/>
  <c r="B584" i="1"/>
  <c r="K584" i="1"/>
  <c r="B593" i="1"/>
  <c r="K593" i="1"/>
  <c r="B603" i="1"/>
  <c r="K603" i="1"/>
  <c r="B612" i="1"/>
  <c r="K612" i="1"/>
  <c r="B621" i="1"/>
  <c r="K621" i="1"/>
  <c r="B630" i="1"/>
  <c r="K630" i="1"/>
  <c r="B639" i="1"/>
  <c r="K639" i="1"/>
  <c r="B648" i="1"/>
  <c r="K648" i="1"/>
  <c r="B657" i="1"/>
  <c r="K657" i="1"/>
  <c r="B667" i="1"/>
  <c r="K667" i="1"/>
  <c r="B676" i="1"/>
  <c r="K676" i="1"/>
  <c r="B685" i="1"/>
  <c r="K685" i="1"/>
  <c r="B694" i="1"/>
  <c r="K694" i="1"/>
  <c r="B703" i="1"/>
  <c r="K703" i="1"/>
  <c r="B712" i="1"/>
  <c r="K712" i="1"/>
  <c r="B721" i="1"/>
  <c r="K721" i="1"/>
  <c r="B731" i="1"/>
  <c r="K731" i="1"/>
  <c r="B740" i="1"/>
  <c r="K740" i="1"/>
  <c r="B749" i="1"/>
  <c r="K749" i="1"/>
  <c r="B758" i="1"/>
  <c r="K758" i="1"/>
  <c r="B767" i="1"/>
  <c r="K767" i="1"/>
  <c r="B776" i="1"/>
  <c r="K776" i="1"/>
  <c r="B785" i="1"/>
  <c r="K785" i="1"/>
  <c r="B795" i="1"/>
  <c r="K795" i="1"/>
  <c r="B804" i="1"/>
  <c r="K804" i="1"/>
  <c r="B813" i="1"/>
  <c r="K813" i="1"/>
  <c r="B822" i="1"/>
  <c r="K822" i="1"/>
  <c r="B831" i="1"/>
  <c r="K831" i="1"/>
  <c r="B840" i="1"/>
  <c r="K840" i="1"/>
  <c r="B851" i="1"/>
  <c r="K851" i="1"/>
  <c r="B861" i="1"/>
  <c r="K861" i="1"/>
  <c r="B871" i="1"/>
  <c r="K871" i="1"/>
  <c r="B881" i="1"/>
  <c r="K881" i="1"/>
  <c r="B891" i="1"/>
  <c r="K891" i="1"/>
  <c r="B901" i="1"/>
  <c r="K901" i="1"/>
  <c r="B911" i="1"/>
  <c r="K911" i="1"/>
  <c r="B923" i="1"/>
  <c r="K923" i="1"/>
  <c r="B933" i="1"/>
  <c r="K933" i="1"/>
  <c r="B942" i="1"/>
  <c r="K942" i="1"/>
  <c r="B952" i="1"/>
  <c r="K952" i="1"/>
  <c r="B963" i="1"/>
  <c r="K963" i="1"/>
  <c r="B973" i="1"/>
  <c r="K973" i="1"/>
  <c r="B983" i="1"/>
  <c r="K983" i="1"/>
  <c r="B995" i="1"/>
  <c r="K995" i="1"/>
  <c r="K28" i="1"/>
  <c r="B37" i="1"/>
  <c r="K37" i="1"/>
  <c r="B46" i="1"/>
  <c r="K46" i="1"/>
  <c r="B55" i="1"/>
  <c r="K55" i="1"/>
  <c r="B64" i="1"/>
  <c r="K64" i="1"/>
  <c r="B73" i="1"/>
  <c r="K73" i="1"/>
  <c r="B83" i="1"/>
  <c r="K83" i="1"/>
  <c r="B92" i="1"/>
  <c r="K92" i="1"/>
  <c r="B101" i="1"/>
  <c r="K101" i="1"/>
  <c r="B110" i="1"/>
  <c r="K110" i="1"/>
  <c r="B119" i="1"/>
  <c r="K119" i="1"/>
  <c r="B128" i="1"/>
  <c r="K128" i="1"/>
  <c r="B137" i="1"/>
  <c r="K137" i="1"/>
  <c r="B147" i="1"/>
  <c r="K147" i="1"/>
  <c r="B156" i="1"/>
  <c r="K156" i="1"/>
  <c r="B165" i="1"/>
  <c r="K165" i="1"/>
  <c r="B174" i="1"/>
  <c r="K174" i="1"/>
  <c r="B183" i="1"/>
  <c r="K183" i="1"/>
  <c r="B192" i="1"/>
  <c r="K192" i="1"/>
  <c r="B201" i="1"/>
  <c r="K201" i="1"/>
  <c r="B211" i="1"/>
  <c r="K211" i="1"/>
  <c r="B220" i="1"/>
  <c r="K220" i="1"/>
  <c r="B229" i="1"/>
  <c r="K229" i="1"/>
  <c r="B238" i="1"/>
  <c r="K238" i="1"/>
  <c r="B247" i="1"/>
  <c r="K247" i="1"/>
  <c r="B256" i="1"/>
  <c r="K256" i="1"/>
  <c r="B265" i="1"/>
  <c r="K265" i="1"/>
  <c r="B275" i="1"/>
  <c r="K275" i="1"/>
  <c r="B284" i="1"/>
  <c r="K284" i="1"/>
  <c r="B293" i="1"/>
  <c r="K293" i="1"/>
  <c r="B302" i="1"/>
  <c r="K302" i="1"/>
  <c r="B311" i="1"/>
  <c r="K311" i="1"/>
  <c r="B320" i="1"/>
  <c r="K320" i="1"/>
  <c r="B329" i="1"/>
  <c r="K329" i="1"/>
  <c r="B339" i="1"/>
  <c r="K339" i="1"/>
  <c r="B348" i="1"/>
  <c r="K348" i="1"/>
  <c r="B357" i="1"/>
  <c r="K357" i="1"/>
  <c r="B366" i="1"/>
  <c r="K366" i="1"/>
  <c r="B375" i="1"/>
  <c r="K375" i="1"/>
  <c r="B384" i="1"/>
  <c r="K384" i="1"/>
  <c r="B393" i="1"/>
  <c r="K393" i="1"/>
  <c r="B403" i="1"/>
  <c r="K403" i="1"/>
  <c r="B412" i="1"/>
  <c r="K412" i="1"/>
  <c r="B421" i="1"/>
  <c r="K421" i="1"/>
  <c r="B430" i="1"/>
  <c r="K430" i="1"/>
  <c r="B439" i="1"/>
  <c r="K439" i="1"/>
  <c r="B448" i="1"/>
  <c r="K448" i="1"/>
  <c r="B457" i="1"/>
  <c r="K457" i="1"/>
  <c r="B467" i="1"/>
  <c r="K467" i="1"/>
  <c r="B476" i="1"/>
  <c r="K476" i="1"/>
  <c r="B485" i="1"/>
  <c r="K485" i="1"/>
  <c r="B494" i="1"/>
  <c r="K494" i="1"/>
  <c r="B503" i="1"/>
  <c r="K503" i="1"/>
  <c r="B512" i="1"/>
  <c r="K512" i="1"/>
  <c r="B521" i="1"/>
  <c r="K521" i="1"/>
  <c r="B531" i="1"/>
  <c r="K531" i="1"/>
  <c r="B540" i="1"/>
  <c r="K540" i="1"/>
  <c r="B549" i="1"/>
  <c r="K549" i="1"/>
  <c r="B558" i="1"/>
  <c r="K558" i="1"/>
  <c r="B567" i="1"/>
  <c r="K567" i="1"/>
  <c r="B576" i="1"/>
  <c r="K576" i="1"/>
  <c r="B585" i="1"/>
  <c r="K585" i="1"/>
  <c r="B595" i="1"/>
  <c r="K595" i="1"/>
  <c r="B604" i="1"/>
  <c r="K604" i="1"/>
  <c r="B613" i="1"/>
  <c r="K613" i="1"/>
  <c r="B622" i="1"/>
  <c r="K622" i="1"/>
  <c r="B631" i="1"/>
  <c r="K631" i="1"/>
  <c r="B640" i="1"/>
  <c r="K640" i="1"/>
  <c r="B649" i="1"/>
  <c r="K649" i="1"/>
  <c r="B659" i="1"/>
  <c r="K659" i="1"/>
  <c r="B668" i="1"/>
  <c r="K668" i="1"/>
  <c r="B677" i="1"/>
  <c r="K677" i="1"/>
  <c r="B686" i="1"/>
  <c r="K686" i="1"/>
  <c r="B695" i="1"/>
  <c r="K695" i="1"/>
  <c r="B704" i="1"/>
  <c r="K704" i="1"/>
  <c r="B713" i="1"/>
  <c r="K713" i="1"/>
  <c r="B723" i="1"/>
  <c r="K723" i="1"/>
  <c r="B732" i="1"/>
  <c r="K732" i="1"/>
  <c r="B741" i="1"/>
  <c r="K741" i="1"/>
  <c r="B750" i="1"/>
  <c r="K750" i="1"/>
  <c r="B759" i="1"/>
  <c r="K759" i="1"/>
  <c r="B768" i="1"/>
  <c r="K768" i="1"/>
  <c r="B777" i="1"/>
  <c r="K777" i="1"/>
  <c r="B787" i="1"/>
  <c r="K787" i="1"/>
  <c r="B796" i="1"/>
  <c r="K796" i="1"/>
  <c r="B805" i="1"/>
  <c r="K805" i="1"/>
  <c r="B814" i="1"/>
  <c r="K814" i="1"/>
  <c r="B823" i="1"/>
  <c r="K823" i="1"/>
  <c r="B832" i="1"/>
  <c r="K832" i="1"/>
  <c r="B841" i="1"/>
  <c r="K841" i="1"/>
  <c r="B852" i="1"/>
  <c r="K852" i="1"/>
  <c r="B862" i="1"/>
  <c r="K862" i="1"/>
  <c r="B872" i="1"/>
  <c r="K872" i="1"/>
  <c r="B883" i="1"/>
  <c r="K883" i="1"/>
  <c r="B892" i="1"/>
  <c r="K892" i="1"/>
  <c r="B902" i="1"/>
  <c r="K902" i="1"/>
  <c r="B913" i="1"/>
  <c r="K913" i="1"/>
  <c r="B924" i="1"/>
  <c r="K924" i="1"/>
  <c r="B934" i="1"/>
  <c r="K934" i="1"/>
  <c r="B943" i="1"/>
  <c r="K943" i="1"/>
  <c r="B953" i="1"/>
  <c r="K953" i="1"/>
  <c r="B964" i="1"/>
  <c r="K964" i="1"/>
  <c r="B974" i="1"/>
  <c r="K974" i="1"/>
  <c r="B985" i="1"/>
  <c r="K985" i="1"/>
  <c r="B996" i="1"/>
  <c r="K996" i="1"/>
  <c r="B724" i="1"/>
  <c r="K724" i="1"/>
  <c r="B733" i="1"/>
  <c r="K733" i="1"/>
  <c r="B742" i="1"/>
  <c r="K742" i="1"/>
  <c r="B751" i="1"/>
  <c r="K751" i="1"/>
  <c r="B760" i="1"/>
  <c r="K760" i="1"/>
  <c r="B769" i="1"/>
  <c r="K769" i="1"/>
  <c r="B779" i="1"/>
  <c r="K779" i="1"/>
  <c r="B788" i="1"/>
  <c r="K788" i="1"/>
  <c r="B797" i="1"/>
  <c r="K797" i="1"/>
  <c r="B806" i="1"/>
  <c r="K806" i="1"/>
  <c r="B815" i="1"/>
  <c r="K815" i="1"/>
  <c r="B824" i="1"/>
  <c r="K824" i="1"/>
  <c r="B833" i="1"/>
  <c r="K833" i="1"/>
  <c r="B843" i="1"/>
  <c r="K843" i="1"/>
  <c r="B853" i="1"/>
  <c r="K853" i="1"/>
  <c r="B863" i="1"/>
  <c r="K863" i="1"/>
  <c r="B873" i="1"/>
  <c r="K873" i="1"/>
  <c r="B884" i="1"/>
  <c r="K884" i="1"/>
  <c r="B893" i="1"/>
  <c r="K893" i="1"/>
  <c r="B903" i="1"/>
  <c r="K903" i="1"/>
  <c r="B915" i="1"/>
  <c r="K915" i="1"/>
  <c r="B925" i="1"/>
  <c r="K925" i="1"/>
  <c r="B935" i="1"/>
  <c r="K935" i="1"/>
  <c r="B945" i="1"/>
  <c r="K945" i="1"/>
  <c r="B955" i="1"/>
  <c r="K955" i="1"/>
  <c r="B965" i="1"/>
  <c r="K965" i="1"/>
  <c r="B975" i="1"/>
  <c r="K975" i="1"/>
  <c r="B987" i="1"/>
  <c r="K987" i="1"/>
  <c r="B997" i="1"/>
  <c r="K997" i="1"/>
  <c r="B524" i="1"/>
  <c r="K524" i="1"/>
  <c r="B542" i="1"/>
  <c r="K542" i="1"/>
  <c r="B560" i="1"/>
  <c r="K560" i="1"/>
  <c r="B579" i="1"/>
  <c r="K579" i="1"/>
  <c r="B588" i="1"/>
  <c r="K588" i="1"/>
  <c r="B606" i="1"/>
  <c r="K606" i="1"/>
  <c r="B624" i="1"/>
  <c r="K624" i="1"/>
  <c r="B643" i="1"/>
  <c r="K643" i="1"/>
  <c r="B661" i="1"/>
  <c r="K661" i="1"/>
  <c r="B679" i="1"/>
  <c r="K679" i="1"/>
  <c r="B697" i="1"/>
  <c r="K697" i="1"/>
  <c r="B716" i="1"/>
  <c r="K716" i="1"/>
  <c r="B734" i="1"/>
  <c r="K734" i="1"/>
  <c r="B752" i="1"/>
  <c r="K752" i="1"/>
  <c r="B771" i="1"/>
  <c r="K771" i="1"/>
  <c r="B789" i="1"/>
  <c r="K789" i="1"/>
  <c r="B807" i="1"/>
  <c r="K807" i="1"/>
  <c r="B825" i="1"/>
  <c r="K825" i="1"/>
  <c r="B844" i="1"/>
  <c r="K844" i="1"/>
  <c r="B854" i="1"/>
  <c r="K854" i="1"/>
  <c r="B875" i="1"/>
  <c r="K875" i="1"/>
  <c r="B894" i="1"/>
  <c r="K894" i="1"/>
  <c r="B916" i="1"/>
  <c r="K916" i="1"/>
  <c r="B936" i="1"/>
  <c r="K936" i="1"/>
  <c r="B956" i="1"/>
  <c r="K956" i="1"/>
  <c r="B977" i="1"/>
  <c r="K977" i="1"/>
  <c r="B998" i="1"/>
  <c r="K998" i="1"/>
  <c r="B515" i="1"/>
  <c r="K515" i="1"/>
  <c r="B533" i="1"/>
  <c r="K533" i="1"/>
  <c r="B551" i="1"/>
  <c r="K551" i="1"/>
  <c r="B569" i="1"/>
  <c r="K569" i="1"/>
  <c r="B597" i="1"/>
  <c r="K597" i="1"/>
  <c r="B615" i="1"/>
  <c r="K615" i="1"/>
  <c r="B633" i="1"/>
  <c r="K633" i="1"/>
  <c r="B652" i="1"/>
  <c r="K652" i="1"/>
  <c r="B670" i="1"/>
  <c r="K670" i="1"/>
  <c r="B688" i="1"/>
  <c r="K688" i="1"/>
  <c r="B707" i="1"/>
  <c r="K707" i="1"/>
  <c r="B725" i="1"/>
  <c r="K725" i="1"/>
  <c r="B743" i="1"/>
  <c r="K743" i="1"/>
  <c r="B761" i="1"/>
  <c r="K761" i="1"/>
  <c r="B780" i="1"/>
  <c r="K780" i="1"/>
  <c r="B798" i="1"/>
  <c r="K798" i="1"/>
  <c r="B816" i="1"/>
  <c r="K816" i="1"/>
  <c r="B835" i="1"/>
  <c r="K835" i="1"/>
  <c r="B865" i="1"/>
  <c r="K865" i="1"/>
  <c r="B885" i="1"/>
  <c r="K885" i="1"/>
  <c r="B905" i="1"/>
  <c r="K905" i="1"/>
  <c r="B926" i="1"/>
  <c r="K926" i="1"/>
  <c r="B947" i="1"/>
  <c r="K947" i="1"/>
  <c r="B966" i="1"/>
  <c r="K966" i="1"/>
  <c r="B988" i="1"/>
  <c r="K988" i="1"/>
  <c r="B31" i="1"/>
  <c r="K31" i="1"/>
  <c r="B40" i="1"/>
  <c r="K40" i="1"/>
  <c r="B49" i="1"/>
  <c r="K49" i="1"/>
  <c r="B59" i="1"/>
  <c r="K59" i="1"/>
  <c r="B68" i="1"/>
  <c r="K68" i="1"/>
  <c r="B77" i="1"/>
  <c r="K77" i="1"/>
  <c r="B86" i="1"/>
  <c r="K86" i="1"/>
  <c r="B95" i="1"/>
  <c r="K95" i="1"/>
  <c r="B104" i="1"/>
  <c r="K104" i="1"/>
  <c r="B113" i="1"/>
  <c r="K113" i="1"/>
  <c r="B123" i="1"/>
  <c r="K123" i="1"/>
  <c r="B132" i="1"/>
  <c r="K132" i="1"/>
  <c r="B141" i="1"/>
  <c r="K141" i="1"/>
  <c r="B150" i="1"/>
  <c r="K150" i="1"/>
  <c r="B159" i="1"/>
  <c r="K159" i="1"/>
  <c r="B168" i="1"/>
  <c r="K168" i="1"/>
  <c r="B177" i="1"/>
  <c r="K177" i="1"/>
  <c r="B187" i="1"/>
  <c r="K187" i="1"/>
  <c r="B196" i="1"/>
  <c r="K196" i="1"/>
  <c r="B205" i="1"/>
  <c r="K205" i="1"/>
  <c r="B214" i="1"/>
  <c r="K214" i="1"/>
  <c r="B223" i="1"/>
  <c r="K223" i="1"/>
  <c r="B232" i="1"/>
  <c r="K232" i="1"/>
  <c r="B241" i="1"/>
  <c r="K241" i="1"/>
  <c r="B251" i="1"/>
  <c r="K251" i="1"/>
  <c r="B260" i="1"/>
  <c r="K260" i="1"/>
  <c r="B269" i="1"/>
  <c r="K269" i="1"/>
  <c r="B278" i="1"/>
  <c r="K278" i="1"/>
  <c r="B287" i="1"/>
  <c r="K287" i="1"/>
  <c r="B296" i="1"/>
  <c r="K296" i="1"/>
  <c r="B305" i="1"/>
  <c r="K305" i="1"/>
  <c r="B315" i="1"/>
  <c r="K315" i="1"/>
  <c r="B324" i="1"/>
  <c r="K324" i="1"/>
  <c r="B333" i="1"/>
  <c r="K333" i="1"/>
  <c r="B342" i="1"/>
  <c r="K342" i="1"/>
  <c r="B351" i="1"/>
  <c r="K351" i="1"/>
  <c r="B360" i="1"/>
  <c r="K360" i="1"/>
  <c r="B369" i="1"/>
  <c r="K369" i="1"/>
  <c r="B379" i="1"/>
  <c r="K379" i="1"/>
  <c r="B388" i="1"/>
  <c r="K388" i="1"/>
  <c r="B397" i="1"/>
  <c r="K397" i="1"/>
  <c r="B406" i="1"/>
  <c r="K406" i="1"/>
  <c r="B415" i="1"/>
  <c r="K415" i="1"/>
  <c r="B424" i="1"/>
  <c r="K424" i="1"/>
  <c r="B433" i="1"/>
  <c r="K433" i="1"/>
  <c r="B443" i="1"/>
  <c r="K443" i="1"/>
  <c r="B452" i="1"/>
  <c r="K452" i="1"/>
  <c r="B461" i="1"/>
  <c r="K461" i="1"/>
  <c r="B470" i="1"/>
  <c r="K470" i="1"/>
  <c r="B479" i="1"/>
  <c r="K479" i="1"/>
  <c r="B488" i="1"/>
  <c r="K488" i="1"/>
  <c r="B497" i="1"/>
  <c r="K497" i="1"/>
  <c r="B507" i="1"/>
  <c r="K507" i="1"/>
  <c r="B516" i="1"/>
  <c r="K516" i="1"/>
  <c r="B525" i="1"/>
  <c r="K525" i="1"/>
  <c r="B534" i="1"/>
  <c r="K534" i="1"/>
  <c r="B543" i="1"/>
  <c r="K543" i="1"/>
  <c r="B552" i="1"/>
  <c r="K552" i="1"/>
  <c r="B561" i="1"/>
  <c r="K561" i="1"/>
  <c r="B571" i="1"/>
  <c r="K571" i="1"/>
  <c r="B580" i="1"/>
  <c r="K580" i="1"/>
  <c r="B589" i="1"/>
  <c r="K589" i="1"/>
  <c r="B598" i="1"/>
  <c r="K598" i="1"/>
  <c r="B607" i="1"/>
  <c r="K607" i="1"/>
  <c r="B616" i="1"/>
  <c r="K616" i="1"/>
  <c r="B625" i="1"/>
  <c r="K625" i="1"/>
  <c r="B635" i="1"/>
  <c r="K635" i="1"/>
  <c r="B644" i="1"/>
  <c r="K644" i="1"/>
  <c r="B653" i="1"/>
  <c r="K653" i="1"/>
  <c r="B662" i="1"/>
  <c r="K662" i="1"/>
  <c r="B671" i="1"/>
  <c r="K671" i="1"/>
  <c r="B680" i="1"/>
  <c r="K680" i="1"/>
  <c r="B689" i="1"/>
  <c r="K689" i="1"/>
  <c r="B699" i="1"/>
  <c r="K699" i="1"/>
  <c r="B708" i="1"/>
  <c r="K708" i="1"/>
  <c r="B717" i="1"/>
  <c r="K717" i="1"/>
  <c r="B726" i="1"/>
  <c r="K726" i="1"/>
  <c r="B735" i="1"/>
  <c r="K735" i="1"/>
  <c r="B744" i="1"/>
  <c r="K744" i="1"/>
  <c r="B753" i="1"/>
  <c r="K753" i="1"/>
  <c r="B763" i="1"/>
  <c r="K763" i="1"/>
  <c r="B772" i="1"/>
  <c r="K772" i="1"/>
  <c r="B781" i="1"/>
  <c r="K781" i="1"/>
  <c r="B790" i="1"/>
  <c r="K790" i="1"/>
  <c r="B799" i="1"/>
  <c r="K799" i="1"/>
  <c r="B808" i="1"/>
  <c r="K808" i="1"/>
  <c r="B817" i="1"/>
  <c r="K817" i="1"/>
  <c r="B827" i="1"/>
  <c r="K827" i="1"/>
  <c r="B836" i="1"/>
  <c r="K836" i="1"/>
  <c r="B845" i="1"/>
  <c r="K845" i="1"/>
  <c r="B855" i="1"/>
  <c r="K855" i="1"/>
  <c r="B867" i="1"/>
  <c r="K867" i="1"/>
  <c r="B876" i="1"/>
  <c r="K876" i="1"/>
  <c r="B886" i="1"/>
  <c r="K886" i="1"/>
  <c r="B895" i="1"/>
  <c r="K895" i="1"/>
  <c r="B907" i="1"/>
  <c r="K907" i="1"/>
  <c r="B917" i="1"/>
  <c r="K917" i="1"/>
  <c r="B927" i="1"/>
  <c r="K927" i="1"/>
  <c r="B937" i="1"/>
  <c r="K937" i="1"/>
  <c r="B948" i="1"/>
  <c r="K948" i="1"/>
  <c r="B957" i="1"/>
  <c r="K957" i="1"/>
  <c r="B967" i="1"/>
  <c r="K967" i="1"/>
  <c r="B979" i="1"/>
  <c r="K979" i="1"/>
  <c r="B989" i="1"/>
  <c r="K989" i="1"/>
  <c r="B999" i="1"/>
  <c r="K999" i="1"/>
  <c r="H24" i="2"/>
  <c r="F24" i="2"/>
  <c r="H10" i="2"/>
  <c r="F10" i="2"/>
  <c r="H18" i="2"/>
  <c r="F18" i="2"/>
  <c r="H26" i="2"/>
  <c r="F26" i="2"/>
  <c r="H3" i="2"/>
  <c r="F3" i="2"/>
  <c r="H11" i="2"/>
  <c r="F11" i="2"/>
  <c r="H19" i="2"/>
  <c r="F19" i="2"/>
  <c r="H27" i="2"/>
  <c r="F27" i="2"/>
  <c r="H16" i="2"/>
  <c r="F16" i="2"/>
  <c r="H8" i="2"/>
  <c r="F8" i="2"/>
  <c r="B19" i="1"/>
  <c r="K19" i="1"/>
  <c r="B20" i="1"/>
  <c r="K20" i="1"/>
  <c r="K18" i="1"/>
  <c r="B21" i="1"/>
  <c r="K21" i="1"/>
  <c r="B14" i="1"/>
  <c r="K14" i="1"/>
  <c r="B5" i="1"/>
  <c r="K5" i="1"/>
  <c r="K6" i="1"/>
  <c r="K10" i="1"/>
  <c r="K26" i="1"/>
  <c r="K13" i="1"/>
  <c r="B27" i="1"/>
  <c r="K27" i="1"/>
  <c r="C864" i="1"/>
  <c r="C928" i="1"/>
  <c r="C992" i="1"/>
  <c r="D64" i="1"/>
  <c r="D128" i="1"/>
  <c r="D192" i="1"/>
  <c r="D256" i="1"/>
  <c r="D320" i="1"/>
  <c r="D384" i="1"/>
  <c r="D448" i="1"/>
  <c r="D512" i="1"/>
  <c r="D576" i="1"/>
  <c r="D640" i="1"/>
  <c r="D704" i="1"/>
  <c r="D768" i="1"/>
  <c r="D832" i="1"/>
  <c r="D878" i="1"/>
  <c r="D896" i="1"/>
  <c r="D942" i="1"/>
  <c r="D960" i="1"/>
  <c r="C856" i="1"/>
  <c r="C920" i="1"/>
  <c r="C984" i="1"/>
  <c r="D56" i="1"/>
  <c r="D120" i="1"/>
  <c r="D184" i="1"/>
  <c r="D248" i="1"/>
  <c r="D312" i="1"/>
  <c r="D376" i="1"/>
  <c r="D440" i="1"/>
  <c r="D504" i="1"/>
  <c r="D568" i="1"/>
  <c r="D632" i="1"/>
  <c r="D696" i="1"/>
  <c r="D760" i="1"/>
  <c r="D824" i="1"/>
  <c r="D870" i="1"/>
  <c r="D888" i="1"/>
  <c r="D934" i="1"/>
  <c r="D952" i="1"/>
  <c r="D998" i="1"/>
  <c r="Q710" i="1"/>
  <c r="C848" i="1"/>
  <c r="C912" i="1"/>
  <c r="C976" i="1"/>
  <c r="D48" i="1"/>
  <c r="D112" i="1"/>
  <c r="D176" i="1"/>
  <c r="D240" i="1"/>
  <c r="D304" i="1"/>
  <c r="D368" i="1"/>
  <c r="D432" i="1"/>
  <c r="D496" i="1"/>
  <c r="D560" i="1"/>
  <c r="D624" i="1"/>
  <c r="D688" i="1"/>
  <c r="D752" i="1"/>
  <c r="D816" i="1"/>
  <c r="D862" i="1"/>
  <c r="D880" i="1"/>
  <c r="D926" i="1"/>
  <c r="D944" i="1"/>
  <c r="D990" i="1"/>
  <c r="Q861" i="1"/>
  <c r="C904" i="1"/>
  <c r="C968" i="1"/>
  <c r="D40" i="1"/>
  <c r="D104" i="1"/>
  <c r="D168" i="1"/>
  <c r="D232" i="1"/>
  <c r="D296" i="1"/>
  <c r="D360" i="1"/>
  <c r="D424" i="1"/>
  <c r="D488" i="1"/>
  <c r="D552" i="1"/>
  <c r="D616" i="1"/>
  <c r="D680" i="1"/>
  <c r="D744" i="1"/>
  <c r="D808" i="1"/>
  <c r="D854" i="1"/>
  <c r="D872" i="1"/>
  <c r="D918" i="1"/>
  <c r="D936" i="1"/>
  <c r="D982" i="1"/>
  <c r="D1000" i="1"/>
  <c r="Q884" i="1"/>
  <c r="C896" i="1"/>
  <c r="I896" i="1" s="1"/>
  <c r="C960" i="1"/>
  <c r="D32" i="1"/>
  <c r="D96" i="1"/>
  <c r="D160" i="1"/>
  <c r="D224" i="1"/>
  <c r="D288" i="1"/>
  <c r="D352" i="1"/>
  <c r="D416" i="1"/>
  <c r="D480" i="1"/>
  <c r="D544" i="1"/>
  <c r="D608" i="1"/>
  <c r="D672" i="1"/>
  <c r="D736" i="1"/>
  <c r="D800" i="1"/>
  <c r="D846" i="1"/>
  <c r="D864" i="1"/>
  <c r="D910" i="1"/>
  <c r="D928" i="1"/>
  <c r="D974" i="1"/>
  <c r="D992" i="1"/>
  <c r="Q910" i="1"/>
  <c r="D88" i="1"/>
  <c r="D152" i="1"/>
  <c r="D216" i="1"/>
  <c r="D280" i="1"/>
  <c r="D344" i="1"/>
  <c r="D408" i="1"/>
  <c r="D472" i="1"/>
  <c r="D536" i="1"/>
  <c r="D600" i="1"/>
  <c r="D664" i="1"/>
  <c r="D728" i="1"/>
  <c r="D792" i="1"/>
  <c r="D856" i="1"/>
  <c r="D920" i="1"/>
  <c r="D984" i="1"/>
  <c r="C880" i="1"/>
  <c r="C944" i="1"/>
  <c r="D80" i="1"/>
  <c r="D144" i="1"/>
  <c r="D208" i="1"/>
  <c r="D272" i="1"/>
  <c r="D336" i="1"/>
  <c r="D400" i="1"/>
  <c r="D464" i="1"/>
  <c r="D528" i="1"/>
  <c r="D592" i="1"/>
  <c r="D656" i="1"/>
  <c r="D720" i="1"/>
  <c r="D784" i="1"/>
  <c r="D848" i="1"/>
  <c r="D894" i="1"/>
  <c r="D912" i="1"/>
  <c r="D958" i="1"/>
  <c r="D976" i="1"/>
  <c r="Q998" i="1"/>
  <c r="C34" i="1"/>
  <c r="C42" i="1"/>
  <c r="C50" i="1"/>
  <c r="C58" i="1"/>
  <c r="C66" i="1"/>
  <c r="C74" i="1"/>
  <c r="C82" i="1"/>
  <c r="C90" i="1"/>
  <c r="C98" i="1"/>
  <c r="C106" i="1"/>
  <c r="C114" i="1"/>
  <c r="C122" i="1"/>
  <c r="C130" i="1"/>
  <c r="I130" i="1" s="1"/>
  <c r="C138" i="1"/>
  <c r="C146" i="1"/>
  <c r="C154" i="1"/>
  <c r="I154" i="1" s="1"/>
  <c r="C162" i="1"/>
  <c r="C170" i="1"/>
  <c r="C178" i="1"/>
  <c r="C186" i="1"/>
  <c r="C194" i="1"/>
  <c r="C202" i="1"/>
  <c r="C210" i="1"/>
  <c r="C218" i="1"/>
  <c r="C226" i="1"/>
  <c r="C234" i="1"/>
  <c r="C242" i="1"/>
  <c r="C250" i="1"/>
  <c r="C258" i="1"/>
  <c r="I258" i="1" s="1"/>
  <c r="C266" i="1"/>
  <c r="C274" i="1"/>
  <c r="C282" i="1"/>
  <c r="I282" i="1" s="1"/>
  <c r="C290" i="1"/>
  <c r="C298" i="1"/>
  <c r="C306" i="1"/>
  <c r="C314" i="1"/>
  <c r="C322" i="1"/>
  <c r="I322" i="1" s="1"/>
  <c r="C330" i="1"/>
  <c r="C338" i="1"/>
  <c r="C346" i="1"/>
  <c r="I346" i="1" s="1"/>
  <c r="C354" i="1"/>
  <c r="C362" i="1"/>
  <c r="C370" i="1"/>
  <c r="C378" i="1"/>
  <c r="C386" i="1"/>
  <c r="C394" i="1"/>
  <c r="C402" i="1"/>
  <c r="C410" i="1"/>
  <c r="I410" i="1" s="1"/>
  <c r="C418" i="1"/>
  <c r="C426" i="1"/>
  <c r="C434" i="1"/>
  <c r="C442" i="1"/>
  <c r="C450" i="1"/>
  <c r="C458" i="1"/>
  <c r="C466" i="1"/>
  <c r="C474" i="1"/>
  <c r="C482" i="1"/>
  <c r="C490" i="1"/>
  <c r="C498" i="1"/>
  <c r="C506" i="1"/>
  <c r="I506" i="1" s="1"/>
  <c r="C514" i="1"/>
  <c r="I514" i="1" s="1"/>
  <c r="C522" i="1"/>
  <c r="C530" i="1"/>
  <c r="C538" i="1"/>
  <c r="I538" i="1" s="1"/>
  <c r="C546" i="1"/>
  <c r="C554" i="1"/>
  <c r="C562" i="1"/>
  <c r="C570" i="1"/>
  <c r="I570" i="1" s="1"/>
  <c r="C578" i="1"/>
  <c r="C586" i="1"/>
  <c r="C594" i="1"/>
  <c r="C602" i="1"/>
  <c r="C610" i="1"/>
  <c r="C618" i="1"/>
  <c r="I618" i="1" s="1"/>
  <c r="C626" i="1"/>
  <c r="C634" i="1"/>
  <c r="C642" i="1"/>
  <c r="C650" i="1"/>
  <c r="C658" i="1"/>
  <c r="C666" i="1"/>
  <c r="C674" i="1"/>
  <c r="C682" i="1"/>
  <c r="C690" i="1"/>
  <c r="C698" i="1"/>
  <c r="I698" i="1" s="1"/>
  <c r="C706" i="1"/>
  <c r="I706" i="1" s="1"/>
  <c r="C714" i="1"/>
  <c r="C722" i="1"/>
  <c r="C730" i="1"/>
  <c r="I730" i="1" s="1"/>
  <c r="C738" i="1"/>
  <c r="C746" i="1"/>
  <c r="I746" i="1" s="1"/>
  <c r="C754" i="1"/>
  <c r="C762" i="1"/>
  <c r="C770" i="1"/>
  <c r="C778" i="1"/>
  <c r="I778" i="1" s="1"/>
  <c r="C786" i="1"/>
  <c r="C794" i="1"/>
  <c r="I794" i="1" s="1"/>
  <c r="C802" i="1"/>
  <c r="C810" i="1"/>
  <c r="C818" i="1"/>
  <c r="C826" i="1"/>
  <c r="I826" i="1" s="1"/>
  <c r="C834" i="1"/>
  <c r="C842" i="1"/>
  <c r="C850" i="1"/>
  <c r="C858" i="1"/>
  <c r="I858" i="1" s="1"/>
  <c r="C866" i="1"/>
  <c r="C874" i="1"/>
  <c r="I874" i="1" s="1"/>
  <c r="C882" i="1"/>
  <c r="C890" i="1"/>
  <c r="C898" i="1"/>
  <c r="I898" i="1" s="1"/>
  <c r="C906" i="1"/>
  <c r="I906" i="1" s="1"/>
  <c r="C914" i="1"/>
  <c r="I914" i="1" s="1"/>
  <c r="C922" i="1"/>
  <c r="I922" i="1" s="1"/>
  <c r="C930" i="1"/>
  <c r="C938" i="1"/>
  <c r="I938" i="1" s="1"/>
  <c r="C946" i="1"/>
  <c r="I946" i="1" s="1"/>
  <c r="C954" i="1"/>
  <c r="C962" i="1"/>
  <c r="C970" i="1"/>
  <c r="I970" i="1" s="1"/>
  <c r="C978" i="1"/>
  <c r="C986" i="1"/>
  <c r="C994" i="1"/>
  <c r="O6" i="1"/>
  <c r="B6" i="1"/>
  <c r="Q901" i="1"/>
  <c r="O26" i="1"/>
  <c r="B26" i="1"/>
  <c r="O28" i="1"/>
  <c r="B28" i="1"/>
  <c r="Q734" i="1"/>
  <c r="Q925" i="1"/>
  <c r="Q766" i="1"/>
  <c r="Q945" i="1"/>
  <c r="Q782" i="1"/>
  <c r="Q953" i="1"/>
  <c r="O10" i="1"/>
  <c r="B10" i="1"/>
  <c r="D34" i="1"/>
  <c r="D42" i="1"/>
  <c r="D50" i="1"/>
  <c r="D58" i="1"/>
  <c r="D66" i="1"/>
  <c r="D74" i="1"/>
  <c r="D82" i="1"/>
  <c r="D90" i="1"/>
  <c r="D98" i="1"/>
  <c r="D106" i="1"/>
  <c r="D114" i="1"/>
  <c r="D122" i="1"/>
  <c r="D130" i="1"/>
  <c r="D138" i="1"/>
  <c r="D146" i="1"/>
  <c r="D154" i="1"/>
  <c r="D162" i="1"/>
  <c r="D170" i="1"/>
  <c r="D178" i="1"/>
  <c r="D186" i="1"/>
  <c r="D194" i="1"/>
  <c r="D202" i="1"/>
  <c r="D210" i="1"/>
  <c r="D218" i="1"/>
  <c r="D226" i="1"/>
  <c r="D234" i="1"/>
  <c r="D242" i="1"/>
  <c r="D250" i="1"/>
  <c r="D258" i="1"/>
  <c r="D266" i="1"/>
  <c r="D274" i="1"/>
  <c r="D282" i="1"/>
  <c r="D290" i="1"/>
  <c r="D298" i="1"/>
  <c r="D306" i="1"/>
  <c r="D314" i="1"/>
  <c r="D322" i="1"/>
  <c r="D330" i="1"/>
  <c r="D338" i="1"/>
  <c r="D346" i="1"/>
  <c r="D354" i="1"/>
  <c r="D362" i="1"/>
  <c r="D370" i="1"/>
  <c r="D378" i="1"/>
  <c r="D386" i="1"/>
  <c r="D394" i="1"/>
  <c r="D402" i="1"/>
  <c r="D410" i="1"/>
  <c r="D418" i="1"/>
  <c r="D426" i="1"/>
  <c r="D434" i="1"/>
  <c r="D442" i="1"/>
  <c r="D450" i="1"/>
  <c r="D458" i="1"/>
  <c r="D466" i="1"/>
  <c r="D474" i="1"/>
  <c r="D482" i="1"/>
  <c r="D490" i="1"/>
  <c r="D498" i="1"/>
  <c r="D506" i="1"/>
  <c r="D514" i="1"/>
  <c r="D522" i="1"/>
  <c r="D530" i="1"/>
  <c r="D538" i="1"/>
  <c r="D546" i="1"/>
  <c r="D554" i="1"/>
  <c r="D562" i="1"/>
  <c r="D570" i="1"/>
  <c r="D578" i="1"/>
  <c r="D586" i="1"/>
  <c r="D594" i="1"/>
  <c r="D602" i="1"/>
  <c r="D610" i="1"/>
  <c r="D618" i="1"/>
  <c r="D626" i="1"/>
  <c r="D634" i="1"/>
  <c r="D642" i="1"/>
  <c r="D650" i="1"/>
  <c r="D658" i="1"/>
  <c r="D666" i="1"/>
  <c r="D674" i="1"/>
  <c r="D682" i="1"/>
  <c r="D690" i="1"/>
  <c r="D698" i="1"/>
  <c r="D706" i="1"/>
  <c r="D714" i="1"/>
  <c r="D722" i="1"/>
  <c r="D730" i="1"/>
  <c r="D738" i="1"/>
  <c r="D746" i="1"/>
  <c r="D754" i="1"/>
  <c r="D762" i="1"/>
  <c r="D770" i="1"/>
  <c r="D778" i="1"/>
  <c r="D786" i="1"/>
  <c r="D794" i="1"/>
  <c r="D802" i="1"/>
  <c r="D810" i="1"/>
  <c r="D818" i="1"/>
  <c r="D826" i="1"/>
  <c r="D834" i="1"/>
  <c r="D842" i="1"/>
  <c r="D850" i="1"/>
  <c r="D858" i="1"/>
  <c r="D866" i="1"/>
  <c r="D874" i="1"/>
  <c r="D882" i="1"/>
  <c r="D890" i="1"/>
  <c r="D898" i="1"/>
  <c r="D906" i="1"/>
  <c r="D914" i="1"/>
  <c r="D922" i="1"/>
  <c r="D930" i="1"/>
  <c r="D938" i="1"/>
  <c r="D946" i="1"/>
  <c r="D954" i="1"/>
  <c r="D962" i="1"/>
  <c r="D970" i="1"/>
  <c r="D978" i="1"/>
  <c r="D986" i="1"/>
  <c r="D994" i="1"/>
  <c r="Q790" i="1"/>
  <c r="O790" i="1"/>
  <c r="Q789" i="1"/>
  <c r="Q989" i="1"/>
  <c r="O13" i="1"/>
  <c r="B13" i="1"/>
  <c r="O18" i="1"/>
  <c r="B18" i="1"/>
  <c r="C16" i="1"/>
  <c r="A16" i="1"/>
  <c r="C24" i="1"/>
  <c r="D26" i="1"/>
  <c r="C8" i="1"/>
  <c r="D25" i="1"/>
  <c r="C4" i="1"/>
  <c r="C17" i="1"/>
  <c r="D9" i="1"/>
  <c r="C9" i="1"/>
  <c r="D17" i="1"/>
  <c r="A19" i="1"/>
  <c r="C12" i="1"/>
  <c r="C25" i="1"/>
  <c r="I25" i="1" s="1"/>
  <c r="O27" i="1"/>
  <c r="O14" i="1"/>
  <c r="D3" i="1"/>
  <c r="D11" i="1"/>
  <c r="D19" i="1"/>
  <c r="D27" i="1"/>
  <c r="C3" i="1"/>
  <c r="C11" i="1"/>
  <c r="C22" i="1"/>
  <c r="D7" i="1"/>
  <c r="D15" i="1"/>
  <c r="D23" i="1"/>
  <c r="C7" i="1"/>
  <c r="C15" i="1"/>
  <c r="C23" i="1"/>
  <c r="O19" i="1"/>
  <c r="O5" i="1"/>
  <c r="O21" i="1"/>
  <c r="O4" i="1"/>
  <c r="O20" i="1"/>
  <c r="Q34" i="1"/>
  <c r="Q42" i="1"/>
  <c r="Q50" i="1"/>
  <c r="Q58" i="1"/>
  <c r="Q66" i="1"/>
  <c r="Q74" i="1"/>
  <c r="Q82" i="1"/>
  <c r="Q90" i="1"/>
  <c r="Q98" i="1"/>
  <c r="Q106" i="1"/>
  <c r="Q114" i="1"/>
  <c r="Q122" i="1"/>
  <c r="Q130" i="1"/>
  <c r="Q138" i="1"/>
  <c r="Q146" i="1"/>
  <c r="Q154" i="1"/>
  <c r="Q162" i="1"/>
  <c r="Q170" i="1"/>
  <c r="Q178" i="1"/>
  <c r="Q186" i="1"/>
  <c r="Q194" i="1"/>
  <c r="Q202" i="1"/>
  <c r="Q210" i="1"/>
  <c r="Q218" i="1"/>
  <c r="Q226" i="1"/>
  <c r="Q234" i="1"/>
  <c r="Q242" i="1"/>
  <c r="Q250" i="1"/>
  <c r="Q258" i="1"/>
  <c r="Q266" i="1"/>
  <c r="Q274" i="1"/>
  <c r="Q290" i="1"/>
  <c r="Q298" i="1"/>
  <c r="Q314" i="1"/>
  <c r="Q330" i="1"/>
  <c r="Q346" i="1"/>
  <c r="Q362" i="1"/>
  <c r="Q370" i="1"/>
  <c r="Q386" i="1"/>
  <c r="Q394" i="1"/>
  <c r="Q402" i="1"/>
  <c r="Q418" i="1"/>
  <c r="Q426" i="1"/>
  <c r="Q442" i="1"/>
  <c r="Q458" i="1"/>
  <c r="Q474" i="1"/>
  <c r="Q490" i="1"/>
  <c r="Q498" i="1"/>
  <c r="Q514" i="1"/>
  <c r="Q522" i="1"/>
  <c r="Q530" i="1"/>
  <c r="Q546" i="1"/>
  <c r="Q554" i="1"/>
  <c r="Q570" i="1"/>
  <c r="Q586" i="1"/>
  <c r="Q602" i="1"/>
  <c r="Q618" i="1"/>
  <c r="Q626" i="1"/>
  <c r="Q642" i="1"/>
  <c r="Q650" i="1"/>
  <c r="Q658" i="1"/>
  <c r="Q674" i="1"/>
  <c r="Q682" i="1"/>
  <c r="Q698" i="1"/>
  <c r="Q714" i="1"/>
  <c r="Q730" i="1"/>
  <c r="Q746" i="1"/>
  <c r="Q762" i="1"/>
  <c r="Q778" i="1"/>
  <c r="Q786" i="1"/>
  <c r="Q794" i="1"/>
  <c r="Q810" i="1"/>
  <c r="Q826" i="1"/>
  <c r="Q834" i="1"/>
  <c r="Q842" i="1"/>
  <c r="Q850" i="1"/>
  <c r="Q858" i="1"/>
  <c r="Q866" i="1"/>
  <c r="Q874" i="1"/>
  <c r="Q882" i="1"/>
  <c r="Q890" i="1"/>
  <c r="Q898" i="1"/>
  <c r="Q906" i="1"/>
  <c r="Q914" i="1"/>
  <c r="Q922" i="1"/>
  <c r="Q930" i="1"/>
  <c r="Q938" i="1"/>
  <c r="Q946" i="1"/>
  <c r="Q954" i="1"/>
  <c r="Q962" i="1"/>
  <c r="Q970" i="1"/>
  <c r="Q978" i="1"/>
  <c r="Q986" i="1"/>
  <c r="Q994" i="1"/>
  <c r="Q45" i="1"/>
  <c r="Q68" i="1"/>
  <c r="Q87" i="1"/>
  <c r="Q116" i="1"/>
  <c r="Q148" i="1"/>
  <c r="Q190" i="1"/>
  <c r="Q232" i="1"/>
  <c r="Q280" i="1"/>
  <c r="Q336" i="1"/>
  <c r="Q392" i="1"/>
  <c r="Q450" i="1"/>
  <c r="Q506" i="1"/>
  <c r="Q562" i="1"/>
  <c r="Q622" i="1"/>
  <c r="Q678" i="1"/>
  <c r="Q800" i="1"/>
  <c r="Q880" i="1"/>
  <c r="Q968" i="1"/>
  <c r="Q35" i="1"/>
  <c r="Q43" i="1"/>
  <c r="Q51" i="1"/>
  <c r="Q59" i="1"/>
  <c r="Q67" i="1"/>
  <c r="Q75" i="1"/>
  <c r="Q83" i="1"/>
  <c r="Q91" i="1"/>
  <c r="Q99" i="1"/>
  <c r="Q107" i="1"/>
  <c r="Q123" i="1"/>
  <c r="Q131" i="1"/>
  <c r="Q139" i="1"/>
  <c r="Q147" i="1"/>
  <c r="Q155" i="1"/>
  <c r="Q163" i="1"/>
  <c r="Q171" i="1"/>
  <c r="Q179" i="1"/>
  <c r="Q187" i="1"/>
  <c r="Q195" i="1"/>
  <c r="Q203" i="1"/>
  <c r="Q211" i="1"/>
  <c r="Q219" i="1"/>
  <c r="Q227" i="1"/>
  <c r="Q235" i="1"/>
  <c r="Q243" i="1"/>
  <c r="Q251" i="1"/>
  <c r="Q259" i="1"/>
  <c r="Q267" i="1"/>
  <c r="Q275" i="1"/>
  <c r="Q283" i="1"/>
  <c r="Q291" i="1"/>
  <c r="Q299" i="1"/>
  <c r="Q307" i="1"/>
  <c r="Q315" i="1"/>
  <c r="Q323" i="1"/>
  <c r="Q331" i="1"/>
  <c r="Q339" i="1"/>
  <c r="Q347" i="1"/>
  <c r="Q355" i="1"/>
  <c r="Q363" i="1"/>
  <c r="Q371" i="1"/>
  <c r="Q379" i="1"/>
  <c r="Q387" i="1"/>
  <c r="Q395" i="1"/>
  <c r="Q403" i="1"/>
  <c r="Q411" i="1"/>
  <c r="Q419" i="1"/>
  <c r="Q427" i="1"/>
  <c r="Q435" i="1"/>
  <c r="Q443" i="1"/>
  <c r="Q451" i="1"/>
  <c r="Q459" i="1"/>
  <c r="Q467" i="1"/>
  <c r="Q475" i="1"/>
  <c r="Q483" i="1"/>
  <c r="Q491" i="1"/>
  <c r="Q499" i="1"/>
  <c r="Q507" i="1"/>
  <c r="Q515" i="1"/>
  <c r="Q523" i="1"/>
  <c r="Q531" i="1"/>
  <c r="Q539" i="1"/>
  <c r="Q547" i="1"/>
  <c r="Q555" i="1"/>
  <c r="Q563" i="1"/>
  <c r="Q571" i="1"/>
  <c r="Q579" i="1"/>
  <c r="Q587" i="1"/>
  <c r="Q595" i="1"/>
  <c r="Q603" i="1"/>
  <c r="Q611" i="1"/>
  <c r="Q619" i="1"/>
  <c r="Q627" i="1"/>
  <c r="Q635" i="1"/>
  <c r="Q643" i="1"/>
  <c r="Q651" i="1"/>
  <c r="Q659" i="1"/>
  <c r="Q667" i="1"/>
  <c r="Q675" i="1"/>
  <c r="Q683" i="1"/>
  <c r="Q691" i="1"/>
  <c r="Q47" i="1"/>
  <c r="Q69" i="1"/>
  <c r="Q93" i="1"/>
  <c r="Q118" i="1"/>
  <c r="Q150" i="1"/>
  <c r="Q192" i="1"/>
  <c r="Q236" i="1"/>
  <c r="Q282" i="1"/>
  <c r="Q338" i="1"/>
  <c r="Q398" i="1"/>
  <c r="Q454" i="1"/>
  <c r="Q510" i="1"/>
  <c r="Q568" i="1"/>
  <c r="Q624" i="1"/>
  <c r="Q680" i="1"/>
  <c r="Q738" i="1"/>
  <c r="Q802" i="1"/>
  <c r="Q975" i="1"/>
  <c r="Q92" i="1"/>
  <c r="Q100" i="1"/>
  <c r="Q124" i="1"/>
  <c r="Q132" i="1"/>
  <c r="Q156" i="1"/>
  <c r="Q164" i="1"/>
  <c r="Q188" i="1"/>
  <c r="Q196" i="1"/>
  <c r="Q220" i="1"/>
  <c r="Q228" i="1"/>
  <c r="Q252" i="1"/>
  <c r="Q260" i="1"/>
  <c r="Q268" i="1"/>
  <c r="Q276" i="1"/>
  <c r="Q284" i="1"/>
  <c r="Q292" i="1"/>
  <c r="Q300" i="1"/>
  <c r="Q308" i="1"/>
  <c r="Q316" i="1"/>
  <c r="Q324" i="1"/>
  <c r="Q332" i="1"/>
  <c r="Q340" i="1"/>
  <c r="Q348" i="1"/>
  <c r="Q356" i="1"/>
  <c r="Q364" i="1"/>
  <c r="Q372" i="1"/>
  <c r="Q380" i="1"/>
  <c r="Q388" i="1"/>
  <c r="Q396" i="1"/>
  <c r="Q404" i="1"/>
  <c r="Q412" i="1"/>
  <c r="Q420" i="1"/>
  <c r="Q428" i="1"/>
  <c r="Q436" i="1"/>
  <c r="Q444" i="1"/>
  <c r="Q452" i="1"/>
  <c r="Q460" i="1"/>
  <c r="Q468" i="1"/>
  <c r="Q476" i="1"/>
  <c r="Q484" i="1"/>
  <c r="Q492" i="1"/>
  <c r="Q500" i="1"/>
  <c r="Q508" i="1"/>
  <c r="Q516" i="1"/>
  <c r="Q524" i="1"/>
  <c r="Q532" i="1"/>
  <c r="Q540" i="1"/>
  <c r="Q548" i="1"/>
  <c r="Q556" i="1"/>
  <c r="Q564" i="1"/>
  <c r="Q572" i="1"/>
  <c r="Q580" i="1"/>
  <c r="Q588" i="1"/>
  <c r="Q596" i="1"/>
  <c r="Q604" i="1"/>
  <c r="Q612" i="1"/>
  <c r="Q620" i="1"/>
  <c r="Q628" i="1"/>
  <c r="Q636" i="1"/>
  <c r="Q644" i="1"/>
  <c r="Q652" i="1"/>
  <c r="Q660" i="1"/>
  <c r="Q668" i="1"/>
  <c r="Q676" i="1"/>
  <c r="Q684" i="1"/>
  <c r="Q692" i="1"/>
  <c r="Q700" i="1"/>
  <c r="Q708" i="1"/>
  <c r="F716" i="1"/>
  <c r="Q716" i="1"/>
  <c r="F724" i="1"/>
  <c r="Q724" i="1"/>
  <c r="Q732" i="1"/>
  <c r="Q740" i="1"/>
  <c r="Q748" i="1"/>
  <c r="Q29" i="1"/>
  <c r="Q52" i="1"/>
  <c r="Q71" i="1"/>
  <c r="Q94" i="1"/>
  <c r="Q125" i="1"/>
  <c r="Q158" i="1"/>
  <c r="Q200" i="1"/>
  <c r="Q244" i="1"/>
  <c r="Q294" i="1"/>
  <c r="Q350" i="1"/>
  <c r="Q408" i="1"/>
  <c r="Q464" i="1"/>
  <c r="Q520" i="1"/>
  <c r="Q578" i="1"/>
  <c r="Q634" i="1"/>
  <c r="Q690" i="1"/>
  <c r="Q752" i="1"/>
  <c r="Q816" i="1"/>
  <c r="Q13" i="1"/>
  <c r="Q21" i="1"/>
  <c r="Q101" i="1"/>
  <c r="Q109" i="1"/>
  <c r="Q117" i="1"/>
  <c r="Q133" i="1"/>
  <c r="Q141" i="1"/>
  <c r="Q149" i="1"/>
  <c r="Q157" i="1"/>
  <c r="Q165" i="1"/>
  <c r="Q173" i="1"/>
  <c r="Q181" i="1"/>
  <c r="Q189" i="1"/>
  <c r="Q197" i="1"/>
  <c r="Q205" i="1"/>
  <c r="Q213" i="1"/>
  <c r="Q221" i="1"/>
  <c r="Q229" i="1"/>
  <c r="Q237" i="1"/>
  <c r="Q245" i="1"/>
  <c r="Q253" i="1"/>
  <c r="Q261" i="1"/>
  <c r="Q269" i="1"/>
  <c r="Q277" i="1"/>
  <c r="Q285" i="1"/>
  <c r="Q293" i="1"/>
  <c r="Q301" i="1"/>
  <c r="Q309" i="1"/>
  <c r="Q317" i="1"/>
  <c r="Q325" i="1"/>
  <c r="Q333" i="1"/>
  <c r="Q341" i="1"/>
  <c r="Q349" i="1"/>
  <c r="Q357" i="1"/>
  <c r="Q365" i="1"/>
  <c r="Q373" i="1"/>
  <c r="Q381" i="1"/>
  <c r="Q389" i="1"/>
  <c r="Q397" i="1"/>
  <c r="Q405" i="1"/>
  <c r="Q413" i="1"/>
  <c r="Q421" i="1"/>
  <c r="Q429" i="1"/>
  <c r="Q437" i="1"/>
  <c r="Q445" i="1"/>
  <c r="Q453" i="1"/>
  <c r="Q461" i="1"/>
  <c r="Q469" i="1"/>
  <c r="Q477" i="1"/>
  <c r="Q485" i="1"/>
  <c r="Q493" i="1"/>
  <c r="Q501" i="1"/>
  <c r="Q509" i="1"/>
  <c r="Q517" i="1"/>
  <c r="Q525" i="1"/>
  <c r="Q533" i="1"/>
  <c r="Q541" i="1"/>
  <c r="Q549" i="1"/>
  <c r="Q557" i="1"/>
  <c r="Q565" i="1"/>
  <c r="Q573" i="1"/>
  <c r="Q581" i="1"/>
  <c r="Q589" i="1"/>
  <c r="Q597" i="1"/>
  <c r="Q605" i="1"/>
  <c r="Q613" i="1"/>
  <c r="Q621" i="1"/>
  <c r="Q629" i="1"/>
  <c r="Q637" i="1"/>
  <c r="Q645" i="1"/>
  <c r="Q653" i="1"/>
  <c r="Q661" i="1"/>
  <c r="Q669" i="1"/>
  <c r="Q677" i="1"/>
  <c r="Q685" i="1"/>
  <c r="Q693" i="1"/>
  <c r="Q701" i="1"/>
  <c r="Q709" i="1"/>
  <c r="F717" i="1"/>
  <c r="Q717" i="1"/>
  <c r="Q31" i="1"/>
  <c r="Q53" i="1"/>
  <c r="Q76" i="1"/>
  <c r="Q96" i="1"/>
  <c r="Q126" i="1"/>
  <c r="Q160" i="1"/>
  <c r="Q204" i="1"/>
  <c r="Q246" i="1"/>
  <c r="Q296" i="1"/>
  <c r="Q354" i="1"/>
  <c r="Q410" i="1"/>
  <c r="Q466" i="1"/>
  <c r="Q526" i="1"/>
  <c r="Q582" i="1"/>
  <c r="Q638" i="1"/>
  <c r="Q696" i="1"/>
  <c r="Q754" i="1"/>
  <c r="Q818" i="1"/>
  <c r="Q6" i="1"/>
  <c r="Q14" i="1"/>
  <c r="Q30" i="1"/>
  <c r="Q38" i="1"/>
  <c r="Q46" i="1"/>
  <c r="Q54" i="1"/>
  <c r="Q62" i="1"/>
  <c r="Q70" i="1"/>
  <c r="Q78" i="1"/>
  <c r="Q86" i="1"/>
  <c r="Q102" i="1"/>
  <c r="Q110" i="1"/>
  <c r="Q134" i="1"/>
  <c r="Q142" i="1"/>
  <c r="Q166" i="1"/>
  <c r="Q174" i="1"/>
  <c r="Q198" i="1"/>
  <c r="Q206" i="1"/>
  <c r="Q230" i="1"/>
  <c r="Q238" i="1"/>
  <c r="Q262" i="1"/>
  <c r="Q278" i="1"/>
  <c r="Q286" i="1"/>
  <c r="Q302" i="1"/>
  <c r="Q310" i="1"/>
  <c r="Q318" i="1"/>
  <c r="Q334" i="1"/>
  <c r="Q342" i="1"/>
  <c r="Q358" i="1"/>
  <c r="Q374" i="1"/>
  <c r="Q390" i="1"/>
  <c r="Q406" i="1"/>
  <c r="Q414" i="1"/>
  <c r="Q430" i="1"/>
  <c r="Q438" i="1"/>
  <c r="Q446" i="1"/>
  <c r="Q462" i="1"/>
  <c r="Q470" i="1"/>
  <c r="Q486" i="1"/>
  <c r="Q502" i="1"/>
  <c r="Q518" i="1"/>
  <c r="Q534" i="1"/>
  <c r="Q542" i="1"/>
  <c r="Q558" i="1"/>
  <c r="Q566" i="1"/>
  <c r="Q574" i="1"/>
  <c r="Q590" i="1"/>
  <c r="Q598" i="1"/>
  <c r="Q614" i="1"/>
  <c r="Q630" i="1"/>
  <c r="Q646" i="1"/>
  <c r="Q662" i="1"/>
  <c r="Q670" i="1"/>
  <c r="Q686" i="1"/>
  <c r="Q694" i="1"/>
  <c r="Q702" i="1"/>
  <c r="Q36" i="1"/>
  <c r="Q55" i="1"/>
  <c r="Q77" i="1"/>
  <c r="Q103" i="1"/>
  <c r="Q128" i="1"/>
  <c r="Q168" i="1"/>
  <c r="Q212" i="1"/>
  <c r="Q254" i="1"/>
  <c r="Q306" i="1"/>
  <c r="Q366" i="1"/>
  <c r="Q422" i="1"/>
  <c r="Q478" i="1"/>
  <c r="Q536" i="1"/>
  <c r="Q592" i="1"/>
  <c r="Q648" i="1"/>
  <c r="Q706" i="1"/>
  <c r="Q831" i="1"/>
  <c r="Q95" i="1"/>
  <c r="Q111" i="1"/>
  <c r="Q119" i="1"/>
  <c r="Q127" i="1"/>
  <c r="Q143" i="1"/>
  <c r="Q151" i="1"/>
  <c r="Q159" i="1"/>
  <c r="Q167" i="1"/>
  <c r="Q175" i="1"/>
  <c r="Q183" i="1"/>
  <c r="Q191" i="1"/>
  <c r="Q199" i="1"/>
  <c r="Q207" i="1"/>
  <c r="Q215" i="1"/>
  <c r="Q223" i="1"/>
  <c r="Q231" i="1"/>
  <c r="Q239" i="1"/>
  <c r="Q247" i="1"/>
  <c r="Q255" i="1"/>
  <c r="Q263" i="1"/>
  <c r="Q271" i="1"/>
  <c r="Q279" i="1"/>
  <c r="Q287" i="1"/>
  <c r="Q295" i="1"/>
  <c r="Q303" i="1"/>
  <c r="Q311" i="1"/>
  <c r="Q319" i="1"/>
  <c r="Q327" i="1"/>
  <c r="Q335" i="1"/>
  <c r="Q343" i="1"/>
  <c r="Q351" i="1"/>
  <c r="Q359" i="1"/>
  <c r="Q367" i="1"/>
  <c r="Q375" i="1"/>
  <c r="Q383" i="1"/>
  <c r="Q391" i="1"/>
  <c r="Q399" i="1"/>
  <c r="Q407" i="1"/>
  <c r="Q415" i="1"/>
  <c r="Q423" i="1"/>
  <c r="Q431" i="1"/>
  <c r="Q439" i="1"/>
  <c r="Q447" i="1"/>
  <c r="Q455" i="1"/>
  <c r="Q463" i="1"/>
  <c r="Q471" i="1"/>
  <c r="Q479" i="1"/>
  <c r="Q487" i="1"/>
  <c r="Q495" i="1"/>
  <c r="Q503" i="1"/>
  <c r="Q511" i="1"/>
  <c r="Q519" i="1"/>
  <c r="Q527" i="1"/>
  <c r="Q535" i="1"/>
  <c r="Q543" i="1"/>
  <c r="Q551" i="1"/>
  <c r="Q559" i="1"/>
  <c r="Q567" i="1"/>
  <c r="Q575" i="1"/>
  <c r="Q583" i="1"/>
  <c r="Q591" i="1"/>
  <c r="Q599" i="1"/>
  <c r="Q607" i="1"/>
  <c r="Q615" i="1"/>
  <c r="Q623" i="1"/>
  <c r="Q631" i="1"/>
  <c r="Q639" i="1"/>
  <c r="Q647" i="1"/>
  <c r="Q655" i="1"/>
  <c r="Q663" i="1"/>
  <c r="Q671" i="1"/>
  <c r="Q679" i="1"/>
  <c r="Q687" i="1"/>
  <c r="Q695" i="1"/>
  <c r="Q703" i="1"/>
  <c r="Q711" i="1"/>
  <c r="F719" i="1"/>
  <c r="Q719" i="1"/>
  <c r="F727" i="1"/>
  <c r="Q727" i="1"/>
  <c r="F735" i="1"/>
  <c r="Q735" i="1"/>
  <c r="F743" i="1"/>
  <c r="Q743" i="1"/>
  <c r="Q751" i="1"/>
  <c r="Q759" i="1"/>
  <c r="Q767" i="1"/>
  <c r="Q775" i="1"/>
  <c r="Q783" i="1"/>
  <c r="Q791" i="1"/>
  <c r="Q799" i="1"/>
  <c r="Q807" i="1"/>
  <c r="Q815" i="1"/>
  <c r="Q823" i="1"/>
  <c r="Q847" i="1"/>
  <c r="Q855" i="1"/>
  <c r="Q863" i="1"/>
  <c r="Q871" i="1"/>
  <c r="Q879" i="1"/>
  <c r="Q887" i="1"/>
  <c r="Q895" i="1"/>
  <c r="Q903" i="1"/>
  <c r="Q911" i="1"/>
  <c r="Q919" i="1"/>
  <c r="Q935" i="1"/>
  <c r="Q943" i="1"/>
  <c r="Q951" i="1"/>
  <c r="Q959" i="1"/>
  <c r="Q967" i="1"/>
  <c r="Q983" i="1"/>
  <c r="Q991" i="1"/>
  <c r="Q999" i="1"/>
  <c r="Q37" i="1"/>
  <c r="Q60" i="1"/>
  <c r="Q79" i="1"/>
  <c r="Q104" i="1"/>
  <c r="Q135" i="1"/>
  <c r="Q172" i="1"/>
  <c r="Q214" i="1"/>
  <c r="Q256" i="1"/>
  <c r="Q312" i="1"/>
  <c r="Q368" i="1"/>
  <c r="Q424" i="1"/>
  <c r="Q482" i="1"/>
  <c r="Q538" i="1"/>
  <c r="Q594" i="1"/>
  <c r="Q654" i="1"/>
  <c r="Q770" i="1"/>
  <c r="Q839" i="1"/>
  <c r="Q927" i="1"/>
  <c r="Q32" i="1"/>
  <c r="Q40" i="1"/>
  <c r="Q48" i="1"/>
  <c r="Q56" i="1"/>
  <c r="Q64" i="1"/>
  <c r="Q72" i="1"/>
  <c r="Q80" i="1"/>
  <c r="Q88" i="1"/>
  <c r="Q112" i="1"/>
  <c r="Q120" i="1"/>
  <c r="Q144" i="1"/>
  <c r="Q152" i="1"/>
  <c r="Q176" i="1"/>
  <c r="Q184" i="1"/>
  <c r="Q208" i="1"/>
  <c r="Q216" i="1"/>
  <c r="Q240" i="1"/>
  <c r="Q248" i="1"/>
  <c r="Q272" i="1"/>
  <c r="Q288" i="1"/>
  <c r="Q304" i="1"/>
  <c r="Q320" i="1"/>
  <c r="Q328" i="1"/>
  <c r="Q344" i="1"/>
  <c r="Q352" i="1"/>
  <c r="Q360" i="1"/>
  <c r="Q376" i="1"/>
  <c r="Q384" i="1"/>
  <c r="Q400" i="1"/>
  <c r="Q416" i="1"/>
  <c r="Q432" i="1"/>
  <c r="Q448" i="1"/>
  <c r="Q456" i="1"/>
  <c r="Q472" i="1"/>
  <c r="Q480" i="1"/>
  <c r="Q488" i="1"/>
  <c r="Q504" i="1"/>
  <c r="Q512" i="1"/>
  <c r="Q528" i="1"/>
  <c r="Q544" i="1"/>
  <c r="Q560" i="1"/>
  <c r="Q576" i="1"/>
  <c r="Q584" i="1"/>
  <c r="Q600" i="1"/>
  <c r="Q608" i="1"/>
  <c r="Q616" i="1"/>
  <c r="Q632" i="1"/>
  <c r="Q640" i="1"/>
  <c r="Q656" i="1"/>
  <c r="Q672" i="1"/>
  <c r="Q688" i="1"/>
  <c r="Q704" i="1"/>
  <c r="Q712" i="1"/>
  <c r="F720" i="1"/>
  <c r="F728" i="1"/>
  <c r="Q728" i="1"/>
  <c r="F736" i="1"/>
  <c r="Q736" i="1"/>
  <c r="F744" i="1"/>
  <c r="Q744" i="1"/>
  <c r="Q760" i="1"/>
  <c r="Q768" i="1"/>
  <c r="Q776" i="1"/>
  <c r="Q784" i="1"/>
  <c r="Q792" i="1"/>
  <c r="Q808" i="1"/>
  <c r="Q824" i="1"/>
  <c r="Q832" i="1"/>
  <c r="Q840" i="1"/>
  <c r="Q848" i="1"/>
  <c r="Q864" i="1"/>
  <c r="Q872" i="1"/>
  <c r="Q888" i="1"/>
  <c r="Q896" i="1"/>
  <c r="Q904" i="1"/>
  <c r="Q912" i="1"/>
  <c r="Q920" i="1"/>
  <c r="Q928" i="1"/>
  <c r="Q936" i="1"/>
  <c r="Q944" i="1"/>
  <c r="Q952" i="1"/>
  <c r="Q960" i="1"/>
  <c r="Q976" i="1"/>
  <c r="Q984" i="1"/>
  <c r="Q992" i="1"/>
  <c r="Q1000" i="1"/>
  <c r="Q39" i="1"/>
  <c r="Q61" i="1"/>
  <c r="Q84" i="1"/>
  <c r="Q108" i="1"/>
  <c r="Q136" i="1"/>
  <c r="Q180" i="1"/>
  <c r="Q222" i="1"/>
  <c r="Q264" i="1"/>
  <c r="Q322" i="1"/>
  <c r="Q378" i="1"/>
  <c r="Q434" i="1"/>
  <c r="Q494" i="1"/>
  <c r="Q550" i="1"/>
  <c r="Q606" i="1"/>
  <c r="Q664" i="1"/>
  <c r="Q720" i="1"/>
  <c r="Q856" i="1"/>
  <c r="Q33" i="1"/>
  <c r="Q41" i="1"/>
  <c r="Q49" i="1"/>
  <c r="Q57" i="1"/>
  <c r="Q65" i="1"/>
  <c r="Q73" i="1"/>
  <c r="Q81" i="1"/>
  <c r="Q89" i="1"/>
  <c r="Q97" i="1"/>
  <c r="Q105" i="1"/>
  <c r="Q113" i="1"/>
  <c r="Q121" i="1"/>
  <c r="Q129" i="1"/>
  <c r="Q137" i="1"/>
  <c r="Q145" i="1"/>
  <c r="Q153" i="1"/>
  <c r="Q161" i="1"/>
  <c r="Q169" i="1"/>
  <c r="Q177" i="1"/>
  <c r="Q185" i="1"/>
  <c r="Q193" i="1"/>
  <c r="Q201" i="1"/>
  <c r="Q209" i="1"/>
  <c r="Q217" i="1"/>
  <c r="Q225" i="1"/>
  <c r="Q233" i="1"/>
  <c r="Q241" i="1"/>
  <c r="Q249" i="1"/>
  <c r="Q257" i="1"/>
  <c r="Q265" i="1"/>
  <c r="Q273" i="1"/>
  <c r="Q281" i="1"/>
  <c r="Q289" i="1"/>
  <c r="Q297" i="1"/>
  <c r="Q305" i="1"/>
  <c r="Q313" i="1"/>
  <c r="Q321" i="1"/>
  <c r="Q329" i="1"/>
  <c r="Q337" i="1"/>
  <c r="Q345" i="1"/>
  <c r="Q353" i="1"/>
  <c r="Q361" i="1"/>
  <c r="Q369" i="1"/>
  <c r="Q377" i="1"/>
  <c r="Q385" i="1"/>
  <c r="Q393" i="1"/>
  <c r="Q401" i="1"/>
  <c r="Q409" i="1"/>
  <c r="Q417" i="1"/>
  <c r="Q425" i="1"/>
  <c r="Q433" i="1"/>
  <c r="Q441" i="1"/>
  <c r="Q449" i="1"/>
  <c r="Q457" i="1"/>
  <c r="Q465" i="1"/>
  <c r="Q473" i="1"/>
  <c r="Q481" i="1"/>
  <c r="Q489" i="1"/>
  <c r="Q497" i="1"/>
  <c r="Q505" i="1"/>
  <c r="Q513" i="1"/>
  <c r="Q521" i="1"/>
  <c r="Q529" i="1"/>
  <c r="Q537" i="1"/>
  <c r="Q545" i="1"/>
  <c r="Q553" i="1"/>
  <c r="Q561" i="1"/>
  <c r="Q569" i="1"/>
  <c r="Q577" i="1"/>
  <c r="Q585" i="1"/>
  <c r="Q593" i="1"/>
  <c r="Q601" i="1"/>
  <c r="Q609" i="1"/>
  <c r="Q617" i="1"/>
  <c r="Q625" i="1"/>
  <c r="Q633" i="1"/>
  <c r="Q641" i="1"/>
  <c r="Q649" i="1"/>
  <c r="Q657" i="1"/>
  <c r="Q665" i="1"/>
  <c r="Q673" i="1"/>
  <c r="Q681" i="1"/>
  <c r="Q689" i="1"/>
  <c r="Q697" i="1"/>
  <c r="Q705" i="1"/>
  <c r="Q713" i="1"/>
  <c r="Q721" i="1"/>
  <c r="Q729" i="1"/>
  <c r="Q737" i="1"/>
  <c r="Q745" i="1"/>
  <c r="Q44" i="1"/>
  <c r="Q63" i="1"/>
  <c r="Q85" i="1"/>
  <c r="Q115" i="1"/>
  <c r="Q140" i="1"/>
  <c r="Q182" i="1"/>
  <c r="Q224" i="1"/>
  <c r="Q270" i="1"/>
  <c r="Q326" i="1"/>
  <c r="Q382" i="1"/>
  <c r="Q440" i="1"/>
  <c r="Q496" i="1"/>
  <c r="Q552" i="1"/>
  <c r="Q610" i="1"/>
  <c r="Q666" i="1"/>
  <c r="Q722" i="1"/>
  <c r="Q761" i="1"/>
  <c r="Q777" i="1"/>
  <c r="Q785" i="1"/>
  <c r="Q809" i="1"/>
  <c r="Q833" i="1"/>
  <c r="Q849" i="1"/>
  <c r="Q865" i="1"/>
  <c r="Q897" i="1"/>
  <c r="Q905" i="1"/>
  <c r="Q921" i="1"/>
  <c r="Q929" i="1"/>
  <c r="Q961" i="1"/>
  <c r="Q977" i="1"/>
  <c r="Q993" i="1"/>
  <c r="Q753" i="1"/>
  <c r="Q769" i="1"/>
  <c r="Q788" i="1"/>
  <c r="Q801" i="1"/>
  <c r="Q817" i="1"/>
  <c r="Q838" i="1"/>
  <c r="Q857" i="1"/>
  <c r="Q881" i="1"/>
  <c r="Q926" i="1"/>
  <c r="Q969" i="1"/>
  <c r="Q997" i="1"/>
  <c r="Q699" i="1"/>
  <c r="Q707" i="1"/>
  <c r="F715" i="1"/>
  <c r="Q715" i="1"/>
  <c r="Q723" i="1"/>
  <c r="Q731" i="1"/>
  <c r="Q739" i="1"/>
  <c r="Q747" i="1"/>
  <c r="Q755" i="1"/>
  <c r="Q763" i="1"/>
  <c r="Q771" i="1"/>
  <c r="Q779" i="1"/>
  <c r="Q787" i="1"/>
  <c r="Q795" i="1"/>
  <c r="Q803" i="1"/>
  <c r="F811" i="1"/>
  <c r="Q811" i="1"/>
  <c r="Q819" i="1"/>
  <c r="Q827" i="1"/>
  <c r="Q835" i="1"/>
  <c r="F843" i="1"/>
  <c r="Q843" i="1"/>
  <c r="Q851" i="1"/>
  <c r="Q859" i="1"/>
  <c r="Q867" i="1"/>
  <c r="F875" i="1"/>
  <c r="Q875" i="1"/>
  <c r="Q883" i="1"/>
  <c r="Q891" i="1"/>
  <c r="Q899" i="1"/>
  <c r="Q907" i="1"/>
  <c r="Q915" i="1"/>
  <c r="Q923" i="1"/>
  <c r="Q931" i="1"/>
  <c r="F939" i="1"/>
  <c r="Q939" i="1"/>
  <c r="Q947" i="1"/>
  <c r="Q955" i="1"/>
  <c r="Q963" i="1"/>
  <c r="Q971" i="1"/>
  <c r="Q979" i="1"/>
  <c r="Q987" i="1"/>
  <c r="Q995" i="1"/>
  <c r="Q742" i="1"/>
  <c r="Q756" i="1"/>
  <c r="Q774" i="1"/>
  <c r="Q806" i="1"/>
  <c r="Q868" i="1"/>
  <c r="Q885" i="1"/>
  <c r="Q933" i="1"/>
  <c r="Q956" i="1"/>
  <c r="Q980" i="1"/>
  <c r="Q772" i="1"/>
  <c r="Q796" i="1"/>
  <c r="Q804" i="1"/>
  <c r="Q820" i="1"/>
  <c r="Q836" i="1"/>
  <c r="Q844" i="1"/>
  <c r="Q860" i="1"/>
  <c r="Q876" i="1"/>
  <c r="Q892" i="1"/>
  <c r="Q908" i="1"/>
  <c r="Q916" i="1"/>
  <c r="Q932" i="1"/>
  <c r="Q940" i="1"/>
  <c r="Q948" i="1"/>
  <c r="Q964" i="1"/>
  <c r="Q972" i="1"/>
  <c r="Q988" i="1"/>
  <c r="Q757" i="1"/>
  <c r="Q825" i="1"/>
  <c r="Q841" i="1"/>
  <c r="Q869" i="1"/>
  <c r="Q889" i="1"/>
  <c r="Q957" i="1"/>
  <c r="Q981" i="1"/>
  <c r="Q1001" i="1"/>
  <c r="F725" i="1"/>
  <c r="Q725" i="1"/>
  <c r="F733" i="1"/>
  <c r="Q741" i="1"/>
  <c r="Q749" i="1"/>
  <c r="Q773" i="1"/>
  <c r="Q797" i="1"/>
  <c r="Q805" i="1"/>
  <c r="Q813" i="1"/>
  <c r="Q821" i="1"/>
  <c r="Q837" i="1"/>
  <c r="Q845" i="1"/>
  <c r="Q877" i="1"/>
  <c r="Q893" i="1"/>
  <c r="Q909" i="1"/>
  <c r="Q941" i="1"/>
  <c r="Q949" i="1"/>
  <c r="Q965" i="1"/>
  <c r="Q973" i="1"/>
  <c r="Q828" i="1"/>
  <c r="Q870" i="1"/>
  <c r="Q894" i="1"/>
  <c r="Q913" i="1"/>
  <c r="Q937" i="1"/>
  <c r="F718" i="1"/>
  <c r="F726" i="1"/>
  <c r="Q726" i="1"/>
  <c r="F734" i="1"/>
  <c r="Q750" i="1"/>
  <c r="Q758" i="1"/>
  <c r="F766" i="1"/>
  <c r="F782" i="1"/>
  <c r="F790" i="1"/>
  <c r="Q798" i="1"/>
  <c r="F814" i="1"/>
  <c r="Q814" i="1"/>
  <c r="F822" i="1"/>
  <c r="Q822" i="1"/>
  <c r="F846" i="1"/>
  <c r="Q846" i="1"/>
  <c r="F854" i="1"/>
  <c r="Q854" i="1"/>
  <c r="Q862" i="1"/>
  <c r="Q878" i="1"/>
  <c r="Q886" i="1"/>
  <c r="Q902" i="1"/>
  <c r="Q918" i="1"/>
  <c r="Q934" i="1"/>
  <c r="Q950" i="1"/>
  <c r="Q958" i="1"/>
  <c r="Q974" i="1"/>
  <c r="Q982" i="1"/>
  <c r="Q990" i="1"/>
  <c r="Q718" i="1"/>
  <c r="Q764" i="1"/>
  <c r="Q780" i="1"/>
  <c r="Q793" i="1"/>
  <c r="Q812" i="1"/>
  <c r="Q829" i="1"/>
  <c r="Q852" i="1"/>
  <c r="Q917" i="1"/>
  <c r="Q942" i="1"/>
  <c r="Q966" i="1"/>
  <c r="Q985" i="1"/>
  <c r="Q733" i="1"/>
  <c r="Q765" i="1"/>
  <c r="Q781" i="1"/>
  <c r="Q830" i="1"/>
  <c r="Q853" i="1"/>
  <c r="Q873" i="1"/>
  <c r="Q900" i="1"/>
  <c r="Q924" i="1"/>
  <c r="Q7" i="1"/>
  <c r="Q15" i="1"/>
  <c r="Q23" i="1"/>
  <c r="Q8" i="1"/>
  <c r="Q16" i="1"/>
  <c r="Q24" i="1"/>
  <c r="Q9" i="1"/>
  <c r="Q17" i="1"/>
  <c r="Q25" i="1"/>
  <c r="A12" i="1"/>
  <c r="A28" i="1"/>
  <c r="Q10" i="1"/>
  <c r="Q18" i="1"/>
  <c r="Q26" i="1"/>
  <c r="A4" i="1"/>
  <c r="A20" i="1"/>
  <c r="Q3" i="1"/>
  <c r="Q11" i="1"/>
  <c r="Q19" i="1"/>
  <c r="Q27" i="1"/>
  <c r="Q4" i="1"/>
  <c r="Q12" i="1"/>
  <c r="Q20" i="1"/>
  <c r="Q28" i="1"/>
  <c r="F157" i="2"/>
  <c r="F189" i="2"/>
  <c r="F221" i="2"/>
  <c r="H134" i="2"/>
  <c r="H155" i="2"/>
  <c r="H178" i="2"/>
  <c r="H198" i="2"/>
  <c r="H219" i="2"/>
  <c r="H242" i="2"/>
  <c r="F160" i="2"/>
  <c r="F192" i="2"/>
  <c r="F224" i="2"/>
  <c r="H138" i="2"/>
  <c r="H158" i="2"/>
  <c r="H179" i="2"/>
  <c r="H202" i="2"/>
  <c r="H222" i="2"/>
  <c r="H243" i="2"/>
  <c r="F133" i="2"/>
  <c r="F165" i="2"/>
  <c r="F197" i="2"/>
  <c r="F229" i="2"/>
  <c r="H139" i="2"/>
  <c r="H162" i="2"/>
  <c r="H182" i="2"/>
  <c r="H203" i="2"/>
  <c r="H226" i="2"/>
  <c r="H246" i="2"/>
  <c r="F136" i="2"/>
  <c r="F168" i="2"/>
  <c r="F200" i="2"/>
  <c r="F232" i="2"/>
  <c r="H142" i="2"/>
  <c r="H163" i="2"/>
  <c r="H186" i="2"/>
  <c r="H206" i="2"/>
  <c r="H227" i="2"/>
  <c r="H250" i="2"/>
  <c r="F141" i="2"/>
  <c r="F173" i="2"/>
  <c r="F205" i="2"/>
  <c r="F237" i="2"/>
  <c r="H146" i="2"/>
  <c r="H166" i="2"/>
  <c r="H187" i="2"/>
  <c r="H210" i="2"/>
  <c r="H230" i="2"/>
  <c r="H251" i="2"/>
  <c r="F144" i="2"/>
  <c r="F176" i="2"/>
  <c r="F208" i="2"/>
  <c r="F240" i="2"/>
  <c r="H147" i="2"/>
  <c r="H170" i="2"/>
  <c r="H190" i="2"/>
  <c r="H211" i="2"/>
  <c r="H234" i="2"/>
  <c r="F149" i="2"/>
  <c r="F181" i="2"/>
  <c r="F213" i="2"/>
  <c r="F245" i="2"/>
  <c r="H150" i="2"/>
  <c r="H171" i="2"/>
  <c r="H194" i="2"/>
  <c r="H214" i="2"/>
  <c r="H235" i="2"/>
  <c r="F152" i="2"/>
  <c r="F184" i="2"/>
  <c r="F216" i="2"/>
  <c r="F248" i="2"/>
  <c r="H154" i="2"/>
  <c r="H174" i="2"/>
  <c r="H195" i="2"/>
  <c r="H218" i="2"/>
  <c r="H238" i="2"/>
  <c r="H4" i="2"/>
  <c r="H12" i="2"/>
  <c r="H20" i="2"/>
  <c r="H28" i="2"/>
  <c r="H36" i="2"/>
  <c r="F36" i="2"/>
  <c r="H44" i="2"/>
  <c r="F44" i="2"/>
  <c r="H52" i="2"/>
  <c r="F52" i="2"/>
  <c r="H60" i="2"/>
  <c r="F60" i="2"/>
  <c r="H68" i="2"/>
  <c r="F68" i="2"/>
  <c r="H76" i="2"/>
  <c r="F76" i="2"/>
  <c r="H84" i="2"/>
  <c r="F84" i="2"/>
  <c r="H92" i="2"/>
  <c r="F92" i="2"/>
  <c r="H100" i="2"/>
  <c r="F100" i="2"/>
  <c r="H108" i="2"/>
  <c r="F108" i="2"/>
  <c r="H116" i="2"/>
  <c r="F116" i="2"/>
  <c r="H124" i="2"/>
  <c r="F124" i="2"/>
  <c r="H5" i="2"/>
  <c r="H13" i="2"/>
  <c r="H21" i="2"/>
  <c r="F29" i="2"/>
  <c r="H29" i="2"/>
  <c r="F37" i="2"/>
  <c r="H37" i="2"/>
  <c r="F45" i="2"/>
  <c r="H45" i="2"/>
  <c r="F53" i="2"/>
  <c r="H53" i="2"/>
  <c r="F61" i="2"/>
  <c r="H61" i="2"/>
  <c r="F69" i="2"/>
  <c r="H69" i="2"/>
  <c r="F77" i="2"/>
  <c r="H77" i="2"/>
  <c r="F85" i="2"/>
  <c r="H85" i="2"/>
  <c r="F93" i="2"/>
  <c r="H93" i="2"/>
  <c r="F101" i="2"/>
  <c r="H101" i="2"/>
  <c r="F109" i="2"/>
  <c r="H109" i="2"/>
  <c r="F117" i="2"/>
  <c r="H117" i="2"/>
  <c r="H7" i="2"/>
  <c r="H15" i="2"/>
  <c r="H23" i="2"/>
  <c r="H31" i="2"/>
  <c r="F31" i="2"/>
  <c r="H39" i="2"/>
  <c r="F39" i="2"/>
  <c r="H47" i="2"/>
  <c r="F47" i="2"/>
  <c r="H55" i="2"/>
  <c r="F55" i="2"/>
  <c r="H63" i="2"/>
  <c r="F63" i="2"/>
  <c r="H71" i="2"/>
  <c r="F71" i="2"/>
  <c r="H79" i="2"/>
  <c r="F79" i="2"/>
  <c r="H87" i="2"/>
  <c r="F87" i="2"/>
  <c r="H95" i="2"/>
  <c r="F95" i="2"/>
  <c r="H103" i="2"/>
  <c r="F103" i="2"/>
  <c r="H111" i="2"/>
  <c r="F111" i="2"/>
  <c r="H119" i="2"/>
  <c r="F119" i="2"/>
  <c r="H9" i="2"/>
  <c r="H17" i="2"/>
  <c r="H25" i="2"/>
  <c r="H33" i="2"/>
  <c r="F33" i="2"/>
  <c r="H41" i="2"/>
  <c r="F41" i="2"/>
  <c r="H49" i="2"/>
  <c r="F49" i="2"/>
  <c r="H57" i="2"/>
  <c r="F57" i="2"/>
  <c r="H65" i="2"/>
  <c r="F65" i="2"/>
  <c r="H73" i="2"/>
  <c r="F73" i="2"/>
  <c r="H81" i="2"/>
  <c r="F81" i="2"/>
  <c r="H89" i="2"/>
  <c r="F89" i="2"/>
  <c r="H97" i="2"/>
  <c r="F97" i="2"/>
  <c r="H105" i="2"/>
  <c r="F105" i="2"/>
  <c r="H113" i="2"/>
  <c r="F113" i="2"/>
  <c r="H121" i="2"/>
  <c r="F121" i="2"/>
  <c r="F127" i="2"/>
  <c r="F135" i="2"/>
  <c r="F143" i="2"/>
  <c r="F151" i="2"/>
  <c r="F159" i="2"/>
  <c r="F167" i="2"/>
  <c r="F175" i="2"/>
  <c r="F183" i="2"/>
  <c r="F191" i="2"/>
  <c r="F199" i="2"/>
  <c r="F207" i="2"/>
  <c r="F215" i="2"/>
  <c r="F223" i="2"/>
  <c r="F231" i="2"/>
  <c r="F239" i="2"/>
  <c r="F247" i="2"/>
  <c r="H125" i="2"/>
  <c r="F32" i="2"/>
  <c r="F40" i="2"/>
  <c r="F48" i="2"/>
  <c r="F56" i="2"/>
  <c r="F64" i="2"/>
  <c r="F72" i="2"/>
  <c r="F80" i="2"/>
  <c r="F88" i="2"/>
  <c r="F96" i="2"/>
  <c r="F104" i="2"/>
  <c r="F112" i="2"/>
  <c r="F120" i="2"/>
  <c r="F128" i="2"/>
  <c r="H6" i="2"/>
  <c r="H14" i="2"/>
  <c r="H22" i="2"/>
  <c r="H30" i="2"/>
  <c r="H38" i="2"/>
  <c r="H46" i="2"/>
  <c r="H54" i="2"/>
  <c r="H62" i="2"/>
  <c r="H70" i="2"/>
  <c r="H78" i="2"/>
  <c r="H86" i="2"/>
  <c r="H94" i="2"/>
  <c r="H102" i="2"/>
  <c r="H110" i="2"/>
  <c r="H118" i="2"/>
  <c r="H126" i="2"/>
  <c r="F129" i="2"/>
  <c r="F137" i="2"/>
  <c r="F145" i="2"/>
  <c r="F153" i="2"/>
  <c r="F161" i="2"/>
  <c r="F169" i="2"/>
  <c r="F177" i="2"/>
  <c r="F185" i="2"/>
  <c r="F193" i="2"/>
  <c r="F201" i="2"/>
  <c r="F209" i="2"/>
  <c r="F217" i="2"/>
  <c r="F225" i="2"/>
  <c r="F233" i="2"/>
  <c r="F241" i="2"/>
  <c r="F249" i="2"/>
  <c r="F34" i="2"/>
  <c r="F42" i="2"/>
  <c r="F50" i="2"/>
  <c r="F58" i="2"/>
  <c r="F66" i="2"/>
  <c r="F74" i="2"/>
  <c r="F82" i="2"/>
  <c r="F90" i="2"/>
  <c r="F98" i="2"/>
  <c r="F106" i="2"/>
  <c r="F114" i="2"/>
  <c r="F122" i="2"/>
  <c r="F130" i="2"/>
  <c r="F35" i="2"/>
  <c r="F43" i="2"/>
  <c r="F51" i="2"/>
  <c r="F59" i="2"/>
  <c r="F67" i="2"/>
  <c r="F75" i="2"/>
  <c r="F83" i="2"/>
  <c r="F91" i="2"/>
  <c r="F99" i="2"/>
  <c r="F107" i="2"/>
  <c r="F115" i="2"/>
  <c r="F123" i="2"/>
  <c r="F131" i="2"/>
  <c r="F132" i="2"/>
  <c r="F140" i="2"/>
  <c r="F148" i="2"/>
  <c r="F156" i="2"/>
  <c r="F164" i="2"/>
  <c r="F172" i="2"/>
  <c r="F180" i="2"/>
  <c r="F188" i="2"/>
  <c r="F196" i="2"/>
  <c r="F204" i="2"/>
  <c r="F212" i="2"/>
  <c r="F220" i="2"/>
  <c r="F228" i="2"/>
  <c r="F236" i="2"/>
  <c r="F244" i="2"/>
  <c r="F252" i="2"/>
  <c r="I10" i="1"/>
  <c r="I18" i="1"/>
  <c r="I26" i="1"/>
  <c r="I58" i="1"/>
  <c r="I66" i="1"/>
  <c r="I90" i="1"/>
  <c r="I194" i="1"/>
  <c r="I218" i="1"/>
  <c r="I250" i="1"/>
  <c r="I386" i="1"/>
  <c r="I450" i="1"/>
  <c r="I474" i="1"/>
  <c r="I578" i="1"/>
  <c r="I594" i="1"/>
  <c r="I602" i="1"/>
  <c r="I626" i="1"/>
  <c r="I642" i="1"/>
  <c r="I666" i="1"/>
  <c r="I762" i="1"/>
  <c r="I770" i="1"/>
  <c r="I834" i="1"/>
  <c r="I19" i="1"/>
  <c r="I27" i="1"/>
  <c r="I35" i="1"/>
  <c r="I43" i="1"/>
  <c r="I51" i="1"/>
  <c r="I59" i="1"/>
  <c r="I67" i="1"/>
  <c r="I75" i="1"/>
  <c r="I83" i="1"/>
  <c r="I91" i="1"/>
  <c r="I99" i="1"/>
  <c r="I107" i="1"/>
  <c r="I115" i="1"/>
  <c r="I123" i="1"/>
  <c r="I131" i="1"/>
  <c r="I139" i="1"/>
  <c r="I147" i="1"/>
  <c r="I155" i="1"/>
  <c r="I163" i="1"/>
  <c r="I171" i="1"/>
  <c r="I179" i="1"/>
  <c r="I187" i="1"/>
  <c r="I195" i="1"/>
  <c r="I203" i="1"/>
  <c r="I211" i="1"/>
  <c r="I219" i="1"/>
  <c r="I227" i="1"/>
  <c r="I235" i="1"/>
  <c r="I243" i="1"/>
  <c r="I251" i="1"/>
  <c r="I259" i="1"/>
  <c r="I267" i="1"/>
  <c r="I275" i="1"/>
  <c r="I283" i="1"/>
  <c r="I291" i="1"/>
  <c r="I299" i="1"/>
  <c r="I307" i="1"/>
  <c r="I315" i="1"/>
  <c r="I323" i="1"/>
  <c r="I331" i="1"/>
  <c r="I339" i="1"/>
  <c r="I347" i="1"/>
  <c r="I355" i="1"/>
  <c r="I363" i="1"/>
  <c r="I371" i="1"/>
  <c r="I379" i="1"/>
  <c r="I387" i="1"/>
  <c r="I395" i="1"/>
  <c r="I403" i="1"/>
  <c r="I411" i="1"/>
  <c r="I419" i="1"/>
  <c r="I427" i="1"/>
  <c r="I435" i="1"/>
  <c r="I4" i="1"/>
  <c r="I20" i="1"/>
  <c r="I28" i="1"/>
  <c r="I36" i="1"/>
  <c r="I44" i="1"/>
  <c r="I52" i="1"/>
  <c r="I60" i="1"/>
  <c r="I68" i="1"/>
  <c r="I76" i="1"/>
  <c r="I84" i="1"/>
  <c r="I92" i="1"/>
  <c r="I100" i="1"/>
  <c r="I108" i="1"/>
  <c r="I116" i="1"/>
  <c r="I124" i="1"/>
  <c r="I132" i="1"/>
  <c r="I140" i="1"/>
  <c r="I148" i="1"/>
  <c r="I156" i="1"/>
  <c r="I164" i="1"/>
  <c r="I172" i="1"/>
  <c r="I180" i="1"/>
  <c r="I188" i="1"/>
  <c r="I196" i="1"/>
  <c r="I204" i="1"/>
  <c r="I5" i="1"/>
  <c r="I13" i="1"/>
  <c r="I21" i="1"/>
  <c r="I29" i="1"/>
  <c r="I37" i="1"/>
  <c r="I45" i="1"/>
  <c r="I53" i="1"/>
  <c r="I61" i="1"/>
  <c r="I69" i="1"/>
  <c r="I77" i="1"/>
  <c r="I85" i="1"/>
  <c r="I93" i="1"/>
  <c r="I101" i="1"/>
  <c r="I109" i="1"/>
  <c r="I117" i="1"/>
  <c r="I125" i="1"/>
  <c r="I133" i="1"/>
  <c r="I141" i="1"/>
  <c r="I149" i="1"/>
  <c r="I157" i="1"/>
  <c r="I165" i="1"/>
  <c r="I173" i="1"/>
  <c r="I181" i="1"/>
  <c r="I189" i="1"/>
  <c r="I197" i="1"/>
  <c r="I205" i="1"/>
  <c r="I213" i="1"/>
  <c r="I221" i="1"/>
  <c r="I229" i="1"/>
  <c r="I237" i="1"/>
  <c r="I245" i="1"/>
  <c r="I253" i="1"/>
  <c r="I261" i="1"/>
  <c r="I269" i="1"/>
  <c r="I277" i="1"/>
  <c r="I285" i="1"/>
  <c r="I293" i="1"/>
  <c r="I301" i="1"/>
  <c r="I309" i="1"/>
  <c r="I317" i="1"/>
  <c r="I325" i="1"/>
  <c r="I333" i="1"/>
  <c r="I341" i="1"/>
  <c r="I349" i="1"/>
  <c r="I357" i="1"/>
  <c r="I365" i="1"/>
  <c r="I373" i="1"/>
  <c r="I381" i="1"/>
  <c r="I389" i="1"/>
  <c r="I397" i="1"/>
  <c r="I405" i="1"/>
  <c r="I413" i="1"/>
  <c r="I421" i="1"/>
  <c r="I429" i="1"/>
  <c r="I437" i="1"/>
  <c r="I445" i="1"/>
  <c r="I453" i="1"/>
  <c r="I461" i="1"/>
  <c r="I469" i="1"/>
  <c r="I477" i="1"/>
  <c r="I485" i="1"/>
  <c r="I493" i="1"/>
  <c r="I501" i="1"/>
  <c r="I509" i="1"/>
  <c r="I517" i="1"/>
  <c r="I525" i="1"/>
  <c r="I533" i="1"/>
  <c r="I541" i="1"/>
  <c r="I549" i="1"/>
  <c r="I557" i="1"/>
  <c r="I565" i="1"/>
  <c r="I573" i="1"/>
  <c r="I581" i="1"/>
  <c r="I589" i="1"/>
  <c r="I597" i="1"/>
  <c r="I605" i="1"/>
  <c r="I613" i="1"/>
  <c r="I621" i="1"/>
  <c r="I629" i="1"/>
  <c r="I637" i="1"/>
  <c r="I645" i="1"/>
  <c r="I653" i="1"/>
  <c r="I661" i="1"/>
  <c r="I669" i="1"/>
  <c r="I677" i="1"/>
  <c r="I685" i="1"/>
  <c r="I693" i="1"/>
  <c r="I701" i="1"/>
  <c r="I709" i="1"/>
  <c r="I717" i="1"/>
  <c r="I725" i="1"/>
  <c r="I733" i="1"/>
  <c r="I741" i="1"/>
  <c r="I749" i="1"/>
  <c r="I757" i="1"/>
  <c r="I765" i="1"/>
  <c r="I773" i="1"/>
  <c r="I781" i="1"/>
  <c r="I789" i="1"/>
  <c r="I797" i="1"/>
  <c r="I805" i="1"/>
  <c r="I813" i="1"/>
  <c r="I821" i="1"/>
  <c r="I829" i="1"/>
  <c r="I837" i="1"/>
  <c r="I845" i="1"/>
  <c r="I853" i="1"/>
  <c r="I861" i="1"/>
  <c r="I869" i="1"/>
  <c r="I6" i="1"/>
  <c r="I14" i="1"/>
  <c r="I30" i="1"/>
  <c r="I38" i="1"/>
  <c r="I46" i="1"/>
  <c r="I54" i="1"/>
  <c r="I62" i="1"/>
  <c r="I70" i="1"/>
  <c r="I78" i="1"/>
  <c r="I86" i="1"/>
  <c r="I94" i="1"/>
  <c r="I102" i="1"/>
  <c r="I110" i="1"/>
  <c r="I118" i="1"/>
  <c r="I126" i="1"/>
  <c r="I134" i="1"/>
  <c r="I142" i="1"/>
  <c r="I150" i="1"/>
  <c r="I158" i="1"/>
  <c r="I166" i="1"/>
  <c r="I174" i="1"/>
  <c r="I182" i="1"/>
  <c r="I190" i="1"/>
  <c r="I198" i="1"/>
  <c r="I206" i="1"/>
  <c r="I214" i="1"/>
  <c r="I222" i="1"/>
  <c r="I230" i="1"/>
  <c r="I238" i="1"/>
  <c r="I246" i="1"/>
  <c r="I254" i="1"/>
  <c r="I262" i="1"/>
  <c r="I270" i="1"/>
  <c r="I278" i="1"/>
  <c r="I286" i="1"/>
  <c r="I294" i="1"/>
  <c r="I302" i="1"/>
  <c r="I310" i="1"/>
  <c r="I318" i="1"/>
  <c r="I326" i="1"/>
  <c r="I334" i="1"/>
  <c r="I342" i="1"/>
  <c r="I350" i="1"/>
  <c r="I358" i="1"/>
  <c r="I366" i="1"/>
  <c r="I374" i="1"/>
  <c r="I382" i="1"/>
  <c r="I390" i="1"/>
  <c r="I398" i="1"/>
  <c r="I406" i="1"/>
  <c r="I414" i="1"/>
  <c r="I422" i="1"/>
  <c r="I430" i="1"/>
  <c r="I438" i="1"/>
  <c r="I446" i="1"/>
  <c r="I454" i="1"/>
  <c r="I462" i="1"/>
  <c r="I470" i="1"/>
  <c r="I478" i="1"/>
  <c r="I486" i="1"/>
  <c r="I494" i="1"/>
  <c r="I502" i="1"/>
  <c r="I510" i="1"/>
  <c r="I518" i="1"/>
  <c r="I526" i="1"/>
  <c r="I534" i="1"/>
  <c r="I542" i="1"/>
  <c r="I550" i="1"/>
  <c r="I558" i="1"/>
  <c r="I566" i="1"/>
  <c r="I574" i="1"/>
  <c r="I582" i="1"/>
  <c r="I590" i="1"/>
  <c r="I598" i="1"/>
  <c r="I606" i="1"/>
  <c r="I614" i="1"/>
  <c r="I622" i="1"/>
  <c r="I630" i="1"/>
  <c r="I638" i="1"/>
  <c r="I646" i="1"/>
  <c r="I654" i="1"/>
  <c r="I662" i="1"/>
  <c r="I670" i="1"/>
  <c r="I678" i="1"/>
  <c r="I686" i="1"/>
  <c r="I694" i="1"/>
  <c r="I702" i="1"/>
  <c r="I710" i="1"/>
  <c r="I718" i="1"/>
  <c r="I726" i="1"/>
  <c r="I734" i="1"/>
  <c r="I742" i="1"/>
  <c r="I750" i="1"/>
  <c r="I758" i="1"/>
  <c r="I766" i="1"/>
  <c r="I774" i="1"/>
  <c r="I782" i="1"/>
  <c r="I790" i="1"/>
  <c r="I798" i="1"/>
  <c r="I806" i="1"/>
  <c r="I814" i="1"/>
  <c r="I822" i="1"/>
  <c r="I830" i="1"/>
  <c r="I838" i="1"/>
  <c r="I846" i="1"/>
  <c r="I854" i="1"/>
  <c r="I862" i="1"/>
  <c r="I870" i="1"/>
  <c r="I31" i="1"/>
  <c r="I39" i="1"/>
  <c r="I47" i="1"/>
  <c r="I55" i="1"/>
  <c r="I63" i="1"/>
  <c r="I71" i="1"/>
  <c r="I79" i="1"/>
  <c r="I87" i="1"/>
  <c r="I95" i="1"/>
  <c r="I103" i="1"/>
  <c r="I111" i="1"/>
  <c r="I119" i="1"/>
  <c r="I127" i="1"/>
  <c r="I135" i="1"/>
  <c r="I143" i="1"/>
  <c r="I151" i="1"/>
  <c r="I159" i="1"/>
  <c r="I167" i="1"/>
  <c r="I175" i="1"/>
  <c r="I183" i="1"/>
  <c r="I191" i="1"/>
  <c r="I199" i="1"/>
  <c r="I207" i="1"/>
  <c r="I215" i="1"/>
  <c r="I223" i="1"/>
  <c r="I231" i="1"/>
  <c r="I239" i="1"/>
  <c r="I247" i="1"/>
  <c r="I255" i="1"/>
  <c r="I263" i="1"/>
  <c r="I271" i="1"/>
  <c r="I279" i="1"/>
  <c r="I287" i="1"/>
  <c r="I295" i="1"/>
  <c r="I303" i="1"/>
  <c r="I311" i="1"/>
  <c r="I319" i="1"/>
  <c r="I327" i="1"/>
  <c r="I335" i="1"/>
  <c r="I343" i="1"/>
  <c r="I351" i="1"/>
  <c r="I359" i="1"/>
  <c r="I367" i="1"/>
  <c r="I375" i="1"/>
  <c r="I383" i="1"/>
  <c r="I391" i="1"/>
  <c r="I399" i="1"/>
  <c r="I407" i="1"/>
  <c r="I415" i="1"/>
  <c r="I423" i="1"/>
  <c r="I431" i="1"/>
  <c r="I439" i="1"/>
  <c r="I447" i="1"/>
  <c r="I455" i="1"/>
  <c r="I463" i="1"/>
  <c r="I471" i="1"/>
  <c r="I479" i="1"/>
  <c r="I487" i="1"/>
  <c r="I495" i="1"/>
  <c r="I503" i="1"/>
  <c r="I511" i="1"/>
  <c r="I519" i="1"/>
  <c r="I527" i="1"/>
  <c r="I535" i="1"/>
  <c r="I543" i="1"/>
  <c r="I551" i="1"/>
  <c r="I559" i="1"/>
  <c r="I567" i="1"/>
  <c r="I32" i="1"/>
  <c r="I40" i="1"/>
  <c r="I48" i="1"/>
  <c r="I56" i="1"/>
  <c r="I64" i="1"/>
  <c r="I72" i="1"/>
  <c r="I80" i="1"/>
  <c r="I88" i="1"/>
  <c r="I96" i="1"/>
  <c r="I104" i="1"/>
  <c r="I112" i="1"/>
  <c r="I120" i="1"/>
  <c r="I128" i="1"/>
  <c r="I136" i="1"/>
  <c r="I144" i="1"/>
  <c r="I152" i="1"/>
  <c r="I160" i="1"/>
  <c r="I168" i="1"/>
  <c r="I176" i="1"/>
  <c r="I184" i="1"/>
  <c r="I192" i="1"/>
  <c r="I200" i="1"/>
  <c r="I208" i="1"/>
  <c r="I216" i="1"/>
  <c r="I224" i="1"/>
  <c r="I232" i="1"/>
  <c r="I240" i="1"/>
  <c r="I248" i="1"/>
  <c r="I256" i="1"/>
  <c r="I264" i="1"/>
  <c r="I272" i="1"/>
  <c r="I280" i="1"/>
  <c r="I288" i="1"/>
  <c r="I296" i="1"/>
  <c r="I304" i="1"/>
  <c r="I312" i="1"/>
  <c r="I320" i="1"/>
  <c r="I328" i="1"/>
  <c r="I336" i="1"/>
  <c r="I344" i="1"/>
  <c r="I352" i="1"/>
  <c r="I360" i="1"/>
  <c r="I368" i="1"/>
  <c r="I376" i="1"/>
  <c r="I384" i="1"/>
  <c r="I392" i="1"/>
  <c r="I400" i="1"/>
  <c r="I408" i="1"/>
  <c r="I416" i="1"/>
  <c r="I424" i="1"/>
  <c r="I432" i="1"/>
  <c r="I440" i="1"/>
  <c r="I448" i="1"/>
  <c r="I456" i="1"/>
  <c r="I464" i="1"/>
  <c r="I472" i="1"/>
  <c r="I480" i="1"/>
  <c r="I488" i="1"/>
  <c r="I496" i="1"/>
  <c r="I504" i="1"/>
  <c r="I512" i="1"/>
  <c r="I520" i="1"/>
  <c r="I528" i="1"/>
  <c r="I536" i="1"/>
  <c r="I544" i="1"/>
  <c r="I552" i="1"/>
  <c r="I560" i="1"/>
  <c r="I568" i="1"/>
  <c r="I576" i="1"/>
  <c r="I584" i="1"/>
  <c r="I592" i="1"/>
  <c r="I600" i="1"/>
  <c r="I608" i="1"/>
  <c r="I616" i="1"/>
  <c r="I624" i="1"/>
  <c r="I632" i="1"/>
  <c r="I640" i="1"/>
  <c r="I648" i="1"/>
  <c r="I656" i="1"/>
  <c r="I664" i="1"/>
  <c r="I672" i="1"/>
  <c r="I680" i="1"/>
  <c r="I688" i="1"/>
  <c r="I696" i="1"/>
  <c r="I704" i="1"/>
  <c r="I712" i="1"/>
  <c r="I720" i="1"/>
  <c r="I728" i="1"/>
  <c r="I736" i="1"/>
  <c r="I744" i="1"/>
  <c r="I752" i="1"/>
  <c r="I760" i="1"/>
  <c r="I768" i="1"/>
  <c r="I776" i="1"/>
  <c r="I784" i="1"/>
  <c r="I792" i="1"/>
  <c r="I800" i="1"/>
  <c r="I808" i="1"/>
  <c r="I816" i="1"/>
  <c r="I824" i="1"/>
  <c r="I832" i="1"/>
  <c r="I840" i="1"/>
  <c r="I872" i="1"/>
  <c r="I33" i="1"/>
  <c r="I41" i="1"/>
  <c r="I49" i="1"/>
  <c r="I57" i="1"/>
  <c r="I65" i="1"/>
  <c r="I73" i="1"/>
  <c r="I81" i="1"/>
  <c r="I89" i="1"/>
  <c r="I97" i="1"/>
  <c r="I105" i="1"/>
  <c r="I113" i="1"/>
  <c r="I121" i="1"/>
  <c r="I129" i="1"/>
  <c r="I137" i="1"/>
  <c r="I145" i="1"/>
  <c r="I153" i="1"/>
  <c r="I161" i="1"/>
  <c r="I169" i="1"/>
  <c r="I177" i="1"/>
  <c r="I185" i="1"/>
  <c r="I193" i="1"/>
  <c r="I201" i="1"/>
  <c r="I209" i="1"/>
  <c r="I217" i="1"/>
  <c r="I225" i="1"/>
  <c r="I233" i="1"/>
  <c r="I241" i="1"/>
  <c r="I249" i="1"/>
  <c r="I257" i="1"/>
  <c r="I265" i="1"/>
  <c r="I273" i="1"/>
  <c r="I281" i="1"/>
  <c r="I289" i="1"/>
  <c r="I297" i="1"/>
  <c r="I305" i="1"/>
  <c r="I313" i="1"/>
  <c r="I321" i="1"/>
  <c r="I329" i="1"/>
  <c r="I337" i="1"/>
  <c r="I345" i="1"/>
  <c r="I353" i="1"/>
  <c r="I361" i="1"/>
  <c r="I369" i="1"/>
  <c r="I377" i="1"/>
  <c r="I385" i="1"/>
  <c r="I393" i="1"/>
  <c r="I401" i="1"/>
  <c r="I409" i="1"/>
  <c r="I417" i="1"/>
  <c r="I425" i="1"/>
  <c r="I433" i="1"/>
  <c r="I441" i="1"/>
  <c r="I449" i="1"/>
  <c r="I457" i="1"/>
  <c r="I465" i="1"/>
  <c r="I473" i="1"/>
  <c r="I481" i="1"/>
  <c r="I489" i="1"/>
  <c r="I497" i="1"/>
  <c r="I505" i="1"/>
  <c r="I513" i="1"/>
  <c r="I521" i="1"/>
  <c r="I529" i="1"/>
  <c r="I537" i="1"/>
  <c r="I545" i="1"/>
  <c r="I553" i="1"/>
  <c r="I561" i="1"/>
  <c r="I569" i="1"/>
  <c r="I577" i="1"/>
  <c r="I585" i="1"/>
  <c r="I593" i="1"/>
  <c r="I601" i="1"/>
  <c r="I609" i="1"/>
  <c r="I617" i="1"/>
  <c r="I625" i="1"/>
  <c r="I633" i="1"/>
  <c r="I641" i="1"/>
  <c r="I649" i="1"/>
  <c r="I657" i="1"/>
  <c r="I665" i="1"/>
  <c r="I673" i="1"/>
  <c r="I681" i="1"/>
  <c r="I689" i="1"/>
  <c r="I697" i="1"/>
  <c r="I705" i="1"/>
  <c r="I713" i="1"/>
  <c r="I721" i="1"/>
  <c r="I729" i="1"/>
  <c r="I737" i="1"/>
  <c r="I745" i="1"/>
  <c r="I753" i="1"/>
  <c r="I761" i="1"/>
  <c r="I769" i="1"/>
  <c r="I777" i="1"/>
  <c r="I785" i="1"/>
  <c r="I793" i="1"/>
  <c r="I801" i="1"/>
  <c r="I809" i="1"/>
  <c r="I817" i="1"/>
  <c r="I825" i="1"/>
  <c r="I833" i="1"/>
  <c r="I841" i="1"/>
  <c r="I849" i="1"/>
  <c r="I857" i="1"/>
  <c r="I865" i="1"/>
  <c r="I873" i="1"/>
  <c r="I850" i="1"/>
  <c r="I882" i="1"/>
  <c r="I962" i="1"/>
  <c r="I978" i="1"/>
  <c r="I986" i="1"/>
  <c r="P10" i="1"/>
  <c r="P18" i="1"/>
  <c r="P26" i="1"/>
  <c r="P34" i="1"/>
  <c r="P42" i="1"/>
  <c r="P50" i="1"/>
  <c r="P58" i="1"/>
  <c r="P66" i="1"/>
  <c r="P74" i="1"/>
  <c r="P82" i="1"/>
  <c r="P90" i="1"/>
  <c r="P98" i="1"/>
  <c r="P106" i="1"/>
  <c r="P114" i="1"/>
  <c r="P122" i="1"/>
  <c r="P130" i="1"/>
  <c r="P138" i="1"/>
  <c r="P146" i="1"/>
  <c r="P154" i="1"/>
  <c r="P162" i="1"/>
  <c r="P170" i="1"/>
  <c r="P178" i="1"/>
  <c r="P186" i="1"/>
  <c r="P194" i="1"/>
  <c r="P202" i="1"/>
  <c r="P210" i="1"/>
  <c r="P218" i="1"/>
  <c r="P226" i="1"/>
  <c r="P234" i="1"/>
  <c r="P242" i="1"/>
  <c r="P250" i="1"/>
  <c r="P258" i="1"/>
  <c r="P266" i="1"/>
  <c r="P274" i="1"/>
  <c r="P282" i="1"/>
  <c r="P290" i="1"/>
  <c r="P298" i="1"/>
  <c r="P306" i="1"/>
  <c r="P314" i="1"/>
  <c r="P322" i="1"/>
  <c r="P330" i="1"/>
  <c r="P338" i="1"/>
  <c r="P346" i="1"/>
  <c r="P354" i="1"/>
  <c r="P362" i="1"/>
  <c r="P370" i="1"/>
  <c r="P378" i="1"/>
  <c r="P386" i="1"/>
  <c r="P394" i="1"/>
  <c r="P402" i="1"/>
  <c r="P410" i="1"/>
  <c r="P418" i="1"/>
  <c r="P426" i="1"/>
  <c r="P434" i="1"/>
  <c r="P442" i="1"/>
  <c r="P450" i="1"/>
  <c r="P458" i="1"/>
  <c r="P466" i="1"/>
  <c r="P474" i="1"/>
  <c r="P482" i="1"/>
  <c r="P490" i="1"/>
  <c r="P498" i="1"/>
  <c r="P506" i="1"/>
  <c r="P514" i="1"/>
  <c r="P522" i="1"/>
  <c r="P530" i="1"/>
  <c r="P538" i="1"/>
  <c r="P546" i="1"/>
  <c r="P554" i="1"/>
  <c r="P562" i="1"/>
  <c r="P570" i="1"/>
  <c r="P578" i="1"/>
  <c r="P586" i="1"/>
  <c r="P594" i="1"/>
  <c r="P602" i="1"/>
  <c r="P610" i="1"/>
  <c r="P618" i="1"/>
  <c r="P626" i="1"/>
  <c r="P634" i="1"/>
  <c r="P642" i="1"/>
  <c r="P650" i="1"/>
  <c r="P658" i="1"/>
  <c r="P666" i="1"/>
  <c r="P674" i="1"/>
  <c r="P682" i="1"/>
  <c r="P690" i="1"/>
  <c r="P698" i="1"/>
  <c r="P706" i="1"/>
  <c r="P714" i="1"/>
  <c r="P722" i="1"/>
  <c r="P730" i="1"/>
  <c r="P738" i="1"/>
  <c r="P746" i="1"/>
  <c r="P754" i="1"/>
  <c r="P762" i="1"/>
  <c r="P770" i="1"/>
  <c r="P778" i="1"/>
  <c r="P786" i="1"/>
  <c r="P794" i="1"/>
  <c r="F794" i="1"/>
  <c r="P802" i="1"/>
  <c r="F802" i="1"/>
  <c r="P810" i="1"/>
  <c r="F810" i="1"/>
  <c r="P818" i="1"/>
  <c r="F818" i="1"/>
  <c r="P826" i="1"/>
  <c r="F826" i="1"/>
  <c r="P834" i="1"/>
  <c r="F834" i="1"/>
  <c r="P842" i="1"/>
  <c r="F842" i="1"/>
  <c r="P850" i="1"/>
  <c r="F850" i="1"/>
  <c r="P858" i="1"/>
  <c r="F858" i="1"/>
  <c r="P866" i="1"/>
  <c r="F866" i="1"/>
  <c r="P874" i="1"/>
  <c r="F874" i="1"/>
  <c r="P882" i="1"/>
  <c r="F882" i="1"/>
  <c r="P890" i="1"/>
  <c r="F890" i="1"/>
  <c r="P898" i="1"/>
  <c r="F898" i="1"/>
  <c r="P906" i="1"/>
  <c r="F906" i="1"/>
  <c r="P914" i="1"/>
  <c r="F914" i="1"/>
  <c r="P922" i="1"/>
  <c r="F922" i="1"/>
  <c r="P930" i="1"/>
  <c r="F930" i="1"/>
  <c r="P938" i="1"/>
  <c r="F938" i="1"/>
  <c r="P946" i="1"/>
  <c r="F946" i="1"/>
  <c r="P954" i="1"/>
  <c r="F954" i="1"/>
  <c r="P962" i="1"/>
  <c r="F962" i="1"/>
  <c r="P970" i="1"/>
  <c r="F970" i="1"/>
  <c r="P978" i="1"/>
  <c r="F978" i="1"/>
  <c r="P986" i="1"/>
  <c r="F986" i="1"/>
  <c r="P994" i="1"/>
  <c r="F994" i="1"/>
  <c r="F10" i="1"/>
  <c r="F18" i="1"/>
  <c r="F26" i="1"/>
  <c r="F34" i="1"/>
  <c r="F42" i="1"/>
  <c r="F50" i="1"/>
  <c r="F58" i="1"/>
  <c r="F66" i="1"/>
  <c r="F74" i="1"/>
  <c r="F82" i="1"/>
  <c r="F90" i="1"/>
  <c r="F98" i="1"/>
  <c r="F106" i="1"/>
  <c r="F114" i="1"/>
  <c r="F122" i="1"/>
  <c r="F130" i="1"/>
  <c r="F138" i="1"/>
  <c r="F146" i="1"/>
  <c r="F154" i="1"/>
  <c r="F162" i="1"/>
  <c r="F170" i="1"/>
  <c r="F178" i="1"/>
  <c r="F186" i="1"/>
  <c r="F194" i="1"/>
  <c r="F202" i="1"/>
  <c r="F210" i="1"/>
  <c r="F218" i="1"/>
  <c r="F226" i="1"/>
  <c r="F234" i="1"/>
  <c r="F242" i="1"/>
  <c r="F250" i="1"/>
  <c r="F258" i="1"/>
  <c r="F266" i="1"/>
  <c r="F274" i="1"/>
  <c r="F282" i="1"/>
  <c r="F290" i="1"/>
  <c r="F298" i="1"/>
  <c r="F306" i="1"/>
  <c r="F314" i="1"/>
  <c r="F322" i="1"/>
  <c r="F330" i="1"/>
  <c r="F338" i="1"/>
  <c r="F346" i="1"/>
  <c r="F354" i="1"/>
  <c r="F362" i="1"/>
  <c r="F370" i="1"/>
  <c r="F378" i="1"/>
  <c r="F386" i="1"/>
  <c r="F394" i="1"/>
  <c r="F402" i="1"/>
  <c r="F410" i="1"/>
  <c r="F418" i="1"/>
  <c r="F426" i="1"/>
  <c r="F434" i="1"/>
  <c r="F442" i="1"/>
  <c r="F450" i="1"/>
  <c r="F458" i="1"/>
  <c r="F466" i="1"/>
  <c r="F474" i="1"/>
  <c r="F482" i="1"/>
  <c r="F490" i="1"/>
  <c r="F498" i="1"/>
  <c r="F506" i="1"/>
  <c r="F514" i="1"/>
  <c r="F522" i="1"/>
  <c r="F530" i="1"/>
  <c r="F538" i="1"/>
  <c r="F546" i="1"/>
  <c r="F554" i="1"/>
  <c r="F562" i="1"/>
  <c r="F570" i="1"/>
  <c r="F578" i="1"/>
  <c r="F586" i="1"/>
  <c r="F594" i="1"/>
  <c r="F602" i="1"/>
  <c r="F610" i="1"/>
  <c r="F618" i="1"/>
  <c r="F626" i="1"/>
  <c r="F634" i="1"/>
  <c r="F642" i="1"/>
  <c r="F650" i="1"/>
  <c r="F658" i="1"/>
  <c r="F666" i="1"/>
  <c r="F674" i="1"/>
  <c r="F682" i="1"/>
  <c r="F690" i="1"/>
  <c r="F698" i="1"/>
  <c r="F706" i="1"/>
  <c r="F762" i="1"/>
  <c r="I443" i="1"/>
  <c r="I451" i="1"/>
  <c r="I459" i="1"/>
  <c r="I467" i="1"/>
  <c r="I475" i="1"/>
  <c r="I483" i="1"/>
  <c r="I491" i="1"/>
  <c r="I499" i="1"/>
  <c r="I507" i="1"/>
  <c r="I515" i="1"/>
  <c r="I523" i="1"/>
  <c r="I531" i="1"/>
  <c r="I539" i="1"/>
  <c r="I547" i="1"/>
  <c r="I555" i="1"/>
  <c r="I563" i="1"/>
  <c r="I571" i="1"/>
  <c r="I579" i="1"/>
  <c r="I587" i="1"/>
  <c r="I595" i="1"/>
  <c r="I603" i="1"/>
  <c r="I611" i="1"/>
  <c r="I619" i="1"/>
  <c r="I627" i="1"/>
  <c r="I635" i="1"/>
  <c r="I643" i="1"/>
  <c r="I651" i="1"/>
  <c r="I659" i="1"/>
  <c r="I667" i="1"/>
  <c r="I675" i="1"/>
  <c r="I683" i="1"/>
  <c r="I691" i="1"/>
  <c r="I699" i="1"/>
  <c r="I707" i="1"/>
  <c r="I715" i="1"/>
  <c r="I723" i="1"/>
  <c r="I731" i="1"/>
  <c r="I739" i="1"/>
  <c r="I747" i="1"/>
  <c r="I755" i="1"/>
  <c r="I763" i="1"/>
  <c r="I771" i="1"/>
  <c r="I779" i="1"/>
  <c r="I787" i="1"/>
  <c r="I795" i="1"/>
  <c r="I803" i="1"/>
  <c r="I811" i="1"/>
  <c r="I819" i="1"/>
  <c r="I827" i="1"/>
  <c r="I835" i="1"/>
  <c r="I843" i="1"/>
  <c r="I851" i="1"/>
  <c r="I859" i="1"/>
  <c r="I867" i="1"/>
  <c r="I875" i="1"/>
  <c r="I883" i="1"/>
  <c r="I891" i="1"/>
  <c r="I899" i="1"/>
  <c r="I907" i="1"/>
  <c r="I915" i="1"/>
  <c r="I923" i="1"/>
  <c r="I931" i="1"/>
  <c r="I939" i="1"/>
  <c r="I947" i="1"/>
  <c r="I955" i="1"/>
  <c r="I963" i="1"/>
  <c r="I971" i="1"/>
  <c r="I979" i="1"/>
  <c r="I987" i="1"/>
  <c r="I995" i="1"/>
  <c r="P3" i="1"/>
  <c r="P11" i="1"/>
  <c r="P19" i="1"/>
  <c r="P27" i="1"/>
  <c r="P35" i="1"/>
  <c r="P43" i="1"/>
  <c r="P51" i="1"/>
  <c r="P59" i="1"/>
  <c r="P67" i="1"/>
  <c r="P75" i="1"/>
  <c r="P83" i="1"/>
  <c r="P91" i="1"/>
  <c r="P99" i="1"/>
  <c r="P107" i="1"/>
  <c r="P115" i="1"/>
  <c r="P123" i="1"/>
  <c r="P131" i="1"/>
  <c r="P139" i="1"/>
  <c r="P147" i="1"/>
  <c r="P155" i="1"/>
  <c r="P163" i="1"/>
  <c r="P171" i="1"/>
  <c r="P179" i="1"/>
  <c r="P187" i="1"/>
  <c r="P195" i="1"/>
  <c r="P203" i="1"/>
  <c r="P211" i="1"/>
  <c r="P219" i="1"/>
  <c r="P227" i="1"/>
  <c r="P235" i="1"/>
  <c r="P243" i="1"/>
  <c r="P251" i="1"/>
  <c r="P259" i="1"/>
  <c r="P267" i="1"/>
  <c r="P275" i="1"/>
  <c r="P283" i="1"/>
  <c r="P291" i="1"/>
  <c r="P299" i="1"/>
  <c r="P307" i="1"/>
  <c r="P315" i="1"/>
  <c r="P323" i="1"/>
  <c r="P331" i="1"/>
  <c r="P339" i="1"/>
  <c r="P347" i="1"/>
  <c r="P355" i="1"/>
  <c r="P363" i="1"/>
  <c r="P371" i="1"/>
  <c r="P379" i="1"/>
  <c r="P387" i="1"/>
  <c r="P395" i="1"/>
  <c r="P403" i="1"/>
  <c r="P411" i="1"/>
  <c r="P419" i="1"/>
  <c r="P427" i="1"/>
  <c r="P435" i="1"/>
  <c r="P443" i="1"/>
  <c r="P451" i="1"/>
  <c r="P459" i="1"/>
  <c r="P467" i="1"/>
  <c r="P475" i="1"/>
  <c r="P483" i="1"/>
  <c r="P491" i="1"/>
  <c r="P499" i="1"/>
  <c r="P507" i="1"/>
  <c r="P515" i="1"/>
  <c r="P523" i="1"/>
  <c r="P531" i="1"/>
  <c r="P539" i="1"/>
  <c r="P547" i="1"/>
  <c r="P555" i="1"/>
  <c r="P563" i="1"/>
  <c r="P571" i="1"/>
  <c r="P579" i="1"/>
  <c r="P587" i="1"/>
  <c r="P595" i="1"/>
  <c r="P603" i="1"/>
  <c r="P611" i="1"/>
  <c r="P619" i="1"/>
  <c r="P627" i="1"/>
  <c r="P635" i="1"/>
  <c r="P643" i="1"/>
  <c r="P651" i="1"/>
  <c r="P659" i="1"/>
  <c r="P667" i="1"/>
  <c r="P675" i="1"/>
  <c r="P683" i="1"/>
  <c r="P691" i="1"/>
  <c r="P699" i="1"/>
  <c r="P707" i="1"/>
  <c r="P715" i="1"/>
  <c r="P723" i="1"/>
  <c r="P731" i="1"/>
  <c r="P739" i="1"/>
  <c r="P747" i="1"/>
  <c r="P755" i="1"/>
  <c r="P763" i="1"/>
  <c r="P771" i="1"/>
  <c r="P779" i="1"/>
  <c r="P787" i="1"/>
  <c r="P795" i="1"/>
  <c r="P803" i="1"/>
  <c r="P811" i="1"/>
  <c r="P819" i="1"/>
  <c r="P827" i="1"/>
  <c r="P835" i="1"/>
  <c r="P843" i="1"/>
  <c r="P851" i="1"/>
  <c r="P859" i="1"/>
  <c r="P867" i="1"/>
  <c r="P875" i="1"/>
  <c r="P883" i="1"/>
  <c r="P891" i="1"/>
  <c r="P899" i="1"/>
  <c r="P907" i="1"/>
  <c r="P915" i="1"/>
  <c r="P923" i="1"/>
  <c r="P931" i="1"/>
  <c r="P939" i="1"/>
  <c r="P947" i="1"/>
  <c r="P955" i="1"/>
  <c r="P963" i="1"/>
  <c r="P971" i="1"/>
  <c r="P979" i="1"/>
  <c r="P987" i="1"/>
  <c r="P995" i="1"/>
  <c r="F3" i="1"/>
  <c r="F11" i="1"/>
  <c r="F19" i="1"/>
  <c r="F27" i="1"/>
  <c r="F35" i="1"/>
  <c r="F43" i="1"/>
  <c r="F51" i="1"/>
  <c r="F59" i="1"/>
  <c r="F67" i="1"/>
  <c r="F75" i="1"/>
  <c r="F83" i="1"/>
  <c r="F91" i="1"/>
  <c r="F99" i="1"/>
  <c r="F107" i="1"/>
  <c r="F115" i="1"/>
  <c r="F123" i="1"/>
  <c r="F131" i="1"/>
  <c r="F139" i="1"/>
  <c r="F147" i="1"/>
  <c r="F155" i="1"/>
  <c r="F163" i="1"/>
  <c r="F171" i="1"/>
  <c r="F179" i="1"/>
  <c r="F187" i="1"/>
  <c r="F195" i="1"/>
  <c r="F203" i="1"/>
  <c r="F211" i="1"/>
  <c r="F219" i="1"/>
  <c r="F227" i="1"/>
  <c r="F235" i="1"/>
  <c r="F243" i="1"/>
  <c r="F251" i="1"/>
  <c r="F259" i="1"/>
  <c r="F267" i="1"/>
  <c r="F275" i="1"/>
  <c r="F283" i="1"/>
  <c r="F291" i="1"/>
  <c r="F299" i="1"/>
  <c r="F307" i="1"/>
  <c r="F315" i="1"/>
  <c r="F323" i="1"/>
  <c r="F331" i="1"/>
  <c r="F339" i="1"/>
  <c r="F347" i="1"/>
  <c r="F355" i="1"/>
  <c r="F363" i="1"/>
  <c r="F371" i="1"/>
  <c r="F379" i="1"/>
  <c r="F387" i="1"/>
  <c r="F395" i="1"/>
  <c r="F403" i="1"/>
  <c r="F411" i="1"/>
  <c r="F419" i="1"/>
  <c r="F427" i="1"/>
  <c r="F435" i="1"/>
  <c r="F443" i="1"/>
  <c r="F451" i="1"/>
  <c r="F459" i="1"/>
  <c r="F467" i="1"/>
  <c r="F475" i="1"/>
  <c r="F483" i="1"/>
  <c r="F491" i="1"/>
  <c r="F499" i="1"/>
  <c r="F507" i="1"/>
  <c r="F515" i="1"/>
  <c r="F523" i="1"/>
  <c r="F531" i="1"/>
  <c r="F539" i="1"/>
  <c r="F547" i="1"/>
  <c r="F555" i="1"/>
  <c r="F563" i="1"/>
  <c r="F571" i="1"/>
  <c r="F579" i="1"/>
  <c r="F587" i="1"/>
  <c r="F595" i="1"/>
  <c r="F603" i="1"/>
  <c r="F611" i="1"/>
  <c r="F619" i="1"/>
  <c r="F627" i="1"/>
  <c r="F635" i="1"/>
  <c r="F643" i="1"/>
  <c r="F651" i="1"/>
  <c r="F659" i="1"/>
  <c r="F667" i="1"/>
  <c r="F675" i="1"/>
  <c r="F683" i="1"/>
  <c r="F691" i="1"/>
  <c r="F699" i="1"/>
  <c r="F707" i="1"/>
  <c r="F763" i="1"/>
  <c r="F786" i="1"/>
  <c r="F883" i="1"/>
  <c r="F947" i="1"/>
  <c r="I212" i="1"/>
  <c r="I220" i="1"/>
  <c r="I228" i="1"/>
  <c r="I236" i="1"/>
  <c r="I244" i="1"/>
  <c r="I252" i="1"/>
  <c r="I260" i="1"/>
  <c r="I268" i="1"/>
  <c r="I276" i="1"/>
  <c r="I284" i="1"/>
  <c r="I292" i="1"/>
  <c r="I300" i="1"/>
  <c r="I308" i="1"/>
  <c r="I316" i="1"/>
  <c r="I324" i="1"/>
  <c r="I332" i="1"/>
  <c r="I340" i="1"/>
  <c r="I348" i="1"/>
  <c r="I356" i="1"/>
  <c r="I364" i="1"/>
  <c r="I372" i="1"/>
  <c r="I380" i="1"/>
  <c r="I388" i="1"/>
  <c r="I396" i="1"/>
  <c r="I404" i="1"/>
  <c r="I412" i="1"/>
  <c r="I420" i="1"/>
  <c r="I428" i="1"/>
  <c r="I436" i="1"/>
  <c r="I444" i="1"/>
  <c r="I452" i="1"/>
  <c r="I460" i="1"/>
  <c r="I468" i="1"/>
  <c r="I476" i="1"/>
  <c r="I484" i="1"/>
  <c r="I492" i="1"/>
  <c r="I500" i="1"/>
  <c r="I508" i="1"/>
  <c r="I516" i="1"/>
  <c r="I524" i="1"/>
  <c r="I532" i="1"/>
  <c r="I540" i="1"/>
  <c r="I548" i="1"/>
  <c r="I556" i="1"/>
  <c r="I564" i="1"/>
  <c r="I572" i="1"/>
  <c r="I580" i="1"/>
  <c r="I588" i="1"/>
  <c r="I596" i="1"/>
  <c r="I604" i="1"/>
  <c r="I612" i="1"/>
  <c r="I620" i="1"/>
  <c r="I628" i="1"/>
  <c r="I636" i="1"/>
  <c r="I644" i="1"/>
  <c r="I652" i="1"/>
  <c r="I660" i="1"/>
  <c r="I668" i="1"/>
  <c r="I676" i="1"/>
  <c r="I684" i="1"/>
  <c r="I692" i="1"/>
  <c r="I700" i="1"/>
  <c r="I708" i="1"/>
  <c r="I716" i="1"/>
  <c r="I724" i="1"/>
  <c r="I732" i="1"/>
  <c r="I740" i="1"/>
  <c r="I748" i="1"/>
  <c r="I756" i="1"/>
  <c r="I764" i="1"/>
  <c r="I772" i="1"/>
  <c r="I780" i="1"/>
  <c r="I788" i="1"/>
  <c r="I796" i="1"/>
  <c r="I804" i="1"/>
  <c r="I812" i="1"/>
  <c r="I820" i="1"/>
  <c r="I828" i="1"/>
  <c r="I836" i="1"/>
  <c r="I844" i="1"/>
  <c r="I852" i="1"/>
  <c r="I860" i="1"/>
  <c r="I868" i="1"/>
  <c r="I876" i="1"/>
  <c r="I884" i="1"/>
  <c r="I892" i="1"/>
  <c r="I900" i="1"/>
  <c r="I908" i="1"/>
  <c r="I916" i="1"/>
  <c r="I924" i="1"/>
  <c r="I932" i="1"/>
  <c r="I940" i="1"/>
  <c r="I948" i="1"/>
  <c r="I956" i="1"/>
  <c r="I964" i="1"/>
  <c r="I972" i="1"/>
  <c r="I980" i="1"/>
  <c r="I988" i="1"/>
  <c r="I996" i="1"/>
  <c r="P4" i="1"/>
  <c r="P12" i="1"/>
  <c r="P20" i="1"/>
  <c r="P28" i="1"/>
  <c r="P36" i="1"/>
  <c r="P44" i="1"/>
  <c r="P52" i="1"/>
  <c r="P60" i="1"/>
  <c r="P68" i="1"/>
  <c r="P76" i="1"/>
  <c r="P84" i="1"/>
  <c r="P92" i="1"/>
  <c r="P100" i="1"/>
  <c r="P108" i="1"/>
  <c r="P116" i="1"/>
  <c r="P124" i="1"/>
  <c r="P132" i="1"/>
  <c r="P140" i="1"/>
  <c r="P148" i="1"/>
  <c r="P156" i="1"/>
  <c r="P164" i="1"/>
  <c r="P172" i="1"/>
  <c r="P180" i="1"/>
  <c r="P188" i="1"/>
  <c r="P196" i="1"/>
  <c r="P204" i="1"/>
  <c r="P212" i="1"/>
  <c r="P220" i="1"/>
  <c r="P228" i="1"/>
  <c r="P236" i="1"/>
  <c r="P244" i="1"/>
  <c r="P252" i="1"/>
  <c r="P260" i="1"/>
  <c r="P268" i="1"/>
  <c r="P276" i="1"/>
  <c r="P284" i="1"/>
  <c r="P292" i="1"/>
  <c r="P300" i="1"/>
  <c r="P308" i="1"/>
  <c r="P316" i="1"/>
  <c r="P324" i="1"/>
  <c r="P332" i="1"/>
  <c r="P340" i="1"/>
  <c r="P348" i="1"/>
  <c r="P356" i="1"/>
  <c r="P364" i="1"/>
  <c r="P372" i="1"/>
  <c r="P380" i="1"/>
  <c r="P388" i="1"/>
  <c r="P396" i="1"/>
  <c r="P404" i="1"/>
  <c r="P412" i="1"/>
  <c r="P420" i="1"/>
  <c r="P428" i="1"/>
  <c r="P436" i="1"/>
  <c r="P444" i="1"/>
  <c r="P452" i="1"/>
  <c r="P460" i="1"/>
  <c r="P468" i="1"/>
  <c r="P476" i="1"/>
  <c r="P484" i="1"/>
  <c r="P492" i="1"/>
  <c r="P500" i="1"/>
  <c r="P508" i="1"/>
  <c r="P516" i="1"/>
  <c r="P524" i="1"/>
  <c r="P532" i="1"/>
  <c r="P540" i="1"/>
  <c r="P548" i="1"/>
  <c r="P556" i="1"/>
  <c r="P564" i="1"/>
  <c r="P572" i="1"/>
  <c r="P580" i="1"/>
  <c r="P588" i="1"/>
  <c r="P596" i="1"/>
  <c r="P604" i="1"/>
  <c r="P612" i="1"/>
  <c r="P620" i="1"/>
  <c r="P628" i="1"/>
  <c r="P636" i="1"/>
  <c r="P644" i="1"/>
  <c r="P652" i="1"/>
  <c r="P660" i="1"/>
  <c r="P668" i="1"/>
  <c r="P676" i="1"/>
  <c r="P684" i="1"/>
  <c r="P692" i="1"/>
  <c r="P700" i="1"/>
  <c r="P708" i="1"/>
  <c r="P716" i="1"/>
  <c r="P724" i="1"/>
  <c r="P732" i="1"/>
  <c r="P740" i="1"/>
  <c r="P748" i="1"/>
  <c r="F748" i="1"/>
  <c r="P756" i="1"/>
  <c r="F756" i="1"/>
  <c r="P764" i="1"/>
  <c r="F764" i="1"/>
  <c r="P772" i="1"/>
  <c r="F772" i="1"/>
  <c r="P780" i="1"/>
  <c r="F780" i="1"/>
  <c r="P788" i="1"/>
  <c r="F788" i="1"/>
  <c r="P796" i="1"/>
  <c r="F796" i="1"/>
  <c r="P804" i="1"/>
  <c r="F804" i="1"/>
  <c r="P812" i="1"/>
  <c r="F812" i="1"/>
  <c r="P820" i="1"/>
  <c r="F820" i="1"/>
  <c r="P828" i="1"/>
  <c r="F828" i="1"/>
  <c r="P836" i="1"/>
  <c r="F836" i="1"/>
  <c r="P844" i="1"/>
  <c r="F844" i="1"/>
  <c r="P852" i="1"/>
  <c r="F852" i="1"/>
  <c r="P860" i="1"/>
  <c r="F860" i="1"/>
  <c r="P868" i="1"/>
  <c r="F868" i="1"/>
  <c r="P876" i="1"/>
  <c r="F876" i="1"/>
  <c r="P884" i="1"/>
  <c r="F884" i="1"/>
  <c r="P892" i="1"/>
  <c r="F892" i="1"/>
  <c r="P900" i="1"/>
  <c r="F900" i="1"/>
  <c r="P908" i="1"/>
  <c r="F908" i="1"/>
  <c r="P916" i="1"/>
  <c r="F916" i="1"/>
  <c r="P924" i="1"/>
  <c r="F924" i="1"/>
  <c r="P932" i="1"/>
  <c r="F932" i="1"/>
  <c r="P940" i="1"/>
  <c r="F940" i="1"/>
  <c r="P948" i="1"/>
  <c r="F948" i="1"/>
  <c r="P956" i="1"/>
  <c r="F956" i="1"/>
  <c r="P964" i="1"/>
  <c r="F964" i="1"/>
  <c r="P972" i="1"/>
  <c r="F972" i="1"/>
  <c r="P980" i="1"/>
  <c r="F980" i="1"/>
  <c r="P988" i="1"/>
  <c r="F988" i="1"/>
  <c r="P996" i="1"/>
  <c r="F996" i="1"/>
  <c r="F4" i="1"/>
  <c r="F12" i="1"/>
  <c r="F20" i="1"/>
  <c r="F28" i="1"/>
  <c r="F36" i="1"/>
  <c r="F44" i="1"/>
  <c r="F52" i="1"/>
  <c r="F60" i="1"/>
  <c r="F68" i="1"/>
  <c r="F76" i="1"/>
  <c r="F84" i="1"/>
  <c r="F92" i="1"/>
  <c r="F100" i="1"/>
  <c r="F108" i="1"/>
  <c r="F116" i="1"/>
  <c r="F124" i="1"/>
  <c r="F132" i="1"/>
  <c r="F140" i="1"/>
  <c r="F148" i="1"/>
  <c r="F156" i="1"/>
  <c r="F164" i="1"/>
  <c r="F172" i="1"/>
  <c r="F180" i="1"/>
  <c r="F188" i="1"/>
  <c r="F196" i="1"/>
  <c r="F204" i="1"/>
  <c r="F212" i="1"/>
  <c r="F220" i="1"/>
  <c r="F228" i="1"/>
  <c r="F236" i="1"/>
  <c r="F244" i="1"/>
  <c r="F252" i="1"/>
  <c r="F260" i="1"/>
  <c r="F268" i="1"/>
  <c r="F276" i="1"/>
  <c r="F284" i="1"/>
  <c r="F292" i="1"/>
  <c r="F300" i="1"/>
  <c r="F308" i="1"/>
  <c r="F316" i="1"/>
  <c r="F324" i="1"/>
  <c r="F332" i="1"/>
  <c r="F340" i="1"/>
  <c r="F348" i="1"/>
  <c r="F356" i="1"/>
  <c r="F364" i="1"/>
  <c r="F372" i="1"/>
  <c r="F380" i="1"/>
  <c r="F388" i="1"/>
  <c r="F396" i="1"/>
  <c r="F404" i="1"/>
  <c r="F412" i="1"/>
  <c r="F420" i="1"/>
  <c r="F428" i="1"/>
  <c r="F436" i="1"/>
  <c r="F444" i="1"/>
  <c r="F452" i="1"/>
  <c r="F460" i="1"/>
  <c r="F468" i="1"/>
  <c r="F476" i="1"/>
  <c r="F484" i="1"/>
  <c r="F492" i="1"/>
  <c r="F500" i="1"/>
  <c r="F508" i="1"/>
  <c r="F516" i="1"/>
  <c r="F524" i="1"/>
  <c r="F532" i="1"/>
  <c r="F540" i="1"/>
  <c r="F548" i="1"/>
  <c r="F556" i="1"/>
  <c r="F564" i="1"/>
  <c r="F572" i="1"/>
  <c r="F580" i="1"/>
  <c r="F588" i="1"/>
  <c r="F596" i="1"/>
  <c r="F604" i="1"/>
  <c r="F612" i="1"/>
  <c r="F620" i="1"/>
  <c r="F628" i="1"/>
  <c r="F636" i="1"/>
  <c r="F644" i="1"/>
  <c r="F652" i="1"/>
  <c r="F660" i="1"/>
  <c r="F668" i="1"/>
  <c r="F676" i="1"/>
  <c r="F684" i="1"/>
  <c r="F692" i="1"/>
  <c r="F700" i="1"/>
  <c r="F708" i="1"/>
  <c r="F746" i="1"/>
  <c r="F787" i="1"/>
  <c r="F819" i="1"/>
  <c r="F851" i="1"/>
  <c r="F891" i="1"/>
  <c r="F955" i="1"/>
  <c r="I877" i="1"/>
  <c r="I885" i="1"/>
  <c r="I893" i="1"/>
  <c r="I901" i="1"/>
  <c r="I909" i="1"/>
  <c r="I917" i="1"/>
  <c r="I925" i="1"/>
  <c r="I933" i="1"/>
  <c r="I941" i="1"/>
  <c r="I949" i="1"/>
  <c r="I957" i="1"/>
  <c r="I965" i="1"/>
  <c r="I973" i="1"/>
  <c r="I981" i="1"/>
  <c r="I989" i="1"/>
  <c r="I997" i="1"/>
  <c r="P5" i="1"/>
  <c r="P13" i="1"/>
  <c r="P21" i="1"/>
  <c r="P29" i="1"/>
  <c r="P37" i="1"/>
  <c r="P45" i="1"/>
  <c r="P53" i="1"/>
  <c r="P61" i="1"/>
  <c r="P69" i="1"/>
  <c r="P77" i="1"/>
  <c r="P85" i="1"/>
  <c r="P93" i="1"/>
  <c r="P101" i="1"/>
  <c r="P109" i="1"/>
  <c r="P117" i="1"/>
  <c r="P125" i="1"/>
  <c r="P133" i="1"/>
  <c r="P141" i="1"/>
  <c r="P149" i="1"/>
  <c r="P157" i="1"/>
  <c r="P165" i="1"/>
  <c r="P173" i="1"/>
  <c r="P181" i="1"/>
  <c r="P189" i="1"/>
  <c r="P197" i="1"/>
  <c r="P205" i="1"/>
  <c r="P213" i="1"/>
  <c r="P221" i="1"/>
  <c r="P229" i="1"/>
  <c r="P237" i="1"/>
  <c r="P245" i="1"/>
  <c r="P253" i="1"/>
  <c r="P261" i="1"/>
  <c r="P269" i="1"/>
  <c r="P277" i="1"/>
  <c r="P285" i="1"/>
  <c r="P293" i="1"/>
  <c r="P301" i="1"/>
  <c r="P309" i="1"/>
  <c r="P317" i="1"/>
  <c r="P325" i="1"/>
  <c r="P333" i="1"/>
  <c r="P341" i="1"/>
  <c r="P349" i="1"/>
  <c r="P357" i="1"/>
  <c r="P365" i="1"/>
  <c r="P373" i="1"/>
  <c r="P381" i="1"/>
  <c r="P389" i="1"/>
  <c r="P397" i="1"/>
  <c r="P405" i="1"/>
  <c r="P413" i="1"/>
  <c r="P421" i="1"/>
  <c r="P429" i="1"/>
  <c r="P437" i="1"/>
  <c r="P445" i="1"/>
  <c r="P453" i="1"/>
  <c r="P461" i="1"/>
  <c r="P469" i="1"/>
  <c r="P477" i="1"/>
  <c r="P485" i="1"/>
  <c r="P493" i="1"/>
  <c r="P501" i="1"/>
  <c r="P509" i="1"/>
  <c r="P517" i="1"/>
  <c r="P525" i="1"/>
  <c r="P533" i="1"/>
  <c r="P541" i="1"/>
  <c r="P549" i="1"/>
  <c r="P557" i="1"/>
  <c r="P565" i="1"/>
  <c r="P573" i="1"/>
  <c r="P581" i="1"/>
  <c r="P589" i="1"/>
  <c r="P597" i="1"/>
  <c r="P605" i="1"/>
  <c r="P613" i="1"/>
  <c r="P621" i="1"/>
  <c r="P629" i="1"/>
  <c r="P637" i="1"/>
  <c r="P645" i="1"/>
  <c r="P653" i="1"/>
  <c r="P661" i="1"/>
  <c r="P669" i="1"/>
  <c r="P677" i="1"/>
  <c r="P685" i="1"/>
  <c r="P693" i="1"/>
  <c r="P701" i="1"/>
  <c r="P709" i="1"/>
  <c r="P717" i="1"/>
  <c r="P725" i="1"/>
  <c r="P733" i="1"/>
  <c r="P741" i="1"/>
  <c r="F741" i="1"/>
  <c r="P749" i="1"/>
  <c r="F749" i="1"/>
  <c r="P757" i="1"/>
  <c r="F757" i="1"/>
  <c r="P765" i="1"/>
  <c r="F765" i="1"/>
  <c r="P773" i="1"/>
  <c r="F773" i="1"/>
  <c r="P781" i="1"/>
  <c r="F781" i="1"/>
  <c r="P789" i="1"/>
  <c r="F789" i="1"/>
  <c r="P797" i="1"/>
  <c r="F797" i="1"/>
  <c r="P805" i="1"/>
  <c r="F805" i="1"/>
  <c r="P813" i="1"/>
  <c r="F813" i="1"/>
  <c r="P821" i="1"/>
  <c r="F821" i="1"/>
  <c r="P829" i="1"/>
  <c r="F829" i="1"/>
  <c r="P837" i="1"/>
  <c r="F837" i="1"/>
  <c r="P845" i="1"/>
  <c r="F845" i="1"/>
  <c r="P853" i="1"/>
  <c r="F853" i="1"/>
  <c r="P861" i="1"/>
  <c r="F861" i="1"/>
  <c r="P869" i="1"/>
  <c r="F869" i="1"/>
  <c r="P877" i="1"/>
  <c r="F877" i="1"/>
  <c r="P885" i="1"/>
  <c r="F885" i="1"/>
  <c r="P893" i="1"/>
  <c r="F893" i="1"/>
  <c r="P901" i="1"/>
  <c r="F901" i="1"/>
  <c r="P909" i="1"/>
  <c r="F909" i="1"/>
  <c r="P917" i="1"/>
  <c r="F917" i="1"/>
  <c r="P925" i="1"/>
  <c r="F925" i="1"/>
  <c r="P933" i="1"/>
  <c r="F933" i="1"/>
  <c r="P941" i="1"/>
  <c r="F941" i="1"/>
  <c r="P949" i="1"/>
  <c r="F949" i="1"/>
  <c r="P957" i="1"/>
  <c r="F957" i="1"/>
  <c r="P965" i="1"/>
  <c r="F965" i="1"/>
  <c r="P973" i="1"/>
  <c r="F973" i="1"/>
  <c r="P981" i="1"/>
  <c r="F981" i="1"/>
  <c r="P989" i="1"/>
  <c r="F989" i="1"/>
  <c r="P997" i="1"/>
  <c r="F997" i="1"/>
  <c r="F5" i="1"/>
  <c r="F13" i="1"/>
  <c r="F21" i="1"/>
  <c r="F29" i="1"/>
  <c r="F37" i="1"/>
  <c r="F45" i="1"/>
  <c r="F53" i="1"/>
  <c r="F61" i="1"/>
  <c r="F69" i="1"/>
  <c r="F77" i="1"/>
  <c r="F85" i="1"/>
  <c r="F93" i="1"/>
  <c r="F101" i="1"/>
  <c r="F109" i="1"/>
  <c r="F117" i="1"/>
  <c r="F125" i="1"/>
  <c r="F133" i="1"/>
  <c r="F141" i="1"/>
  <c r="F149" i="1"/>
  <c r="F157" i="1"/>
  <c r="F165" i="1"/>
  <c r="F173" i="1"/>
  <c r="F181" i="1"/>
  <c r="F189" i="1"/>
  <c r="F197" i="1"/>
  <c r="F205" i="1"/>
  <c r="F213" i="1"/>
  <c r="F221" i="1"/>
  <c r="F229" i="1"/>
  <c r="F237" i="1"/>
  <c r="F245" i="1"/>
  <c r="F253" i="1"/>
  <c r="F261" i="1"/>
  <c r="F269" i="1"/>
  <c r="F277" i="1"/>
  <c r="F285" i="1"/>
  <c r="F293" i="1"/>
  <c r="F301" i="1"/>
  <c r="F309" i="1"/>
  <c r="F317" i="1"/>
  <c r="F325" i="1"/>
  <c r="F333" i="1"/>
  <c r="F341" i="1"/>
  <c r="F349" i="1"/>
  <c r="F357" i="1"/>
  <c r="F365" i="1"/>
  <c r="F373" i="1"/>
  <c r="F381" i="1"/>
  <c r="F389" i="1"/>
  <c r="F397" i="1"/>
  <c r="F405" i="1"/>
  <c r="F413" i="1"/>
  <c r="F421" i="1"/>
  <c r="F429" i="1"/>
  <c r="F437" i="1"/>
  <c r="F445" i="1"/>
  <c r="F453" i="1"/>
  <c r="F461" i="1"/>
  <c r="F469" i="1"/>
  <c r="F477" i="1"/>
  <c r="F485" i="1"/>
  <c r="F493" i="1"/>
  <c r="F501" i="1"/>
  <c r="F509" i="1"/>
  <c r="F517" i="1"/>
  <c r="F525" i="1"/>
  <c r="F533" i="1"/>
  <c r="F541" i="1"/>
  <c r="F549" i="1"/>
  <c r="F557" i="1"/>
  <c r="F565" i="1"/>
  <c r="F573" i="1"/>
  <c r="F581" i="1"/>
  <c r="F589" i="1"/>
  <c r="F597" i="1"/>
  <c r="F605" i="1"/>
  <c r="F613" i="1"/>
  <c r="F621" i="1"/>
  <c r="F629" i="1"/>
  <c r="F637" i="1"/>
  <c r="F645" i="1"/>
  <c r="F653" i="1"/>
  <c r="F661" i="1"/>
  <c r="F669" i="1"/>
  <c r="F677" i="1"/>
  <c r="F685" i="1"/>
  <c r="F693" i="1"/>
  <c r="F701" i="1"/>
  <c r="F709" i="1"/>
  <c r="F747" i="1"/>
  <c r="F770" i="1"/>
  <c r="F899" i="1"/>
  <c r="F963" i="1"/>
  <c r="I878" i="1"/>
  <c r="I886" i="1"/>
  <c r="I894" i="1"/>
  <c r="I902" i="1"/>
  <c r="I910" i="1"/>
  <c r="I918" i="1"/>
  <c r="I926" i="1"/>
  <c r="I934" i="1"/>
  <c r="I942" i="1"/>
  <c r="I950" i="1"/>
  <c r="I958" i="1"/>
  <c r="I966" i="1"/>
  <c r="I974" i="1"/>
  <c r="I982" i="1"/>
  <c r="I990" i="1"/>
  <c r="I998" i="1"/>
  <c r="P6" i="1"/>
  <c r="P14" i="1"/>
  <c r="P22" i="1"/>
  <c r="P30" i="1"/>
  <c r="P38" i="1"/>
  <c r="P46" i="1"/>
  <c r="P54" i="1"/>
  <c r="P62" i="1"/>
  <c r="P70" i="1"/>
  <c r="P78" i="1"/>
  <c r="P86" i="1"/>
  <c r="P94" i="1"/>
  <c r="P102" i="1"/>
  <c r="P110" i="1"/>
  <c r="P118" i="1"/>
  <c r="P126" i="1"/>
  <c r="P134" i="1"/>
  <c r="P142" i="1"/>
  <c r="P150" i="1"/>
  <c r="P158" i="1"/>
  <c r="P166" i="1"/>
  <c r="P174" i="1"/>
  <c r="P182" i="1"/>
  <c r="P190" i="1"/>
  <c r="P198" i="1"/>
  <c r="P206" i="1"/>
  <c r="P214" i="1"/>
  <c r="P222" i="1"/>
  <c r="P230" i="1"/>
  <c r="P238" i="1"/>
  <c r="P246" i="1"/>
  <c r="P254" i="1"/>
  <c r="P262" i="1"/>
  <c r="P270" i="1"/>
  <c r="P278" i="1"/>
  <c r="P286" i="1"/>
  <c r="P294" i="1"/>
  <c r="P302" i="1"/>
  <c r="P310" i="1"/>
  <c r="P318" i="1"/>
  <c r="P326" i="1"/>
  <c r="P334" i="1"/>
  <c r="P342" i="1"/>
  <c r="P350" i="1"/>
  <c r="P358" i="1"/>
  <c r="P366" i="1"/>
  <c r="P374" i="1"/>
  <c r="P382" i="1"/>
  <c r="P390" i="1"/>
  <c r="P398" i="1"/>
  <c r="P406" i="1"/>
  <c r="P414" i="1"/>
  <c r="P422" i="1"/>
  <c r="P430" i="1"/>
  <c r="P438" i="1"/>
  <c r="P446" i="1"/>
  <c r="P454" i="1"/>
  <c r="P462" i="1"/>
  <c r="P470" i="1"/>
  <c r="P478" i="1"/>
  <c r="P486" i="1"/>
  <c r="P494" i="1"/>
  <c r="P502" i="1"/>
  <c r="P510" i="1"/>
  <c r="P518" i="1"/>
  <c r="P526" i="1"/>
  <c r="P534" i="1"/>
  <c r="P542" i="1"/>
  <c r="P550" i="1"/>
  <c r="P558" i="1"/>
  <c r="P566" i="1"/>
  <c r="P574" i="1"/>
  <c r="P582" i="1"/>
  <c r="P590" i="1"/>
  <c r="P598" i="1"/>
  <c r="P606" i="1"/>
  <c r="P614" i="1"/>
  <c r="P622" i="1"/>
  <c r="P630" i="1"/>
  <c r="P638" i="1"/>
  <c r="P646" i="1"/>
  <c r="P654" i="1"/>
  <c r="P662" i="1"/>
  <c r="P670" i="1"/>
  <c r="P678" i="1"/>
  <c r="P686" i="1"/>
  <c r="P694" i="1"/>
  <c r="P702" i="1"/>
  <c r="P710" i="1"/>
  <c r="P718" i="1"/>
  <c r="P726" i="1"/>
  <c r="P734" i="1"/>
  <c r="P742" i="1"/>
  <c r="P750" i="1"/>
  <c r="P758" i="1"/>
  <c r="P766" i="1"/>
  <c r="P774" i="1"/>
  <c r="P782" i="1"/>
  <c r="P790" i="1"/>
  <c r="P798" i="1"/>
  <c r="P806" i="1"/>
  <c r="P814" i="1"/>
  <c r="P822" i="1"/>
  <c r="P830" i="1"/>
  <c r="P838" i="1"/>
  <c r="P846" i="1"/>
  <c r="P854" i="1"/>
  <c r="P862" i="1"/>
  <c r="P870" i="1"/>
  <c r="P878" i="1"/>
  <c r="F878" i="1"/>
  <c r="P886" i="1"/>
  <c r="F886" i="1"/>
  <c r="P894" i="1"/>
  <c r="F894" i="1"/>
  <c r="P902" i="1"/>
  <c r="F902" i="1"/>
  <c r="P910" i="1"/>
  <c r="F910" i="1"/>
  <c r="P918" i="1"/>
  <c r="F918" i="1"/>
  <c r="P926" i="1"/>
  <c r="F926" i="1"/>
  <c r="P934" i="1"/>
  <c r="F934" i="1"/>
  <c r="P942" i="1"/>
  <c r="F942" i="1"/>
  <c r="P950" i="1"/>
  <c r="F950" i="1"/>
  <c r="P958" i="1"/>
  <c r="F958" i="1"/>
  <c r="P966" i="1"/>
  <c r="F966" i="1"/>
  <c r="P974" i="1"/>
  <c r="F974" i="1"/>
  <c r="P982" i="1"/>
  <c r="F982" i="1"/>
  <c r="P990" i="1"/>
  <c r="F990" i="1"/>
  <c r="P998" i="1"/>
  <c r="F998" i="1"/>
  <c r="F6" i="1"/>
  <c r="F14" i="1"/>
  <c r="F22" i="1"/>
  <c r="F30" i="1"/>
  <c r="F38" i="1"/>
  <c r="F46" i="1"/>
  <c r="F54" i="1"/>
  <c r="F62" i="1"/>
  <c r="F70" i="1"/>
  <c r="F78" i="1"/>
  <c r="F86" i="1"/>
  <c r="F94" i="1"/>
  <c r="F102" i="1"/>
  <c r="F110" i="1"/>
  <c r="F118" i="1"/>
  <c r="F126" i="1"/>
  <c r="F134" i="1"/>
  <c r="F142" i="1"/>
  <c r="F150" i="1"/>
  <c r="F158" i="1"/>
  <c r="F166" i="1"/>
  <c r="F174" i="1"/>
  <c r="F182" i="1"/>
  <c r="F190" i="1"/>
  <c r="F198" i="1"/>
  <c r="F206" i="1"/>
  <c r="F214" i="1"/>
  <c r="F222" i="1"/>
  <c r="F230" i="1"/>
  <c r="F238" i="1"/>
  <c r="F246" i="1"/>
  <c r="F254" i="1"/>
  <c r="F262" i="1"/>
  <c r="F270" i="1"/>
  <c r="F278" i="1"/>
  <c r="F286" i="1"/>
  <c r="F294" i="1"/>
  <c r="F302" i="1"/>
  <c r="F310" i="1"/>
  <c r="F318" i="1"/>
  <c r="F326" i="1"/>
  <c r="F334" i="1"/>
  <c r="F342" i="1"/>
  <c r="F350" i="1"/>
  <c r="F358" i="1"/>
  <c r="F366" i="1"/>
  <c r="F374" i="1"/>
  <c r="F382" i="1"/>
  <c r="F390" i="1"/>
  <c r="F398" i="1"/>
  <c r="F406" i="1"/>
  <c r="F414" i="1"/>
  <c r="F422" i="1"/>
  <c r="F430" i="1"/>
  <c r="F438" i="1"/>
  <c r="F446" i="1"/>
  <c r="F454" i="1"/>
  <c r="F462" i="1"/>
  <c r="F470" i="1"/>
  <c r="F478" i="1"/>
  <c r="F486" i="1"/>
  <c r="F494" i="1"/>
  <c r="F502" i="1"/>
  <c r="F510" i="1"/>
  <c r="F518" i="1"/>
  <c r="F526" i="1"/>
  <c r="F534" i="1"/>
  <c r="F542" i="1"/>
  <c r="F550" i="1"/>
  <c r="F558" i="1"/>
  <c r="F566" i="1"/>
  <c r="F574" i="1"/>
  <c r="F582" i="1"/>
  <c r="F590" i="1"/>
  <c r="F598" i="1"/>
  <c r="F606" i="1"/>
  <c r="F614" i="1"/>
  <c r="F622" i="1"/>
  <c r="F630" i="1"/>
  <c r="F638" i="1"/>
  <c r="F646" i="1"/>
  <c r="F654" i="1"/>
  <c r="F662" i="1"/>
  <c r="F670" i="1"/>
  <c r="F678" i="1"/>
  <c r="F686" i="1"/>
  <c r="F694" i="1"/>
  <c r="F702" i="1"/>
  <c r="F710" i="1"/>
  <c r="F738" i="1"/>
  <c r="F750" i="1"/>
  <c r="F771" i="1"/>
  <c r="F795" i="1"/>
  <c r="F827" i="1"/>
  <c r="F859" i="1"/>
  <c r="F907" i="1"/>
  <c r="F971" i="1"/>
  <c r="I575" i="1"/>
  <c r="I583" i="1"/>
  <c r="I591" i="1"/>
  <c r="I599" i="1"/>
  <c r="I607" i="1"/>
  <c r="I615" i="1"/>
  <c r="I623" i="1"/>
  <c r="I631" i="1"/>
  <c r="I639" i="1"/>
  <c r="I647" i="1"/>
  <c r="I655" i="1"/>
  <c r="I663" i="1"/>
  <c r="I671" i="1"/>
  <c r="I679" i="1"/>
  <c r="I687" i="1"/>
  <c r="I695" i="1"/>
  <c r="I703" i="1"/>
  <c r="I711" i="1"/>
  <c r="I719" i="1"/>
  <c r="I727" i="1"/>
  <c r="I735" i="1"/>
  <c r="I743" i="1"/>
  <c r="I751" i="1"/>
  <c r="I759" i="1"/>
  <c r="I767" i="1"/>
  <c r="I775" i="1"/>
  <c r="I783" i="1"/>
  <c r="I791" i="1"/>
  <c r="I799" i="1"/>
  <c r="I807" i="1"/>
  <c r="I815" i="1"/>
  <c r="I823" i="1"/>
  <c r="I831" i="1"/>
  <c r="I839" i="1"/>
  <c r="I847" i="1"/>
  <c r="I855" i="1"/>
  <c r="I863" i="1"/>
  <c r="I871" i="1"/>
  <c r="I879" i="1"/>
  <c r="I887" i="1"/>
  <c r="I895" i="1"/>
  <c r="I903" i="1"/>
  <c r="I911" i="1"/>
  <c r="I919" i="1"/>
  <c r="I927" i="1"/>
  <c r="I935" i="1"/>
  <c r="I943" i="1"/>
  <c r="I951" i="1"/>
  <c r="I959" i="1"/>
  <c r="I967" i="1"/>
  <c r="I975" i="1"/>
  <c r="I983" i="1"/>
  <c r="I991" i="1"/>
  <c r="I999" i="1"/>
  <c r="P7" i="1"/>
  <c r="P15" i="1"/>
  <c r="P23" i="1"/>
  <c r="P31" i="1"/>
  <c r="P39" i="1"/>
  <c r="P47" i="1"/>
  <c r="P55" i="1"/>
  <c r="P63" i="1"/>
  <c r="P71" i="1"/>
  <c r="P79" i="1"/>
  <c r="P87" i="1"/>
  <c r="P95" i="1"/>
  <c r="P103" i="1"/>
  <c r="P111" i="1"/>
  <c r="P119" i="1"/>
  <c r="P127" i="1"/>
  <c r="P135" i="1"/>
  <c r="P143" i="1"/>
  <c r="P151" i="1"/>
  <c r="P159" i="1"/>
  <c r="P167" i="1"/>
  <c r="P175" i="1"/>
  <c r="P183" i="1"/>
  <c r="P191" i="1"/>
  <c r="P199" i="1"/>
  <c r="P207" i="1"/>
  <c r="P215" i="1"/>
  <c r="P223" i="1"/>
  <c r="P231" i="1"/>
  <c r="P239" i="1"/>
  <c r="P247" i="1"/>
  <c r="P255" i="1"/>
  <c r="P263" i="1"/>
  <c r="P271" i="1"/>
  <c r="P279" i="1"/>
  <c r="P287" i="1"/>
  <c r="P295" i="1"/>
  <c r="P303" i="1"/>
  <c r="P311" i="1"/>
  <c r="P319" i="1"/>
  <c r="P327" i="1"/>
  <c r="P335" i="1"/>
  <c r="P343" i="1"/>
  <c r="P351" i="1"/>
  <c r="P359" i="1"/>
  <c r="P367" i="1"/>
  <c r="P375" i="1"/>
  <c r="P383" i="1"/>
  <c r="P391" i="1"/>
  <c r="P399" i="1"/>
  <c r="P407" i="1"/>
  <c r="P415" i="1"/>
  <c r="P423" i="1"/>
  <c r="P431" i="1"/>
  <c r="P439" i="1"/>
  <c r="P447" i="1"/>
  <c r="P455" i="1"/>
  <c r="P463" i="1"/>
  <c r="P471" i="1"/>
  <c r="P479" i="1"/>
  <c r="P487" i="1"/>
  <c r="P495" i="1"/>
  <c r="P503" i="1"/>
  <c r="P511" i="1"/>
  <c r="P519" i="1"/>
  <c r="P527" i="1"/>
  <c r="P535" i="1"/>
  <c r="P543" i="1"/>
  <c r="P551" i="1"/>
  <c r="P559" i="1"/>
  <c r="P567" i="1"/>
  <c r="P575" i="1"/>
  <c r="P583" i="1"/>
  <c r="P591" i="1"/>
  <c r="P599" i="1"/>
  <c r="P607" i="1"/>
  <c r="P615" i="1"/>
  <c r="P623" i="1"/>
  <c r="P631" i="1"/>
  <c r="P639" i="1"/>
  <c r="P647" i="1"/>
  <c r="P655" i="1"/>
  <c r="P663" i="1"/>
  <c r="P671" i="1"/>
  <c r="P679" i="1"/>
  <c r="P687" i="1"/>
  <c r="P695" i="1"/>
  <c r="P703" i="1"/>
  <c r="P711" i="1"/>
  <c r="P719" i="1"/>
  <c r="P727" i="1"/>
  <c r="P735" i="1"/>
  <c r="P743" i="1"/>
  <c r="P751" i="1"/>
  <c r="F751" i="1"/>
  <c r="P759" i="1"/>
  <c r="F759" i="1"/>
  <c r="P767" i="1"/>
  <c r="F767" i="1"/>
  <c r="P775" i="1"/>
  <c r="F775" i="1"/>
  <c r="P783" i="1"/>
  <c r="F783" i="1"/>
  <c r="P791" i="1"/>
  <c r="F791" i="1"/>
  <c r="P799" i="1"/>
  <c r="F799" i="1"/>
  <c r="P807" i="1"/>
  <c r="F807" i="1"/>
  <c r="P815" i="1"/>
  <c r="F815" i="1"/>
  <c r="P823" i="1"/>
  <c r="F823" i="1"/>
  <c r="P831" i="1"/>
  <c r="F831" i="1"/>
  <c r="P839" i="1"/>
  <c r="F839" i="1"/>
  <c r="P847" i="1"/>
  <c r="F847" i="1"/>
  <c r="P855" i="1"/>
  <c r="F855" i="1"/>
  <c r="P863" i="1"/>
  <c r="F863" i="1"/>
  <c r="P871" i="1"/>
  <c r="F871" i="1"/>
  <c r="P879" i="1"/>
  <c r="F879" i="1"/>
  <c r="P887" i="1"/>
  <c r="F887" i="1"/>
  <c r="P895" i="1"/>
  <c r="F895" i="1"/>
  <c r="P903" i="1"/>
  <c r="F903" i="1"/>
  <c r="P911" i="1"/>
  <c r="F911" i="1"/>
  <c r="P919" i="1"/>
  <c r="F919" i="1"/>
  <c r="P927" i="1"/>
  <c r="F927" i="1"/>
  <c r="P935" i="1"/>
  <c r="F935" i="1"/>
  <c r="P943" i="1"/>
  <c r="F943" i="1"/>
  <c r="P951" i="1"/>
  <c r="F951" i="1"/>
  <c r="P959" i="1"/>
  <c r="F959" i="1"/>
  <c r="P967" i="1"/>
  <c r="F967" i="1"/>
  <c r="P975" i="1"/>
  <c r="F975" i="1"/>
  <c r="P983" i="1"/>
  <c r="F983" i="1"/>
  <c r="P991" i="1"/>
  <c r="F991" i="1"/>
  <c r="P999" i="1"/>
  <c r="F999" i="1"/>
  <c r="F7" i="1"/>
  <c r="F15" i="1"/>
  <c r="F23" i="1"/>
  <c r="F31" i="1"/>
  <c r="F39" i="1"/>
  <c r="F47" i="1"/>
  <c r="F55" i="1"/>
  <c r="F63" i="1"/>
  <c r="F71" i="1"/>
  <c r="F79" i="1"/>
  <c r="F87" i="1"/>
  <c r="F95" i="1"/>
  <c r="F103" i="1"/>
  <c r="F111" i="1"/>
  <c r="F119" i="1"/>
  <c r="F127" i="1"/>
  <c r="F135" i="1"/>
  <c r="F143" i="1"/>
  <c r="F151" i="1"/>
  <c r="F159" i="1"/>
  <c r="F167" i="1"/>
  <c r="F175" i="1"/>
  <c r="F183" i="1"/>
  <c r="F191" i="1"/>
  <c r="F199" i="1"/>
  <c r="F207" i="1"/>
  <c r="F215" i="1"/>
  <c r="F223" i="1"/>
  <c r="F231" i="1"/>
  <c r="F239" i="1"/>
  <c r="F247" i="1"/>
  <c r="F255" i="1"/>
  <c r="F263" i="1"/>
  <c r="F271" i="1"/>
  <c r="F279" i="1"/>
  <c r="F287" i="1"/>
  <c r="F295" i="1"/>
  <c r="F303" i="1"/>
  <c r="F311" i="1"/>
  <c r="F319" i="1"/>
  <c r="F327" i="1"/>
  <c r="F335" i="1"/>
  <c r="F343" i="1"/>
  <c r="F351" i="1"/>
  <c r="F359" i="1"/>
  <c r="F367" i="1"/>
  <c r="F375" i="1"/>
  <c r="F383" i="1"/>
  <c r="F391" i="1"/>
  <c r="F399" i="1"/>
  <c r="F407" i="1"/>
  <c r="F415" i="1"/>
  <c r="F423" i="1"/>
  <c r="F431" i="1"/>
  <c r="F439" i="1"/>
  <c r="F447" i="1"/>
  <c r="F455" i="1"/>
  <c r="F463" i="1"/>
  <c r="F471" i="1"/>
  <c r="F479" i="1"/>
  <c r="F487" i="1"/>
  <c r="F495" i="1"/>
  <c r="F503" i="1"/>
  <c r="F511" i="1"/>
  <c r="F519" i="1"/>
  <c r="F527" i="1"/>
  <c r="F535" i="1"/>
  <c r="F543" i="1"/>
  <c r="F551" i="1"/>
  <c r="F559" i="1"/>
  <c r="F567" i="1"/>
  <c r="F575" i="1"/>
  <c r="F583" i="1"/>
  <c r="F591" i="1"/>
  <c r="F599" i="1"/>
  <c r="F607" i="1"/>
  <c r="F615" i="1"/>
  <c r="F623" i="1"/>
  <c r="F631" i="1"/>
  <c r="F639" i="1"/>
  <c r="F647" i="1"/>
  <c r="F655" i="1"/>
  <c r="F663" i="1"/>
  <c r="F671" i="1"/>
  <c r="F679" i="1"/>
  <c r="F687" i="1"/>
  <c r="F695" i="1"/>
  <c r="F703" i="1"/>
  <c r="F711" i="1"/>
  <c r="F730" i="1"/>
  <c r="F739" i="1"/>
  <c r="F754" i="1"/>
  <c r="F774" i="1"/>
  <c r="F798" i="1"/>
  <c r="F830" i="1"/>
  <c r="F862" i="1"/>
  <c r="F915" i="1"/>
  <c r="F979" i="1"/>
  <c r="I880" i="1"/>
  <c r="I888" i="1"/>
  <c r="I912" i="1"/>
  <c r="I936" i="1"/>
  <c r="I952" i="1"/>
  <c r="I984" i="1"/>
  <c r="I1000" i="1"/>
  <c r="P8" i="1"/>
  <c r="P16" i="1"/>
  <c r="P24" i="1"/>
  <c r="P32" i="1"/>
  <c r="P40" i="1"/>
  <c r="P48" i="1"/>
  <c r="P56" i="1"/>
  <c r="P64" i="1"/>
  <c r="P72" i="1"/>
  <c r="P80" i="1"/>
  <c r="P88" i="1"/>
  <c r="P96" i="1"/>
  <c r="P104" i="1"/>
  <c r="P112" i="1"/>
  <c r="P120" i="1"/>
  <c r="P128" i="1"/>
  <c r="P136" i="1"/>
  <c r="P144" i="1"/>
  <c r="P152" i="1"/>
  <c r="P160" i="1"/>
  <c r="P168" i="1"/>
  <c r="P176" i="1"/>
  <c r="P184" i="1"/>
  <c r="P192" i="1"/>
  <c r="P200" i="1"/>
  <c r="P208" i="1"/>
  <c r="P216" i="1"/>
  <c r="P224" i="1"/>
  <c r="P232" i="1"/>
  <c r="P240" i="1"/>
  <c r="P248" i="1"/>
  <c r="P256" i="1"/>
  <c r="P264" i="1"/>
  <c r="P272" i="1"/>
  <c r="P280" i="1"/>
  <c r="P288" i="1"/>
  <c r="P296" i="1"/>
  <c r="P304" i="1"/>
  <c r="P312" i="1"/>
  <c r="P320" i="1"/>
  <c r="P328" i="1"/>
  <c r="P336" i="1"/>
  <c r="P344" i="1"/>
  <c r="P352" i="1"/>
  <c r="P360" i="1"/>
  <c r="P368" i="1"/>
  <c r="P376" i="1"/>
  <c r="P384" i="1"/>
  <c r="P392" i="1"/>
  <c r="P400" i="1"/>
  <c r="P408" i="1"/>
  <c r="P416" i="1"/>
  <c r="P424" i="1"/>
  <c r="P432" i="1"/>
  <c r="P440" i="1"/>
  <c r="P448" i="1"/>
  <c r="P456" i="1"/>
  <c r="P464" i="1"/>
  <c r="P472" i="1"/>
  <c r="P480" i="1"/>
  <c r="P488" i="1"/>
  <c r="P496" i="1"/>
  <c r="P504" i="1"/>
  <c r="P512" i="1"/>
  <c r="P520" i="1"/>
  <c r="P528" i="1"/>
  <c r="P536" i="1"/>
  <c r="P544" i="1"/>
  <c r="P552" i="1"/>
  <c r="P560" i="1"/>
  <c r="P568" i="1"/>
  <c r="P576" i="1"/>
  <c r="P584" i="1"/>
  <c r="P592" i="1"/>
  <c r="P600" i="1"/>
  <c r="P608" i="1"/>
  <c r="P616" i="1"/>
  <c r="P624" i="1"/>
  <c r="P632" i="1"/>
  <c r="P640" i="1"/>
  <c r="P648" i="1"/>
  <c r="P656" i="1"/>
  <c r="P664" i="1"/>
  <c r="P672" i="1"/>
  <c r="P680" i="1"/>
  <c r="P688" i="1"/>
  <c r="P696" i="1"/>
  <c r="P704" i="1"/>
  <c r="P712" i="1"/>
  <c r="P720" i="1"/>
  <c r="P728" i="1"/>
  <c r="P736" i="1"/>
  <c r="P744" i="1"/>
  <c r="P752" i="1"/>
  <c r="F752" i="1"/>
  <c r="P760" i="1"/>
  <c r="F760" i="1"/>
  <c r="P768" i="1"/>
  <c r="F768" i="1"/>
  <c r="P776" i="1"/>
  <c r="F776" i="1"/>
  <c r="P784" i="1"/>
  <c r="F784" i="1"/>
  <c r="P792" i="1"/>
  <c r="F792" i="1"/>
  <c r="P800" i="1"/>
  <c r="F800" i="1"/>
  <c r="P808" i="1"/>
  <c r="F808" i="1"/>
  <c r="P816" i="1"/>
  <c r="F816" i="1"/>
  <c r="P824" i="1"/>
  <c r="F824" i="1"/>
  <c r="P832" i="1"/>
  <c r="F832" i="1"/>
  <c r="P840" i="1"/>
  <c r="F840" i="1"/>
  <c r="P848" i="1"/>
  <c r="F848" i="1"/>
  <c r="P856" i="1"/>
  <c r="F856" i="1"/>
  <c r="P864" i="1"/>
  <c r="F864" i="1"/>
  <c r="P872" i="1"/>
  <c r="F872" i="1"/>
  <c r="P880" i="1"/>
  <c r="F880" i="1"/>
  <c r="P888" i="1"/>
  <c r="F888" i="1"/>
  <c r="P896" i="1"/>
  <c r="F896" i="1"/>
  <c r="P904" i="1"/>
  <c r="F904" i="1"/>
  <c r="P912" i="1"/>
  <c r="F912" i="1"/>
  <c r="P920" i="1"/>
  <c r="F920" i="1"/>
  <c r="P928" i="1"/>
  <c r="F928" i="1"/>
  <c r="P936" i="1"/>
  <c r="F936" i="1"/>
  <c r="P944" i="1"/>
  <c r="F944" i="1"/>
  <c r="P952" i="1"/>
  <c r="F952" i="1"/>
  <c r="P960" i="1"/>
  <c r="F960" i="1"/>
  <c r="P968" i="1"/>
  <c r="F968" i="1"/>
  <c r="P976" i="1"/>
  <c r="F976" i="1"/>
  <c r="P984" i="1"/>
  <c r="F984" i="1"/>
  <c r="P992" i="1"/>
  <c r="F992" i="1"/>
  <c r="P1000" i="1"/>
  <c r="F1000" i="1"/>
  <c r="F8" i="1"/>
  <c r="F16" i="1"/>
  <c r="F24" i="1"/>
  <c r="F32" i="1"/>
  <c r="F40" i="1"/>
  <c r="F48" i="1"/>
  <c r="F56" i="1"/>
  <c r="F64" i="1"/>
  <c r="F72" i="1"/>
  <c r="F80" i="1"/>
  <c r="F88" i="1"/>
  <c r="F96" i="1"/>
  <c r="F104" i="1"/>
  <c r="F112" i="1"/>
  <c r="F120" i="1"/>
  <c r="F128" i="1"/>
  <c r="F136" i="1"/>
  <c r="F144" i="1"/>
  <c r="F152" i="1"/>
  <c r="F160" i="1"/>
  <c r="F168" i="1"/>
  <c r="F176" i="1"/>
  <c r="F184" i="1"/>
  <c r="F192" i="1"/>
  <c r="F200" i="1"/>
  <c r="F208" i="1"/>
  <c r="F216" i="1"/>
  <c r="F224" i="1"/>
  <c r="F232" i="1"/>
  <c r="F240" i="1"/>
  <c r="F248" i="1"/>
  <c r="F256" i="1"/>
  <c r="F264" i="1"/>
  <c r="F272" i="1"/>
  <c r="F280" i="1"/>
  <c r="F288" i="1"/>
  <c r="F296" i="1"/>
  <c r="F304" i="1"/>
  <c r="F312" i="1"/>
  <c r="F320" i="1"/>
  <c r="F328" i="1"/>
  <c r="F336" i="1"/>
  <c r="F344" i="1"/>
  <c r="F352" i="1"/>
  <c r="F360" i="1"/>
  <c r="F368" i="1"/>
  <c r="F376" i="1"/>
  <c r="F384" i="1"/>
  <c r="F392" i="1"/>
  <c r="F400" i="1"/>
  <c r="F408" i="1"/>
  <c r="F416" i="1"/>
  <c r="F424" i="1"/>
  <c r="F432" i="1"/>
  <c r="F440" i="1"/>
  <c r="F448" i="1"/>
  <c r="F456" i="1"/>
  <c r="F464" i="1"/>
  <c r="F472" i="1"/>
  <c r="F480" i="1"/>
  <c r="F488" i="1"/>
  <c r="F496" i="1"/>
  <c r="F504" i="1"/>
  <c r="F512" i="1"/>
  <c r="F520" i="1"/>
  <c r="F528" i="1"/>
  <c r="F536" i="1"/>
  <c r="F544" i="1"/>
  <c r="F552" i="1"/>
  <c r="F560" i="1"/>
  <c r="F568" i="1"/>
  <c r="F576" i="1"/>
  <c r="F584" i="1"/>
  <c r="F592" i="1"/>
  <c r="F600" i="1"/>
  <c r="F608" i="1"/>
  <c r="F616" i="1"/>
  <c r="F624" i="1"/>
  <c r="F632" i="1"/>
  <c r="F640" i="1"/>
  <c r="F648" i="1"/>
  <c r="F656" i="1"/>
  <c r="F664" i="1"/>
  <c r="F672" i="1"/>
  <c r="F680" i="1"/>
  <c r="F688" i="1"/>
  <c r="F696" i="1"/>
  <c r="F704" i="1"/>
  <c r="F712" i="1"/>
  <c r="F722" i="1"/>
  <c r="F731" i="1"/>
  <c r="F740" i="1"/>
  <c r="F755" i="1"/>
  <c r="F778" i="1"/>
  <c r="F803" i="1"/>
  <c r="F835" i="1"/>
  <c r="F867" i="1"/>
  <c r="F923" i="1"/>
  <c r="F987" i="1"/>
  <c r="I881" i="1"/>
  <c r="I889" i="1"/>
  <c r="I897" i="1"/>
  <c r="I905" i="1"/>
  <c r="I913" i="1"/>
  <c r="I921" i="1"/>
  <c r="I929" i="1"/>
  <c r="I937" i="1"/>
  <c r="I945" i="1"/>
  <c r="I953" i="1"/>
  <c r="I961" i="1"/>
  <c r="I969" i="1"/>
  <c r="I977" i="1"/>
  <c r="I985" i="1"/>
  <c r="I993" i="1"/>
  <c r="I1001" i="1"/>
  <c r="P9" i="1"/>
  <c r="P17" i="1"/>
  <c r="P25" i="1"/>
  <c r="P33" i="1"/>
  <c r="P41" i="1"/>
  <c r="P49" i="1"/>
  <c r="P57" i="1"/>
  <c r="P65" i="1"/>
  <c r="P73" i="1"/>
  <c r="P81" i="1"/>
  <c r="P89" i="1"/>
  <c r="P97" i="1"/>
  <c r="P105" i="1"/>
  <c r="P113" i="1"/>
  <c r="P121" i="1"/>
  <c r="P129" i="1"/>
  <c r="P137" i="1"/>
  <c r="P145" i="1"/>
  <c r="P153" i="1"/>
  <c r="P161" i="1"/>
  <c r="P169" i="1"/>
  <c r="P177" i="1"/>
  <c r="P185" i="1"/>
  <c r="P193" i="1"/>
  <c r="P201" i="1"/>
  <c r="P209" i="1"/>
  <c r="P217" i="1"/>
  <c r="P225" i="1"/>
  <c r="P233" i="1"/>
  <c r="P241" i="1"/>
  <c r="P249" i="1"/>
  <c r="P257" i="1"/>
  <c r="P265" i="1"/>
  <c r="P273" i="1"/>
  <c r="P281" i="1"/>
  <c r="P289" i="1"/>
  <c r="P297" i="1"/>
  <c r="P305" i="1"/>
  <c r="P313" i="1"/>
  <c r="P321" i="1"/>
  <c r="P329" i="1"/>
  <c r="P337" i="1"/>
  <c r="P345" i="1"/>
  <c r="P353" i="1"/>
  <c r="P361" i="1"/>
  <c r="P369" i="1"/>
  <c r="P377" i="1"/>
  <c r="P385" i="1"/>
  <c r="P393" i="1"/>
  <c r="P401" i="1"/>
  <c r="P409" i="1"/>
  <c r="P417" i="1"/>
  <c r="P425" i="1"/>
  <c r="P433" i="1"/>
  <c r="P441" i="1"/>
  <c r="P449" i="1"/>
  <c r="P457" i="1"/>
  <c r="P465" i="1"/>
  <c r="P473" i="1"/>
  <c r="P481" i="1"/>
  <c r="P489" i="1"/>
  <c r="P497" i="1"/>
  <c r="P505" i="1"/>
  <c r="P513" i="1"/>
  <c r="P521" i="1"/>
  <c r="P529" i="1"/>
  <c r="P537" i="1"/>
  <c r="P545" i="1"/>
  <c r="P553" i="1"/>
  <c r="P561" i="1"/>
  <c r="P569" i="1"/>
  <c r="P577" i="1"/>
  <c r="P585" i="1"/>
  <c r="P593" i="1"/>
  <c r="P601" i="1"/>
  <c r="P609" i="1"/>
  <c r="P617" i="1"/>
  <c r="P625" i="1"/>
  <c r="P633" i="1"/>
  <c r="P641" i="1"/>
  <c r="P649" i="1"/>
  <c r="P657" i="1"/>
  <c r="P665" i="1"/>
  <c r="P673" i="1"/>
  <c r="P681" i="1"/>
  <c r="P689" i="1"/>
  <c r="P697" i="1"/>
  <c r="P705" i="1"/>
  <c r="P713" i="1"/>
  <c r="F713" i="1"/>
  <c r="P721" i="1"/>
  <c r="F721" i="1"/>
  <c r="P729" i="1"/>
  <c r="F729" i="1"/>
  <c r="P737" i="1"/>
  <c r="F737" i="1"/>
  <c r="P745" i="1"/>
  <c r="F745" i="1"/>
  <c r="P753" i="1"/>
  <c r="F753" i="1"/>
  <c r="P761" i="1"/>
  <c r="F761" i="1"/>
  <c r="P769" i="1"/>
  <c r="F769" i="1"/>
  <c r="P777" i="1"/>
  <c r="F777" i="1"/>
  <c r="P785" i="1"/>
  <c r="F785" i="1"/>
  <c r="P793" i="1"/>
  <c r="F793" i="1"/>
  <c r="P801" i="1"/>
  <c r="F801" i="1"/>
  <c r="P809" i="1"/>
  <c r="F809" i="1"/>
  <c r="P817" i="1"/>
  <c r="F817" i="1"/>
  <c r="P825" i="1"/>
  <c r="F825" i="1"/>
  <c r="P833" i="1"/>
  <c r="F833" i="1"/>
  <c r="P841" i="1"/>
  <c r="F841" i="1"/>
  <c r="P849" i="1"/>
  <c r="F849" i="1"/>
  <c r="P857" i="1"/>
  <c r="F857" i="1"/>
  <c r="P865" i="1"/>
  <c r="F865" i="1"/>
  <c r="P873" i="1"/>
  <c r="F873" i="1"/>
  <c r="P881" i="1"/>
  <c r="F881" i="1"/>
  <c r="P889" i="1"/>
  <c r="F889" i="1"/>
  <c r="P897" i="1"/>
  <c r="F897" i="1"/>
  <c r="P905" i="1"/>
  <c r="F905" i="1"/>
  <c r="P913" i="1"/>
  <c r="F913" i="1"/>
  <c r="P921" i="1"/>
  <c r="F921" i="1"/>
  <c r="P929" i="1"/>
  <c r="F929" i="1"/>
  <c r="P937" i="1"/>
  <c r="F937" i="1"/>
  <c r="P945" i="1"/>
  <c r="F945" i="1"/>
  <c r="P953" i="1"/>
  <c r="F953" i="1"/>
  <c r="P961" i="1"/>
  <c r="F961" i="1"/>
  <c r="P969" i="1"/>
  <c r="F969" i="1"/>
  <c r="P977" i="1"/>
  <c r="F977" i="1"/>
  <c r="P985" i="1"/>
  <c r="F985" i="1"/>
  <c r="P993" i="1"/>
  <c r="F993" i="1"/>
  <c r="P1001" i="1"/>
  <c r="F1001" i="1"/>
  <c r="F9" i="1"/>
  <c r="F17" i="1"/>
  <c r="F25" i="1"/>
  <c r="F33" i="1"/>
  <c r="F41" i="1"/>
  <c r="F49" i="1"/>
  <c r="F57" i="1"/>
  <c r="F65" i="1"/>
  <c r="F73" i="1"/>
  <c r="F81" i="1"/>
  <c r="F89" i="1"/>
  <c r="F97" i="1"/>
  <c r="F105" i="1"/>
  <c r="F113" i="1"/>
  <c r="F121" i="1"/>
  <c r="F129" i="1"/>
  <c r="F137" i="1"/>
  <c r="F145" i="1"/>
  <c r="F153" i="1"/>
  <c r="F161" i="1"/>
  <c r="F169" i="1"/>
  <c r="F177" i="1"/>
  <c r="F185" i="1"/>
  <c r="F193" i="1"/>
  <c r="F201" i="1"/>
  <c r="F209" i="1"/>
  <c r="F217" i="1"/>
  <c r="F225" i="1"/>
  <c r="F233" i="1"/>
  <c r="F241" i="1"/>
  <c r="F249" i="1"/>
  <c r="F257" i="1"/>
  <c r="F265" i="1"/>
  <c r="F273" i="1"/>
  <c r="F281" i="1"/>
  <c r="F289" i="1"/>
  <c r="F297" i="1"/>
  <c r="F305" i="1"/>
  <c r="F313" i="1"/>
  <c r="F321" i="1"/>
  <c r="F329" i="1"/>
  <c r="F337" i="1"/>
  <c r="F345" i="1"/>
  <c r="F353" i="1"/>
  <c r="F361" i="1"/>
  <c r="F369" i="1"/>
  <c r="F377" i="1"/>
  <c r="F385" i="1"/>
  <c r="F393" i="1"/>
  <c r="F401" i="1"/>
  <c r="F409" i="1"/>
  <c r="F417" i="1"/>
  <c r="F425" i="1"/>
  <c r="F433" i="1"/>
  <c r="F441" i="1"/>
  <c r="F449" i="1"/>
  <c r="F457" i="1"/>
  <c r="F465" i="1"/>
  <c r="F473" i="1"/>
  <c r="F481" i="1"/>
  <c r="F489" i="1"/>
  <c r="F497" i="1"/>
  <c r="F505" i="1"/>
  <c r="F513" i="1"/>
  <c r="F521" i="1"/>
  <c r="F529" i="1"/>
  <c r="F537" i="1"/>
  <c r="F545" i="1"/>
  <c r="F553" i="1"/>
  <c r="F561" i="1"/>
  <c r="F569" i="1"/>
  <c r="F577" i="1"/>
  <c r="F585" i="1"/>
  <c r="F593" i="1"/>
  <c r="F601" i="1"/>
  <c r="F609" i="1"/>
  <c r="F617" i="1"/>
  <c r="F625" i="1"/>
  <c r="F633" i="1"/>
  <c r="F641" i="1"/>
  <c r="F649" i="1"/>
  <c r="F657" i="1"/>
  <c r="F665" i="1"/>
  <c r="F673" i="1"/>
  <c r="F681" i="1"/>
  <c r="F689" i="1"/>
  <c r="F697" i="1"/>
  <c r="F705" i="1"/>
  <c r="F714" i="1"/>
  <c r="F723" i="1"/>
  <c r="F732" i="1"/>
  <c r="F742" i="1"/>
  <c r="F758" i="1"/>
  <c r="F779" i="1"/>
  <c r="F806" i="1"/>
  <c r="F838" i="1"/>
  <c r="F870" i="1"/>
  <c r="F931" i="1"/>
  <c r="F995" i="1"/>
  <c r="N24" i="1" l="1"/>
  <c r="J24" i="1"/>
  <c r="G24" i="1"/>
  <c r="H24" i="1"/>
  <c r="N890" i="1"/>
  <c r="J890" i="1"/>
  <c r="G890" i="1"/>
  <c r="H890" i="1"/>
  <c r="N698" i="1"/>
  <c r="J698" i="1"/>
  <c r="G698" i="1"/>
  <c r="H698" i="1"/>
  <c r="N442" i="1"/>
  <c r="J442" i="1"/>
  <c r="G442" i="1"/>
  <c r="H442" i="1"/>
  <c r="N186" i="1"/>
  <c r="J186" i="1"/>
  <c r="G186" i="1"/>
  <c r="H186" i="1"/>
  <c r="N848" i="1"/>
  <c r="J848" i="1"/>
  <c r="H848" i="1"/>
  <c r="G848" i="1"/>
  <c r="N992" i="1"/>
  <c r="J992" i="1"/>
  <c r="G992" i="1"/>
  <c r="H992" i="1"/>
  <c r="N7" i="1"/>
  <c r="J7" i="1"/>
  <c r="G7" i="1"/>
  <c r="H7" i="1"/>
  <c r="N954" i="1"/>
  <c r="J954" i="1"/>
  <c r="G954" i="1"/>
  <c r="H954" i="1"/>
  <c r="N762" i="1"/>
  <c r="J762" i="1"/>
  <c r="G762" i="1"/>
  <c r="H762" i="1"/>
  <c r="N570" i="1"/>
  <c r="J570" i="1"/>
  <c r="G570" i="1"/>
  <c r="H570" i="1"/>
  <c r="N378" i="1"/>
  <c r="J378" i="1"/>
  <c r="G378" i="1"/>
  <c r="H378" i="1"/>
  <c r="N250" i="1"/>
  <c r="J250" i="1"/>
  <c r="G250" i="1"/>
  <c r="H250" i="1"/>
  <c r="N122" i="1"/>
  <c r="J122" i="1"/>
  <c r="G122" i="1"/>
  <c r="H122" i="1"/>
  <c r="I890" i="1"/>
  <c r="I24" i="1"/>
  <c r="I378" i="1"/>
  <c r="I9" i="1"/>
  <c r="N9" i="1"/>
  <c r="J9" i="1"/>
  <c r="G9" i="1"/>
  <c r="H9" i="1"/>
  <c r="N946" i="1"/>
  <c r="J946" i="1"/>
  <c r="G946" i="1"/>
  <c r="H946" i="1"/>
  <c r="N882" i="1"/>
  <c r="J882" i="1"/>
  <c r="G882" i="1"/>
  <c r="H882" i="1"/>
  <c r="N818" i="1"/>
  <c r="J818" i="1"/>
  <c r="G818" i="1"/>
  <c r="H818" i="1"/>
  <c r="N754" i="1"/>
  <c r="J754" i="1"/>
  <c r="G754" i="1"/>
  <c r="H754" i="1"/>
  <c r="I690" i="1"/>
  <c r="N690" i="1"/>
  <c r="J690" i="1"/>
  <c r="G690" i="1"/>
  <c r="H690" i="1"/>
  <c r="N626" i="1"/>
  <c r="J626" i="1"/>
  <c r="G626" i="1"/>
  <c r="H626" i="1"/>
  <c r="N562" i="1"/>
  <c r="J562" i="1"/>
  <c r="G562" i="1"/>
  <c r="H562" i="1"/>
  <c r="N498" i="1"/>
  <c r="J498" i="1"/>
  <c r="G498" i="1"/>
  <c r="H498" i="1"/>
  <c r="N434" i="1"/>
  <c r="J434" i="1"/>
  <c r="G434" i="1"/>
  <c r="H434" i="1"/>
  <c r="N370" i="1"/>
  <c r="J370" i="1"/>
  <c r="G370" i="1"/>
  <c r="H370" i="1"/>
  <c r="N306" i="1"/>
  <c r="J306" i="1"/>
  <c r="G306" i="1"/>
  <c r="H306" i="1"/>
  <c r="N242" i="1"/>
  <c r="J242" i="1"/>
  <c r="G242" i="1"/>
  <c r="H242" i="1"/>
  <c r="N178" i="1"/>
  <c r="J178" i="1"/>
  <c r="G178" i="1"/>
  <c r="H178" i="1"/>
  <c r="N114" i="1"/>
  <c r="J114" i="1"/>
  <c r="G114" i="1"/>
  <c r="H114" i="1"/>
  <c r="N50" i="1"/>
  <c r="J50" i="1"/>
  <c r="G50" i="1"/>
  <c r="H50" i="1"/>
  <c r="N968" i="1"/>
  <c r="J968" i="1"/>
  <c r="H968" i="1"/>
  <c r="G968" i="1"/>
  <c r="I928" i="1"/>
  <c r="N928" i="1"/>
  <c r="J928" i="1"/>
  <c r="H928" i="1"/>
  <c r="G928" i="1"/>
  <c r="N15" i="1"/>
  <c r="J15" i="1"/>
  <c r="G15" i="1"/>
  <c r="H15" i="1"/>
  <c r="N826" i="1"/>
  <c r="J826" i="1"/>
  <c r="G826" i="1"/>
  <c r="H826" i="1"/>
  <c r="N634" i="1"/>
  <c r="J634" i="1"/>
  <c r="G634" i="1"/>
  <c r="H634" i="1"/>
  <c r="N506" i="1"/>
  <c r="J506" i="1"/>
  <c r="G506" i="1"/>
  <c r="H506" i="1"/>
  <c r="N314" i="1"/>
  <c r="J314" i="1"/>
  <c r="G314" i="1"/>
  <c r="H314" i="1"/>
  <c r="N58" i="1"/>
  <c r="J58" i="1"/>
  <c r="G58" i="1"/>
  <c r="H58" i="1"/>
  <c r="I992" i="1"/>
  <c r="I954" i="1"/>
  <c r="I848" i="1"/>
  <c r="I634" i="1"/>
  <c r="I186" i="1"/>
  <c r="I16" i="1"/>
  <c r="N16" i="1"/>
  <c r="J16" i="1"/>
  <c r="G16" i="1"/>
  <c r="H16" i="1"/>
  <c r="N938" i="1"/>
  <c r="J938" i="1"/>
  <c r="G938" i="1"/>
  <c r="H938" i="1"/>
  <c r="N874" i="1"/>
  <c r="J874" i="1"/>
  <c r="G874" i="1"/>
  <c r="H874" i="1"/>
  <c r="I810" i="1"/>
  <c r="N810" i="1"/>
  <c r="J810" i="1"/>
  <c r="G810" i="1"/>
  <c r="H810" i="1"/>
  <c r="N746" i="1"/>
  <c r="J746" i="1"/>
  <c r="G746" i="1"/>
  <c r="H746" i="1"/>
  <c r="N682" i="1"/>
  <c r="J682" i="1"/>
  <c r="G682" i="1"/>
  <c r="H682" i="1"/>
  <c r="N618" i="1"/>
  <c r="J618" i="1"/>
  <c r="G618" i="1"/>
  <c r="H618" i="1"/>
  <c r="I554" i="1"/>
  <c r="N554" i="1"/>
  <c r="J554" i="1"/>
  <c r="G554" i="1"/>
  <c r="H554" i="1"/>
  <c r="I490" i="1"/>
  <c r="N490" i="1"/>
  <c r="J490" i="1"/>
  <c r="G490" i="1"/>
  <c r="H490" i="1"/>
  <c r="I426" i="1"/>
  <c r="N426" i="1"/>
  <c r="J426" i="1"/>
  <c r="G426" i="1"/>
  <c r="H426" i="1"/>
  <c r="I362" i="1"/>
  <c r="N362" i="1"/>
  <c r="J362" i="1"/>
  <c r="G362" i="1"/>
  <c r="H362" i="1"/>
  <c r="I298" i="1"/>
  <c r="N298" i="1"/>
  <c r="J298" i="1"/>
  <c r="G298" i="1"/>
  <c r="H298" i="1"/>
  <c r="I234" i="1"/>
  <c r="N234" i="1"/>
  <c r="J234" i="1"/>
  <c r="G234" i="1"/>
  <c r="H234" i="1"/>
  <c r="I170" i="1"/>
  <c r="N170" i="1"/>
  <c r="J170" i="1"/>
  <c r="G170" i="1"/>
  <c r="H170" i="1"/>
  <c r="I106" i="1"/>
  <c r="N106" i="1"/>
  <c r="J106" i="1"/>
  <c r="G106" i="1"/>
  <c r="H106" i="1"/>
  <c r="I42" i="1"/>
  <c r="N42" i="1"/>
  <c r="J42" i="1"/>
  <c r="G42" i="1"/>
  <c r="H42" i="1"/>
  <c r="N904" i="1"/>
  <c r="J904" i="1"/>
  <c r="H904" i="1"/>
  <c r="G904" i="1"/>
  <c r="N864" i="1"/>
  <c r="J864" i="1"/>
  <c r="H864" i="1"/>
  <c r="G864" i="1"/>
  <c r="N17" i="1"/>
  <c r="J17" i="1"/>
  <c r="H17" i="1"/>
  <c r="G17" i="1"/>
  <c r="I994" i="1"/>
  <c r="N994" i="1"/>
  <c r="J994" i="1"/>
  <c r="G994" i="1"/>
  <c r="H994" i="1"/>
  <c r="I930" i="1"/>
  <c r="N930" i="1"/>
  <c r="J930" i="1"/>
  <c r="G930" i="1"/>
  <c r="H930" i="1"/>
  <c r="I866" i="1"/>
  <c r="N866" i="1"/>
  <c r="J866" i="1"/>
  <c r="G866" i="1"/>
  <c r="H866" i="1"/>
  <c r="N802" i="1"/>
  <c r="J802" i="1"/>
  <c r="G802" i="1"/>
  <c r="H802" i="1"/>
  <c r="I738" i="1"/>
  <c r="N738" i="1"/>
  <c r="J738" i="1"/>
  <c r="G738" i="1"/>
  <c r="H738" i="1"/>
  <c r="N674" i="1"/>
  <c r="J674" i="1"/>
  <c r="G674" i="1"/>
  <c r="H674" i="1"/>
  <c r="N610" i="1"/>
  <c r="J610" i="1"/>
  <c r="G610" i="1"/>
  <c r="H610" i="1"/>
  <c r="I546" i="1"/>
  <c r="N546" i="1"/>
  <c r="J546" i="1"/>
  <c r="G546" i="1"/>
  <c r="H546" i="1"/>
  <c r="I482" i="1"/>
  <c r="N482" i="1"/>
  <c r="J482" i="1"/>
  <c r="G482" i="1"/>
  <c r="H482" i="1"/>
  <c r="N418" i="1"/>
  <c r="J418" i="1"/>
  <c r="G418" i="1"/>
  <c r="H418" i="1"/>
  <c r="N354" i="1"/>
  <c r="J354" i="1"/>
  <c r="G354" i="1"/>
  <c r="H354" i="1"/>
  <c r="I290" i="1"/>
  <c r="N290" i="1"/>
  <c r="J290" i="1"/>
  <c r="G290" i="1"/>
  <c r="H290" i="1"/>
  <c r="I226" i="1"/>
  <c r="N226" i="1"/>
  <c r="J226" i="1"/>
  <c r="G226" i="1"/>
  <c r="H226" i="1"/>
  <c r="N162" i="1"/>
  <c r="J162" i="1"/>
  <c r="G162" i="1"/>
  <c r="H162" i="1"/>
  <c r="N98" i="1"/>
  <c r="J98" i="1"/>
  <c r="G98" i="1"/>
  <c r="H98" i="1"/>
  <c r="I34" i="1"/>
  <c r="N34" i="1"/>
  <c r="J34" i="1"/>
  <c r="G34" i="1"/>
  <c r="H34" i="1"/>
  <c r="I960" i="1"/>
  <c r="N960" i="1"/>
  <c r="J960" i="1"/>
  <c r="H960" i="1"/>
  <c r="G960" i="1"/>
  <c r="N4" i="1"/>
  <c r="J4" i="1"/>
  <c r="G4" i="1"/>
  <c r="H4" i="1"/>
  <c r="N986" i="1"/>
  <c r="J986" i="1"/>
  <c r="G986" i="1"/>
  <c r="H986" i="1"/>
  <c r="N922" i="1"/>
  <c r="J922" i="1"/>
  <c r="G922" i="1"/>
  <c r="H922" i="1"/>
  <c r="N858" i="1"/>
  <c r="J858" i="1"/>
  <c r="G858" i="1"/>
  <c r="H858" i="1"/>
  <c r="N794" i="1"/>
  <c r="J794" i="1"/>
  <c r="G794" i="1"/>
  <c r="H794" i="1"/>
  <c r="N730" i="1"/>
  <c r="J730" i="1"/>
  <c r="G730" i="1"/>
  <c r="H730" i="1"/>
  <c r="N666" i="1"/>
  <c r="J666" i="1"/>
  <c r="G666" i="1"/>
  <c r="H666" i="1"/>
  <c r="N602" i="1"/>
  <c r="J602" i="1"/>
  <c r="G602" i="1"/>
  <c r="H602" i="1"/>
  <c r="N538" i="1"/>
  <c r="J538" i="1"/>
  <c r="G538" i="1"/>
  <c r="H538" i="1"/>
  <c r="N474" i="1"/>
  <c r="J474" i="1"/>
  <c r="G474" i="1"/>
  <c r="H474" i="1"/>
  <c r="N410" i="1"/>
  <c r="J410" i="1"/>
  <c r="G410" i="1"/>
  <c r="H410" i="1"/>
  <c r="N346" i="1"/>
  <c r="J346" i="1"/>
  <c r="G346" i="1"/>
  <c r="H346" i="1"/>
  <c r="N282" i="1"/>
  <c r="J282" i="1"/>
  <c r="G282" i="1"/>
  <c r="H282" i="1"/>
  <c r="N218" i="1"/>
  <c r="J218" i="1"/>
  <c r="G218" i="1"/>
  <c r="H218" i="1"/>
  <c r="N154" i="1"/>
  <c r="J154" i="1"/>
  <c r="G154" i="1"/>
  <c r="H154" i="1"/>
  <c r="N90" i="1"/>
  <c r="J90" i="1"/>
  <c r="G90" i="1"/>
  <c r="H90" i="1"/>
  <c r="N896" i="1"/>
  <c r="J896" i="1"/>
  <c r="H896" i="1"/>
  <c r="G896" i="1"/>
  <c r="N984" i="1"/>
  <c r="J984" i="1"/>
  <c r="G984" i="1"/>
  <c r="H984" i="1"/>
  <c r="I314" i="1"/>
  <c r="I122" i="1"/>
  <c r="I11" i="1"/>
  <c r="N11" i="1"/>
  <c r="J11" i="1"/>
  <c r="G11" i="1"/>
  <c r="H11" i="1"/>
  <c r="N25" i="1"/>
  <c r="J25" i="1"/>
  <c r="G25" i="1"/>
  <c r="H25" i="1"/>
  <c r="N978" i="1"/>
  <c r="J978" i="1"/>
  <c r="G978" i="1"/>
  <c r="H978" i="1"/>
  <c r="N914" i="1"/>
  <c r="J914" i="1"/>
  <c r="G914" i="1"/>
  <c r="H914" i="1"/>
  <c r="N850" i="1"/>
  <c r="J850" i="1"/>
  <c r="G850" i="1"/>
  <c r="H850" i="1"/>
  <c r="N786" i="1"/>
  <c r="J786" i="1"/>
  <c r="G786" i="1"/>
  <c r="H786" i="1"/>
  <c r="N722" i="1"/>
  <c r="J722" i="1"/>
  <c r="G722" i="1"/>
  <c r="H722" i="1"/>
  <c r="N658" i="1"/>
  <c r="J658" i="1"/>
  <c r="G658" i="1"/>
  <c r="H658" i="1"/>
  <c r="N594" i="1"/>
  <c r="J594" i="1"/>
  <c r="G594" i="1"/>
  <c r="H594" i="1"/>
  <c r="N530" i="1"/>
  <c r="J530" i="1"/>
  <c r="G530" i="1"/>
  <c r="H530" i="1"/>
  <c r="N466" i="1"/>
  <c r="J466" i="1"/>
  <c r="G466" i="1"/>
  <c r="H466" i="1"/>
  <c r="N402" i="1"/>
  <c r="J402" i="1"/>
  <c r="G402" i="1"/>
  <c r="H402" i="1"/>
  <c r="N338" i="1"/>
  <c r="J338" i="1"/>
  <c r="G338" i="1"/>
  <c r="H338" i="1"/>
  <c r="N274" i="1"/>
  <c r="J274" i="1"/>
  <c r="G274" i="1"/>
  <c r="H274" i="1"/>
  <c r="N210" i="1"/>
  <c r="J210" i="1"/>
  <c r="G210" i="1"/>
  <c r="H210" i="1"/>
  <c r="N146" i="1"/>
  <c r="J146" i="1"/>
  <c r="G146" i="1"/>
  <c r="H146" i="1"/>
  <c r="N82" i="1"/>
  <c r="J82" i="1"/>
  <c r="G82" i="1"/>
  <c r="H82" i="1"/>
  <c r="N920" i="1"/>
  <c r="J920" i="1"/>
  <c r="H920" i="1"/>
  <c r="G920" i="1"/>
  <c r="N22" i="1"/>
  <c r="G22" i="1"/>
  <c r="H22" i="1"/>
  <c r="J22" i="1"/>
  <c r="I15" i="1"/>
  <c r="I442" i="1"/>
  <c r="N23" i="1"/>
  <c r="J23" i="1"/>
  <c r="G23" i="1"/>
  <c r="H23" i="1"/>
  <c r="I3" i="1"/>
  <c r="N3" i="1"/>
  <c r="J3" i="1"/>
  <c r="G3" i="1"/>
  <c r="H3" i="1"/>
  <c r="N12" i="1"/>
  <c r="J12" i="1"/>
  <c r="G12" i="1"/>
  <c r="H12" i="1"/>
  <c r="I8" i="1"/>
  <c r="N8" i="1"/>
  <c r="J8" i="1"/>
  <c r="G8" i="1"/>
  <c r="H8" i="1"/>
  <c r="N970" i="1"/>
  <c r="J970" i="1"/>
  <c r="G970" i="1"/>
  <c r="H970" i="1"/>
  <c r="N906" i="1"/>
  <c r="J906" i="1"/>
  <c r="G906" i="1"/>
  <c r="H906" i="1"/>
  <c r="N842" i="1"/>
  <c r="J842" i="1"/>
  <c r="G842" i="1"/>
  <c r="H842" i="1"/>
  <c r="N778" i="1"/>
  <c r="J778" i="1"/>
  <c r="G778" i="1"/>
  <c r="H778" i="1"/>
  <c r="N714" i="1"/>
  <c r="J714" i="1"/>
  <c r="G714" i="1"/>
  <c r="H714" i="1"/>
  <c r="N650" i="1"/>
  <c r="J650" i="1"/>
  <c r="G650" i="1"/>
  <c r="H650" i="1"/>
  <c r="N586" i="1"/>
  <c r="J586" i="1"/>
  <c r="G586" i="1"/>
  <c r="H586" i="1"/>
  <c r="N522" i="1"/>
  <c r="J522" i="1"/>
  <c r="G522" i="1"/>
  <c r="H522" i="1"/>
  <c r="N458" i="1"/>
  <c r="J458" i="1"/>
  <c r="G458" i="1"/>
  <c r="H458" i="1"/>
  <c r="N394" i="1"/>
  <c r="J394" i="1"/>
  <c r="G394" i="1"/>
  <c r="H394" i="1"/>
  <c r="N330" i="1"/>
  <c r="J330" i="1"/>
  <c r="G330" i="1"/>
  <c r="H330" i="1"/>
  <c r="N266" i="1"/>
  <c r="J266" i="1"/>
  <c r="G266" i="1"/>
  <c r="H266" i="1"/>
  <c r="N202" i="1"/>
  <c r="J202" i="1"/>
  <c r="G202" i="1"/>
  <c r="H202" i="1"/>
  <c r="N138" i="1"/>
  <c r="J138" i="1"/>
  <c r="G138" i="1"/>
  <c r="H138" i="1"/>
  <c r="N74" i="1"/>
  <c r="J74" i="1"/>
  <c r="G74" i="1"/>
  <c r="H74" i="1"/>
  <c r="N944" i="1"/>
  <c r="J944" i="1"/>
  <c r="H944" i="1"/>
  <c r="G944" i="1"/>
  <c r="N976" i="1"/>
  <c r="J976" i="1"/>
  <c r="H976" i="1"/>
  <c r="G976" i="1"/>
  <c r="N856" i="1"/>
  <c r="J856" i="1"/>
  <c r="H856" i="1"/>
  <c r="G856" i="1"/>
  <c r="N962" i="1"/>
  <c r="J962" i="1"/>
  <c r="G962" i="1"/>
  <c r="H962" i="1"/>
  <c r="N898" i="1"/>
  <c r="J898" i="1"/>
  <c r="G898" i="1"/>
  <c r="H898" i="1"/>
  <c r="N834" i="1"/>
  <c r="J834" i="1"/>
  <c r="G834" i="1"/>
  <c r="H834" i="1"/>
  <c r="N770" i="1"/>
  <c r="J770" i="1"/>
  <c r="G770" i="1"/>
  <c r="H770" i="1"/>
  <c r="N706" i="1"/>
  <c r="J706" i="1"/>
  <c r="G706" i="1"/>
  <c r="H706" i="1"/>
  <c r="N642" i="1"/>
  <c r="J642" i="1"/>
  <c r="G642" i="1"/>
  <c r="H642" i="1"/>
  <c r="N578" i="1"/>
  <c r="J578" i="1"/>
  <c r="G578" i="1"/>
  <c r="H578" i="1"/>
  <c r="N514" i="1"/>
  <c r="J514" i="1"/>
  <c r="G514" i="1"/>
  <c r="H514" i="1"/>
  <c r="N450" i="1"/>
  <c r="J450" i="1"/>
  <c r="G450" i="1"/>
  <c r="H450" i="1"/>
  <c r="N386" i="1"/>
  <c r="J386" i="1"/>
  <c r="G386" i="1"/>
  <c r="H386" i="1"/>
  <c r="N322" i="1"/>
  <c r="J322" i="1"/>
  <c r="G322" i="1"/>
  <c r="H322" i="1"/>
  <c r="N258" i="1"/>
  <c r="J258" i="1"/>
  <c r="G258" i="1"/>
  <c r="H258" i="1"/>
  <c r="N194" i="1"/>
  <c r="J194" i="1"/>
  <c r="G194" i="1"/>
  <c r="H194" i="1"/>
  <c r="N130" i="1"/>
  <c r="J130" i="1"/>
  <c r="G130" i="1"/>
  <c r="H130" i="1"/>
  <c r="N66" i="1"/>
  <c r="J66" i="1"/>
  <c r="G66" i="1"/>
  <c r="H66" i="1"/>
  <c r="N880" i="1"/>
  <c r="J880" i="1"/>
  <c r="H880" i="1"/>
  <c r="G880" i="1"/>
  <c r="N912" i="1"/>
  <c r="J912" i="1"/>
  <c r="H912" i="1"/>
  <c r="G912" i="1"/>
  <c r="O9" i="1"/>
  <c r="O12" i="1"/>
  <c r="I610" i="1"/>
  <c r="I354" i="1"/>
  <c r="I98" i="1"/>
  <c r="I802" i="1"/>
  <c r="I418" i="1"/>
  <c r="I162" i="1"/>
  <c r="I674" i="1"/>
  <c r="B978" i="1"/>
  <c r="K978" i="1"/>
  <c r="B914" i="1"/>
  <c r="K914" i="1"/>
  <c r="B850" i="1"/>
  <c r="K850" i="1"/>
  <c r="B786" i="1"/>
  <c r="K786" i="1"/>
  <c r="B722" i="1"/>
  <c r="K722" i="1"/>
  <c r="B658" i="1"/>
  <c r="K658" i="1"/>
  <c r="B594" i="1"/>
  <c r="K594" i="1"/>
  <c r="B530" i="1"/>
  <c r="K530" i="1"/>
  <c r="B466" i="1"/>
  <c r="K466" i="1"/>
  <c r="B402" i="1"/>
  <c r="K402" i="1"/>
  <c r="B338" i="1"/>
  <c r="K338" i="1"/>
  <c r="B274" i="1"/>
  <c r="K274" i="1"/>
  <c r="B210" i="1"/>
  <c r="K210" i="1"/>
  <c r="B146" i="1"/>
  <c r="K146" i="1"/>
  <c r="B82" i="1"/>
  <c r="K82" i="1"/>
  <c r="B920" i="1"/>
  <c r="K920" i="1"/>
  <c r="B970" i="1"/>
  <c r="K970" i="1"/>
  <c r="B906" i="1"/>
  <c r="K906" i="1"/>
  <c r="B842" i="1"/>
  <c r="K842" i="1"/>
  <c r="B778" i="1"/>
  <c r="K778" i="1"/>
  <c r="B714" i="1"/>
  <c r="K714" i="1"/>
  <c r="B650" i="1"/>
  <c r="K650" i="1"/>
  <c r="B586" i="1"/>
  <c r="K586" i="1"/>
  <c r="B522" i="1"/>
  <c r="K522" i="1"/>
  <c r="B458" i="1"/>
  <c r="K458" i="1"/>
  <c r="B394" i="1"/>
  <c r="K394" i="1"/>
  <c r="B330" i="1"/>
  <c r="K330" i="1"/>
  <c r="B266" i="1"/>
  <c r="K266" i="1"/>
  <c r="B202" i="1"/>
  <c r="K202" i="1"/>
  <c r="B138" i="1"/>
  <c r="K138" i="1"/>
  <c r="B74" i="1"/>
  <c r="K74" i="1"/>
  <c r="B944" i="1"/>
  <c r="K944" i="1"/>
  <c r="B976" i="1"/>
  <c r="K976" i="1"/>
  <c r="B856" i="1"/>
  <c r="K856" i="1"/>
  <c r="I12" i="1"/>
  <c r="I658" i="1"/>
  <c r="B962" i="1"/>
  <c r="K962" i="1"/>
  <c r="B898" i="1"/>
  <c r="K898" i="1"/>
  <c r="B834" i="1"/>
  <c r="K834" i="1"/>
  <c r="B770" i="1"/>
  <c r="K770" i="1"/>
  <c r="B706" i="1"/>
  <c r="K706" i="1"/>
  <c r="B642" i="1"/>
  <c r="K642" i="1"/>
  <c r="B578" i="1"/>
  <c r="K578" i="1"/>
  <c r="B514" i="1"/>
  <c r="K514" i="1"/>
  <c r="B450" i="1"/>
  <c r="K450" i="1"/>
  <c r="B386" i="1"/>
  <c r="K386" i="1"/>
  <c r="B322" i="1"/>
  <c r="K322" i="1"/>
  <c r="B258" i="1"/>
  <c r="K258" i="1"/>
  <c r="B194" i="1"/>
  <c r="K194" i="1"/>
  <c r="B130" i="1"/>
  <c r="K130" i="1"/>
  <c r="B66" i="1"/>
  <c r="K66" i="1"/>
  <c r="B880" i="1"/>
  <c r="K880" i="1"/>
  <c r="B912" i="1"/>
  <c r="K912" i="1"/>
  <c r="I976" i="1"/>
  <c r="I944" i="1"/>
  <c r="I856" i="1"/>
  <c r="I842" i="1"/>
  <c r="I586" i="1"/>
  <c r="I522" i="1"/>
  <c r="I458" i="1"/>
  <c r="I394" i="1"/>
  <c r="I330" i="1"/>
  <c r="I266" i="1"/>
  <c r="I202" i="1"/>
  <c r="I138" i="1"/>
  <c r="I74" i="1"/>
  <c r="B954" i="1"/>
  <c r="K954" i="1"/>
  <c r="B890" i="1"/>
  <c r="K890" i="1"/>
  <c r="B826" i="1"/>
  <c r="K826" i="1"/>
  <c r="B762" i="1"/>
  <c r="K762" i="1"/>
  <c r="B698" i="1"/>
  <c r="K698" i="1"/>
  <c r="B634" i="1"/>
  <c r="K634" i="1"/>
  <c r="B570" i="1"/>
  <c r="K570" i="1"/>
  <c r="B506" i="1"/>
  <c r="K506" i="1"/>
  <c r="B442" i="1"/>
  <c r="K442" i="1"/>
  <c r="B378" i="1"/>
  <c r="K378" i="1"/>
  <c r="B314" i="1"/>
  <c r="K314" i="1"/>
  <c r="B250" i="1"/>
  <c r="K250" i="1"/>
  <c r="B186" i="1"/>
  <c r="K186" i="1"/>
  <c r="B122" i="1"/>
  <c r="K122" i="1"/>
  <c r="B58" i="1"/>
  <c r="K58" i="1"/>
  <c r="B848" i="1"/>
  <c r="K848" i="1"/>
  <c r="B992" i="1"/>
  <c r="K992" i="1"/>
  <c r="I722" i="1"/>
  <c r="B946" i="1"/>
  <c r="K946" i="1"/>
  <c r="B882" i="1"/>
  <c r="K882" i="1"/>
  <c r="B818" i="1"/>
  <c r="K818" i="1"/>
  <c r="B754" i="1"/>
  <c r="K754" i="1"/>
  <c r="B690" i="1"/>
  <c r="K690" i="1"/>
  <c r="B626" i="1"/>
  <c r="K626" i="1"/>
  <c r="B562" i="1"/>
  <c r="K562" i="1"/>
  <c r="B498" i="1"/>
  <c r="K498" i="1"/>
  <c r="B434" i="1"/>
  <c r="K434" i="1"/>
  <c r="B370" i="1"/>
  <c r="K370" i="1"/>
  <c r="B306" i="1"/>
  <c r="K306" i="1"/>
  <c r="B242" i="1"/>
  <c r="K242" i="1"/>
  <c r="B178" i="1"/>
  <c r="K178" i="1"/>
  <c r="B114" i="1"/>
  <c r="K114" i="1"/>
  <c r="B50" i="1"/>
  <c r="K50" i="1"/>
  <c r="B968" i="1"/>
  <c r="K968" i="1"/>
  <c r="B928" i="1"/>
  <c r="K928" i="1"/>
  <c r="I754" i="1"/>
  <c r="I650" i="1"/>
  <c r="B938" i="1"/>
  <c r="K938" i="1"/>
  <c r="B874" i="1"/>
  <c r="K874" i="1"/>
  <c r="B810" i="1"/>
  <c r="K810" i="1"/>
  <c r="B746" i="1"/>
  <c r="K746" i="1"/>
  <c r="B682" i="1"/>
  <c r="K682" i="1"/>
  <c r="B618" i="1"/>
  <c r="K618" i="1"/>
  <c r="B554" i="1"/>
  <c r="K554" i="1"/>
  <c r="B490" i="1"/>
  <c r="K490" i="1"/>
  <c r="B426" i="1"/>
  <c r="K426" i="1"/>
  <c r="B362" i="1"/>
  <c r="K362" i="1"/>
  <c r="B298" i="1"/>
  <c r="K298" i="1"/>
  <c r="B234" i="1"/>
  <c r="K234" i="1"/>
  <c r="B170" i="1"/>
  <c r="K170" i="1"/>
  <c r="B106" i="1"/>
  <c r="K106" i="1"/>
  <c r="B42" i="1"/>
  <c r="K42" i="1"/>
  <c r="B904" i="1"/>
  <c r="K904" i="1"/>
  <c r="B864" i="1"/>
  <c r="K864" i="1"/>
  <c r="I786" i="1"/>
  <c r="B994" i="1"/>
  <c r="K994" i="1"/>
  <c r="B930" i="1"/>
  <c r="K930" i="1"/>
  <c r="B866" i="1"/>
  <c r="K866" i="1"/>
  <c r="B802" i="1"/>
  <c r="K802" i="1"/>
  <c r="B738" i="1"/>
  <c r="K738" i="1"/>
  <c r="B674" i="1"/>
  <c r="K674" i="1"/>
  <c r="B610" i="1"/>
  <c r="K610" i="1"/>
  <c r="B546" i="1"/>
  <c r="K546" i="1"/>
  <c r="B482" i="1"/>
  <c r="K482" i="1"/>
  <c r="B418" i="1"/>
  <c r="K418" i="1"/>
  <c r="B354" i="1"/>
  <c r="K354" i="1"/>
  <c r="B290" i="1"/>
  <c r="K290" i="1"/>
  <c r="B226" i="1"/>
  <c r="K226" i="1"/>
  <c r="B162" i="1"/>
  <c r="K162" i="1"/>
  <c r="B98" i="1"/>
  <c r="K98" i="1"/>
  <c r="B34" i="1"/>
  <c r="K34" i="1"/>
  <c r="B960" i="1"/>
  <c r="K960" i="1"/>
  <c r="I968" i="1"/>
  <c r="I920" i="1"/>
  <c r="I904" i="1"/>
  <c r="I864" i="1"/>
  <c r="I818" i="1"/>
  <c r="I714" i="1"/>
  <c r="I682" i="1"/>
  <c r="I562" i="1"/>
  <c r="I530" i="1"/>
  <c r="I498" i="1"/>
  <c r="I466" i="1"/>
  <c r="I434" i="1"/>
  <c r="I402" i="1"/>
  <c r="I370" i="1"/>
  <c r="I338" i="1"/>
  <c r="I306" i="1"/>
  <c r="I274" i="1"/>
  <c r="I242" i="1"/>
  <c r="I210" i="1"/>
  <c r="I178" i="1"/>
  <c r="I146" i="1"/>
  <c r="I114" i="1"/>
  <c r="I82" i="1"/>
  <c r="I50" i="1"/>
  <c r="B986" i="1"/>
  <c r="K986" i="1"/>
  <c r="B922" i="1"/>
  <c r="K922" i="1"/>
  <c r="B858" i="1"/>
  <c r="K858" i="1"/>
  <c r="B794" i="1"/>
  <c r="K794" i="1"/>
  <c r="B730" i="1"/>
  <c r="K730" i="1"/>
  <c r="B666" i="1"/>
  <c r="K666" i="1"/>
  <c r="B602" i="1"/>
  <c r="K602" i="1"/>
  <c r="B538" i="1"/>
  <c r="K538" i="1"/>
  <c r="B474" i="1"/>
  <c r="K474" i="1"/>
  <c r="B410" i="1"/>
  <c r="K410" i="1"/>
  <c r="B346" i="1"/>
  <c r="K346" i="1"/>
  <c r="B282" i="1"/>
  <c r="K282" i="1"/>
  <c r="B218" i="1"/>
  <c r="K218" i="1"/>
  <c r="B154" i="1"/>
  <c r="K154" i="1"/>
  <c r="B90" i="1"/>
  <c r="K90" i="1"/>
  <c r="B896" i="1"/>
  <c r="K896" i="1"/>
  <c r="B984" i="1"/>
  <c r="K984" i="1"/>
  <c r="K16" i="1"/>
  <c r="K17" i="1"/>
  <c r="K22" i="1"/>
  <c r="B4" i="1"/>
  <c r="K4" i="1"/>
  <c r="B11" i="1"/>
  <c r="K11" i="1"/>
  <c r="B25" i="1"/>
  <c r="K25" i="1"/>
  <c r="B23" i="1"/>
  <c r="K23" i="1"/>
  <c r="K3" i="1"/>
  <c r="B12" i="1"/>
  <c r="K12" i="1"/>
  <c r="K8" i="1"/>
  <c r="B15" i="1"/>
  <c r="K15" i="1"/>
  <c r="I17" i="1"/>
  <c r="K7" i="1"/>
  <c r="K24" i="1"/>
  <c r="B9" i="1"/>
  <c r="K9" i="1"/>
  <c r="O22" i="1"/>
  <c r="B22" i="1"/>
  <c r="O25" i="1"/>
  <c r="O3" i="1"/>
  <c r="B3" i="1"/>
  <c r="O8" i="1"/>
  <c r="B8" i="1"/>
  <c r="O7" i="1"/>
  <c r="B7" i="1"/>
  <c r="O24" i="1"/>
  <c r="B24" i="1"/>
  <c r="I22" i="1"/>
  <c r="O16" i="1"/>
  <c r="B16" i="1"/>
  <c r="O17" i="1"/>
  <c r="B17" i="1"/>
  <c r="I23" i="1"/>
  <c r="O11" i="1"/>
  <c r="O23" i="1"/>
  <c r="I7" i="1"/>
  <c r="O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<sst xmlns="http://schemas.openxmlformats.org/spreadsheetml/2006/main" count="122" uniqueCount="67">
  <si>
    <t>Name</t>
  </si>
  <si>
    <t>Admission Date</t>
  </si>
  <si>
    <t>S Number</t>
  </si>
  <si>
    <t>HS ID</t>
  </si>
  <si>
    <t>SSID</t>
  </si>
  <si>
    <t>Grade Status</t>
  </si>
  <si>
    <t>ACT Reading</t>
  </si>
  <si>
    <t>ACT Math</t>
  </si>
  <si>
    <t>ENGL 1010 AP Credit</t>
  </si>
  <si>
    <t>Max Math Class</t>
  </si>
  <si>
    <t>Parent Permission</t>
  </si>
  <si>
    <t>Holds</t>
  </si>
  <si>
    <t>SSN Last 4</t>
  </si>
  <si>
    <t>Email</t>
  </si>
  <si>
    <t>Phone</t>
  </si>
  <si>
    <t>Notes</t>
  </si>
  <si>
    <t>Course</t>
  </si>
  <si>
    <t>SLCC ID</t>
  </si>
  <si>
    <t>Grade</t>
  </si>
  <si>
    <t>Registered</t>
  </si>
  <si>
    <t>CRN</t>
  </si>
  <si>
    <t>SNumber</t>
  </si>
  <si>
    <t>GradDate</t>
  </si>
  <si>
    <t>BirthDate</t>
  </si>
  <si>
    <t>High School</t>
  </si>
  <si>
    <t>Home Email</t>
  </si>
  <si>
    <t>Cell Phone</t>
  </si>
  <si>
    <t>Home Phone</t>
  </si>
  <si>
    <t>APDC Date</t>
  </si>
  <si>
    <t>ACT Test Date</t>
  </si>
  <si>
    <t>Title</t>
  </si>
  <si>
    <t>Term</t>
  </si>
  <si>
    <t>Math Test Date</t>
  </si>
  <si>
    <t>Math Score</t>
  </si>
  <si>
    <t>English Date</t>
  </si>
  <si>
    <t>English Score</t>
  </si>
  <si>
    <t>ESL Date</t>
  </si>
  <si>
    <t>ESL Score</t>
  </si>
  <si>
    <t>Address</t>
  </si>
  <si>
    <t>City</t>
  </si>
  <si>
    <t>State</t>
  </si>
  <si>
    <t>Zip</t>
  </si>
  <si>
    <t>SID</t>
  </si>
  <si>
    <t>HomeEmail</t>
  </si>
  <si>
    <t>ParentEmail</t>
  </si>
  <si>
    <t>CellPhone</t>
  </si>
  <si>
    <t>DoB</t>
  </si>
  <si>
    <t>Gender</t>
  </si>
  <si>
    <t>Status</t>
  </si>
  <si>
    <t>CourseSID</t>
  </si>
  <si>
    <t>SectionNo</t>
  </si>
  <si>
    <t>Teacher</t>
  </si>
  <si>
    <t>District</t>
  </si>
  <si>
    <t>AcademicYear</t>
  </si>
  <si>
    <t>Race</t>
  </si>
  <si>
    <t>RegistrationDate</t>
  </si>
  <si>
    <t>High Schoo ID</t>
  </si>
  <si>
    <t>SSN</t>
  </si>
  <si>
    <t>SLCC English  Placement</t>
  </si>
  <si>
    <t>SLCC Math Placement</t>
  </si>
  <si>
    <t>Student Last Name</t>
  </si>
  <si>
    <t>Student First Name</t>
  </si>
  <si>
    <t>Student Middle Name</t>
  </si>
  <si>
    <t>Student High School</t>
  </si>
  <si>
    <t>ENTER COURSE HERE (I.E. CRS 1010)</t>
  </si>
  <si>
    <t>Secondary Math 1,2,3 C or Better</t>
  </si>
  <si>
    <t>COURSE: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</si>
</sst>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"/>
    <numFmt numFmtId="165" formatCode="yyyy\-mm\-dd;@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/>
      <bottom style="medium">
        <color theme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</borders>
  <cellStyleXfs count="1">
    <xf numFmtId="0" fontId="0" fillId="0" borderId="0"/>
  </cellStyleXfs>
  <cellXfs count="23">
    <xf numFmtId="0" fontId="0" fillId="0" borderId="0" xfId="0"/>
    <xf numFmtId="14" fontId="0" fillId="0" borderId="0" xfId="0" applyNumberFormat="1"/>
    <xf numFmtId="164" fontId="0" fillId="0" borderId="0" xfId="0" applyNumberFormat="1"/>
    <xf numFmtId="15" fontId="0" fillId="0" borderId="0" xfId="0" applyNumberFormat="1"/>
    <xf numFmtId="0" fontId="0" fillId="4" borderId="1" xfId="0" applyFill="1" applyBorder="1" applyAlignment="1">
      <alignment horizontal="left" vertical="center"/>
    </xf>
    <xf numFmtId="0" fontId="0" fillId="4" borderId="1" xfId="0" applyFill="1" applyBorder="1"/>
    <xf numFmtId="165" fontId="0" fillId="4" borderId="1" xfId="0" applyNumberFormat="1" applyFill="1" applyBorder="1"/>
    <xf numFmtId="164" fontId="0" fillId="4" borderId="1" xfId="0" applyNumberFormat="1" applyFill="1" applyBorder="1"/>
    <xf numFmtId="14" fontId="0" fillId="4" borderId="1" xfId="0" applyNumberFormat="1" applyFill="1" applyBorder="1"/>
    <xf numFmtId="0" fontId="0" fillId="4" borderId="3" xfId="0" applyFill="1" applyBorder="1"/>
    <xf numFmtId="165" fontId="0" fillId="4" borderId="3" xfId="0" applyNumberFormat="1" applyFill="1" applyBorder="1"/>
    <xf numFmtId="0" fontId="0" fillId="4" borderId="3" xfId="0" applyFill="1" applyBorder="1" applyAlignment="1">
      <alignment horizontal="left" vertical="center"/>
    </xf>
    <xf numFmtId="164" fontId="0" fillId="4" borderId="3" xfId="0" applyNumberFormat="1" applyFill="1" applyBorder="1"/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14" fontId="1" fillId="0" borderId="2" xfId="0" applyNumberFormat="1" applyFont="1" applyBorder="1" applyAlignment="1">
      <alignment horizontal="left" vertical="center"/>
    </xf>
    <xf numFmtId="1" fontId="1" fillId="2" borderId="2" xfId="0" applyNumberFormat="1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14" fontId="0" fillId="4" borderId="3" xfId="0" applyNumberFormat="1" applyFill="1" applyBorder="1"/>
    <xf numFmtId="0" fontId="2" fillId="0" borderId="2" xfId="0" applyFont="1" applyBorder="1"/>
    <xf numFmtId="14" fontId="2" fillId="0" borderId="2" xfId="0" applyNumberFormat="1" applyFont="1" applyBorder="1"/>
    <xf numFmtId="0" fontId="3" fillId="5" borderId="0" xfId="0" applyFont="1" applyFill="1"/>
    <xf numFmtId="0" fontId="2" fillId="0" borderId="4" xfId="0" applyFont="1" applyBorder="1" applyAlignment="1">
      <alignment horizontal="center" vertical="center"/>
    </xf>
  </cellXfs>
  <cellStyles count="1">
    <cellStyle name="Normal" xfId="0" builtinId="0"/>
  </cellStyles>
  <dxfs count="13">
    <dxf>
      <fill>
        <patternFill>
          <bgColor rgb="FFFFCCFF"/>
        </patternFill>
      </fill>
    </dxf>
    <dxf>
      <fill>
        <patternFill>
          <bgColor rgb="FFFFE699"/>
        </patternFill>
      </fill>
    </dxf>
    <dxf>
      <fill>
        <patternFill>
          <bgColor rgb="FF92D050"/>
        </patternFill>
      </fill>
    </dxf>
    <dxf>
      <fill>
        <patternFill>
          <bgColor rgb="FF46C846"/>
        </patternFill>
      </fill>
    </dxf>
    <dxf>
      <fill>
        <patternFill>
          <bgColor rgb="FF46B446"/>
        </patternFill>
      </fill>
    </dxf>
    <dxf>
      <fill>
        <patternFill>
          <bgColor rgb="FF92D050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81D87-4BE0-4153-842E-9D8113BDB645}">
  <dimension ref="A1:R1002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L2" sqref="L2"/>
    </sheetView>
  </sheetViews>
  <sheetFormatPr baseColWidth="10" defaultColWidth="8.83203125" defaultRowHeight="15" x14ac:dyDescent="0.2"/>
  <cols>
    <col min="1" max="1" width="23.5" customWidth="1"/>
    <col min="2" max="2" width="17.83203125" bestFit="1" customWidth="1"/>
    <col min="3" max="3" width="11.5" bestFit="1" customWidth="1"/>
    <col min="6" max="6" width="14.6640625" bestFit="1" customWidth="1"/>
    <col min="7" max="7" width="14.33203125" bestFit="1" customWidth="1"/>
    <col min="8" max="8" width="12.5" bestFit="1" customWidth="1"/>
    <col min="9" max="9" width="23.33203125" customWidth="1"/>
    <col min="10" max="10" width="21.5" customWidth="1"/>
    <col min="11" max="11" width="25.33203125" bestFit="1" customWidth="1"/>
    <col min="12" max="12" width="19.5" bestFit="1" customWidth="1"/>
    <col min="13" max="13" width="34.5" bestFit="1" customWidth="1"/>
    <col min="14" max="14" width="24.33203125" bestFit="1" customWidth="1"/>
    <col min="15" max="15" width="12.83203125" bestFit="1" customWidth="1"/>
    <col min="18" max="18" width="55.33203125" customWidth="1"/>
  </cols>
  <sheetData>
    <row r="1" spans="1:18" ht="20" thickBot="1" x14ac:dyDescent="0.3">
      <c r="A1" s="13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5" t="s">
        <v>5</v>
      </c>
      <c r="G1" s="16" t="s">
        <v>6</v>
      </c>
      <c r="H1" s="17" t="s">
        <v>7</v>
      </c>
      <c r="I1" s="14" t="s">
        <v>58</v>
      </c>
      <c r="J1" s="17" t="s">
        <v>59</v>
      </c>
      <c r="K1" s="14" t="s">
        <v>8</v>
      </c>
      <c r="L1" s="14" t="s">
        <v>9</v>
      </c>
      <c r="M1" s="14" t="s">
        <v>65</v>
      </c>
      <c r="N1" s="14" t="s">
        <v>11</v>
      </c>
      <c r="O1" s="14" t="s">
        <v>12</v>
      </c>
      <c r="P1" s="14" t="s">
        <v>13</v>
      </c>
      <c r="Q1" s="14" t="s">
        <v>14</v>
      </c>
      <c r="R1" s="13" t="s">
        <v>15</v>
      </c>
    </row>
    <row r="2" spans="1:18" x14ac:dyDescent="0.2">
      <c r="A2" s="9" t="str">
        <f>IFERROR(VLOOKUP($E2,'HS Info'!$A:$D,2,FALSE),IF($E2="","","Not in HS Info"))</f>
        <v/>
      </c>
      <c r="B2" s="10" t="str">
        <f>IFERROR(VLOOKUP($C2, 'SLCC Student'!$H:$R, 11, FALSE), IF($E2="", "",  "Not yet admitted"))</f>
        <v/>
      </c>
      <c r="C2" s="9" t="str">
        <f>IFERROR(VLOOKUP($E2,'SLCC Student'!$A:$R,8,FALSE), IF($E2="", "", "Not yet admitted"))</f>
        <v/>
      </c>
      <c r="D2" s="9" t="str">
        <f>IFERROR(VLOOKUP($E2, 'HS Info'!$A:$D, 3, FALSE), IF($E2="", "",  "Not in HS Info"))</f>
        <v/>
      </c>
      <c r="F2" s="9" t="str">
        <f>IFERROR(VLOOKUP($E2, 'HS Info'!$A:$D, 4, FALSE), IF($E2="", "", "Not in HS Info"))</f>
        <v/>
      </c>
      <c r="G2" t="str">
        <f>IF(_xlfn.MAXIFS(ACT!$K:$K, ACT!$B:$B, 'Vetting Master'!$C2)&gt;0, _xlfn.MAXIFS(ACT!$K:$K, ACT!$B:$B, 'Vetting Master'!$C2), IF($E2="", "", 0))</f>
        <v/>
      </c>
      <c r="H2" t="str">
        <f>IF(_xlfn.MAXIFS(ACT!$J:$J, ACT!$B:$B, 'Vetting Master'!$C2)&gt;0, _xlfn.MAXIFS(ACT!$J:$J, ACT!$B:$B, 'Vetting Master'!$C2), IF($E2="", "", 0))</f>
        <v/>
      </c>
      <c r="I2" t="str">
        <f>IF(_xlfn.MAXIFS('SLCC Placement'!K:K, 'SLCC Placement'!B:B, 'Vetting Master'!$C2)&gt;0, _xlfn.MAXIFS('SLCC Placement'!K:K, 'SLCC Placement'!B:B, 'Vetting Master'!$C2), IF($E2="", "", 0))</f>
        <v/>
      </c>
      <c r="J2" t="str">
        <f>IF(_xlfn.MAXIFS('SLCC Placement'!J:J, 'SLCC Placement'!B:B, 'Vetting Master'!$C2)&gt;0, _xlfn.MAXIFS('SLCC Placement'!J:J, 'SLCC Placement'!B:B, 'Vetting Master'!$C2), IF($E2="", "", 0))</f>
        <v/>
      </c>
      <c r="K2" s="9" t="str">
        <f>IFERROR(IF(AND(MATCH(C2,'AP Credit'!B:B,0)&gt;0, MATCH("ENGL 1010",'AP Credit'!J:J,0)&gt;0),"Yes","No"), IF($E2="", " ", "No"))</f>
        <v xml:space="preserve"> </v>
      </c>
      <c r="L2" s="11" t="str" cm="1">
        <f t="array" ref="L2">IF($E2="", "", _xlfn.IFNA(_xlfn.IFS( J2&gt;599,  "1210 - Verify C or Better",  AND(J2&gt;499, OR(I2&gt;13, G2&gt;17)), "1060 - Verify C or Better", AND( OR(G2&gt;17, I2&gt;13), OR(H2&gt;22, J2&gt;399)), "1050 - Verify C or Better", OR( H2&gt;21, J2&gt;299), "1010/1030/1040", OR( H2&gt;19, J2&gt;299), "1010/1030", OR( H2&gt;18, J2&gt;299), "1030"), "Verify C or better in Secondary Math 1,2,3"))</f>
        <v/>
      </c>
      <c r="M2" s="11" t="str">
        <f>IFERROR(VLOOKUP($E2, 'HS Info'!$A:$E, 5, FALSE), IF($E2="", "", "Not in HS Info"))</f>
        <v/>
      </c>
      <c r="N2" s="9" t="str">
        <f>IFERROR(VLOOKUP($C2,Holds!$C:$K, 2, FALSE), IF($E2="", "", 0))</f>
        <v/>
      </c>
      <c r="O2" s="12" t="str">
        <f>IF($E2="", "", _xlfn.XLOOKUP(C2, 'SLCC Student'!H:H, 'SLCC Student'!P:P, "Not Found", 0, 1))</f>
        <v/>
      </c>
      <c r="P2" s="9" t="str">
        <f>IFERROR(VLOOKUP($E2, 'SLCC Student'!$A:$Q, 10, FALSE), IF($E2="", "", "Not Admitted"))</f>
        <v/>
      </c>
      <c r="Q2" s="9" t="str">
        <f>IFERROR(VLOOKUP($E2,'SLCC Student'!$A:$Q,12,FALSE),IF($E2="","", "NotAdmitted"))</f>
        <v/>
      </c>
    </row>
    <row r="3" spans="1:18" x14ac:dyDescent="0.2">
      <c r="A3" s="5" t="str">
        <f>IFERROR(VLOOKUP($E3,'HS Info'!$A:$D,2,FALSE),IF($E3="","","Not in HS Info"))</f>
        <v/>
      </c>
      <c r="B3" s="6" t="str">
        <f>IFERROR(VLOOKUP($C3, 'SLCC Student'!$H:$R, 11, FALSE), IF($E3="", "",  "Not yet admitted"))</f>
        <v/>
      </c>
      <c r="C3" s="5" t="str">
        <f>IFERROR(VLOOKUP($E3,'SLCC Student'!$A:$R,8,FALSE), IF($E3="", "", "Not yet admitted"))</f>
        <v/>
      </c>
      <c r="D3" s="5" t="str">
        <f>IFERROR(VLOOKUP($E3, 'HS Info'!$A:$D, 3, FALSE), IF($E3="", "",  "Not in HS Info"))</f>
        <v/>
      </c>
      <c r="F3" s="5" t="str">
        <f>IFERROR(VLOOKUP($E3, 'HS Info'!$A:$D, 4, FALSE), IF($E3="", "", "Not in HS Info"))</f>
        <v/>
      </c>
      <c r="G3" t="str">
        <f>IF(_xlfn.MAXIFS(ACT!$K:$K, ACT!$B:$B, 'Vetting Master'!$C3)&gt;0, _xlfn.MAXIFS(ACT!$K:$K, ACT!$B:$B, 'Vetting Master'!$C3), IF($E3="", "", 0))</f>
        <v/>
      </c>
      <c r="H3" t="str">
        <f>IF(_xlfn.MAXIFS(ACT!$J:$J, ACT!$B:$B, 'Vetting Master'!$C3)&gt;0, _xlfn.MAXIFS(ACT!$J:$J, ACT!$B:$B, 'Vetting Master'!$C3), IF($E3="", "", 0))</f>
        <v/>
      </c>
      <c r="I3" t="str">
        <f>IF(_xlfn.MAXIFS('SLCC Placement'!K:K, 'SLCC Placement'!B:B, 'Vetting Master'!$C3)&gt;0, _xlfn.MAXIFS('SLCC Placement'!K:K, 'SLCC Placement'!B:B, 'Vetting Master'!$C3), IF($E3="", "", 0))</f>
        <v/>
      </c>
      <c r="J3" t="str">
        <f>IF(_xlfn.MAXIFS('SLCC Placement'!J:J, 'SLCC Placement'!B:B, 'Vetting Master'!$C3)&gt;0, _xlfn.MAXIFS('SLCC Placement'!J:J, 'SLCC Placement'!B:B, 'Vetting Master'!$C3), IF($E3="", "", 0))</f>
        <v/>
      </c>
      <c r="K3" s="5" t="str">
        <f>IFERROR(IF(AND(MATCH(C3,'AP Credit'!B:B,0)&gt;0, MATCH("ENGL 1010",'AP Credit'!J:J,0)&gt;0),"Yes","No"), IF($E3="", " ", "No"))</f>
        <v xml:space="preserve"> </v>
      </c>
      <c r="L3" s="11" t="str" cm="1">
        <f t="array" ref="L3">IF($E3="", "", _xlfn.IFNA(_xlfn.IFS( J3&gt;599,  "1210 - Verify C or Better",  AND(J3&gt;499, OR(I3&gt;13, G3&gt;17)), "1060 - Verify C or Better", AND( OR(G3&gt;17, I3&gt;13), OR(H3&gt;22, J3&gt;399)), "1050 - Verify C or Better", OR( H3&gt;21, J3&gt;299), "1010/1030/1040", OR( H3&gt;19, J3&gt;299), "1010/1030", OR( H3&gt;18, J3&gt;299), "1030"), "Verify C or better in Secondary Math 1,2,3"))</f>
        <v/>
      </c>
      <c r="M3" s="4" t="str">
        <f>IFERROR(VLOOKUP($E3, 'HS Info'!$A:$E, 5, FALSE), IF($E3="", "", "Not in HS Info"))</f>
        <v/>
      </c>
      <c r="N3" s="5" t="str">
        <f>IFERROR(VLOOKUP($C3,Holds!$C:$K, 2, FALSE), IF($E3="", "", 0))</f>
        <v/>
      </c>
      <c r="O3" s="7" t="str">
        <f>IF($E3="", "", _xlfn.XLOOKUP(C3, 'SLCC Student'!H:H, 'SLCC Student'!P:P, "Not Found", 0, 1))</f>
        <v/>
      </c>
      <c r="P3" s="5" t="str">
        <f>IFERROR(VLOOKUP($E3, 'SLCC Student'!$A:$Q, 10, FALSE), IF($E3="", "", "Not Admitted"))</f>
        <v/>
      </c>
      <c r="Q3" s="5" t="str">
        <f>IFERROR(VLOOKUP($E3,'SLCC Student'!$A:$Q,12,FALSE),IF($E3="","", "NotAdmitted"))</f>
        <v/>
      </c>
    </row>
    <row r="4" spans="1:18" x14ac:dyDescent="0.2">
      <c r="A4" s="5" t="str">
        <f>IFERROR(VLOOKUP($E4,'HS Info'!$A:$D,2,FALSE),IF($E4="","","Not in HS Info"))</f>
        <v/>
      </c>
      <c r="B4" s="6" t="str">
        <f>IFERROR(VLOOKUP($C4, 'SLCC Student'!$H:$R, 11, FALSE), IF($E4="", "",  "Not yet admitted"))</f>
        <v/>
      </c>
      <c r="C4" s="5" t="str">
        <f>IFERROR(VLOOKUP($E4,'SLCC Student'!$A:$R,8,FALSE), IF($E4="", "", "Not yet admitted"))</f>
        <v/>
      </c>
      <c r="D4" s="5" t="str">
        <f>IFERROR(VLOOKUP($E4, 'HS Info'!$A:$D, 3, FALSE), IF($E4="", "",  "Not in HS Info"))</f>
        <v/>
      </c>
      <c r="F4" s="5" t="str">
        <f>IFERROR(VLOOKUP($E4, 'HS Info'!$A:$D, 4, FALSE), IF($E4="", "", "Not in HS Info"))</f>
        <v/>
      </c>
      <c r="G4" t="str">
        <f>IF(_xlfn.MAXIFS(ACT!$K:$K, ACT!$B:$B, 'Vetting Master'!$C4)&gt;0, _xlfn.MAXIFS(ACT!$K:$K, ACT!$B:$B, 'Vetting Master'!$C4), IF($E4="", "", 0))</f>
        <v/>
      </c>
      <c r="H4" t="str">
        <f>IF(_xlfn.MAXIFS(ACT!$J:$J, ACT!$B:$B, 'Vetting Master'!$C4)&gt;0, _xlfn.MAXIFS(ACT!$J:$J, ACT!$B:$B, 'Vetting Master'!$C4), IF($E4="", "", 0))</f>
        <v/>
      </c>
      <c r="I4" t="str">
        <f>IF(_xlfn.MAXIFS('SLCC Placement'!K:K, 'SLCC Placement'!B:B, 'Vetting Master'!$C4)&gt;0, _xlfn.MAXIFS('SLCC Placement'!K:K, 'SLCC Placement'!B:B, 'Vetting Master'!$C4), IF($E4="", "", 0))</f>
        <v/>
      </c>
      <c r="J4" t="str">
        <f>IF(_xlfn.MAXIFS('SLCC Placement'!J:J, 'SLCC Placement'!B:B, 'Vetting Master'!$C4)&gt;0, _xlfn.MAXIFS('SLCC Placement'!J:J, 'SLCC Placement'!B:B, 'Vetting Master'!$C4), IF($E4="", "", 0))</f>
        <v/>
      </c>
      <c r="K4" s="5" t="str">
        <f>IFERROR(IF(AND(MATCH(C4,'AP Credit'!B:B,0)&gt;0, MATCH("ENGL 1010",'AP Credit'!J:J,0)&gt;0),"Yes","No"), IF($E4="", " ", "No"))</f>
        <v xml:space="preserve"> </v>
      </c>
      <c r="L4" s="11" t="str" cm="1">
        <f t="array" ref="L4">IF($E4="", "", _xlfn.IFNA(_xlfn.IFS( J4&gt;599,  "1210 - Verify C or Better",  AND(J4&gt;499, OR(I4&gt;13, G4&gt;17)), "1060 - Verify C or Better", AND( OR(G4&gt;17, I4&gt;13), OR(H4&gt;22, J4&gt;399)), "1050 - Verify C or Better", OR( H4&gt;21, J4&gt;299), "1010/1030/1040", OR( H4&gt;19, J4&gt;299), "1010/1030", OR( H4&gt;18, J4&gt;299), "1030"), "Verify C or better in Secondary Math 1,2,3"))</f>
        <v/>
      </c>
      <c r="M4" s="4" t="str">
        <f>IFERROR(VLOOKUP($E4, 'HS Info'!$A:$E, 5, FALSE), IF($E4="", "", "Not in HS Info"))</f>
        <v/>
      </c>
      <c r="N4" s="5" t="str">
        <f>IFERROR(VLOOKUP($C4,Holds!$C:$K, 2, FALSE), IF($E4="", "", 0))</f>
        <v/>
      </c>
      <c r="O4" s="7" t="str">
        <f>IF($E4="", "", _xlfn.XLOOKUP(C4, 'SLCC Student'!H:H, 'SLCC Student'!P:P, "Not Found", 0, 1))</f>
        <v/>
      </c>
      <c r="P4" s="5" t="str">
        <f>IFERROR(VLOOKUP($E4, 'SLCC Student'!$A:$Q, 10, FALSE), IF($E4="", "", "Not Admitted"))</f>
        <v/>
      </c>
      <c r="Q4" s="5" t="str">
        <f>IFERROR(VLOOKUP($E4,'SLCC Student'!$A:$Q,12,FALSE),IF($E4="","", "NotAdmitted"))</f>
        <v/>
      </c>
    </row>
    <row r="5" spans="1:18" x14ac:dyDescent="0.2">
      <c r="A5" s="5" t="str">
        <f>IFERROR(VLOOKUP($E5,'HS Info'!$A:$D,2,FALSE),IF($E5="","","Not in HS Info"))</f>
        <v/>
      </c>
      <c r="B5" s="6" t="str">
        <f>IFERROR(VLOOKUP($C5, 'SLCC Student'!$H:$R, 11, FALSE), IF($E5="", "",  "Not yet admitted"))</f>
        <v/>
      </c>
      <c r="C5" s="5" t="str">
        <f>IFERROR(VLOOKUP($E5,'SLCC Student'!$A:$R,8,FALSE), IF($E5="", "", "Not yet admitted"))</f>
        <v/>
      </c>
      <c r="D5" s="5" t="str">
        <f>IFERROR(VLOOKUP($E5, 'HS Info'!$A:$D, 3, FALSE), IF($E5="", "",  "Not in HS Info"))</f>
        <v/>
      </c>
      <c r="F5" s="5" t="str">
        <f>IFERROR(VLOOKUP($E5, 'HS Info'!$A:$D, 4, FALSE), IF($E5="", "", "Not in HS Info"))</f>
        <v/>
      </c>
      <c r="G5" t="str">
        <f>IF(_xlfn.MAXIFS(ACT!$K:$K, ACT!$B:$B, 'Vetting Master'!$C5)&gt;0, _xlfn.MAXIFS(ACT!$K:$K, ACT!$B:$B, 'Vetting Master'!$C5), IF($E5="", "", 0))</f>
        <v/>
      </c>
      <c r="H5" t="str">
        <f>IF(_xlfn.MAXIFS(ACT!$J:$J, ACT!$B:$B, 'Vetting Master'!$C5)&gt;0, _xlfn.MAXIFS(ACT!$J:$J, ACT!$B:$B, 'Vetting Master'!$C5), IF($E5="", "", 0))</f>
        <v/>
      </c>
      <c r="I5" t="str">
        <f>IF(_xlfn.MAXIFS('SLCC Placement'!K:K, 'SLCC Placement'!B:B, 'Vetting Master'!$C5)&gt;0, _xlfn.MAXIFS('SLCC Placement'!K:K, 'SLCC Placement'!B:B, 'Vetting Master'!$C5), IF($E5="", "", 0))</f>
        <v/>
      </c>
      <c r="J5" t="str">
        <f>IF(_xlfn.MAXIFS('SLCC Placement'!J:J, 'SLCC Placement'!B:B, 'Vetting Master'!$C5)&gt;0, _xlfn.MAXIFS('SLCC Placement'!J:J, 'SLCC Placement'!B:B, 'Vetting Master'!$C5), IF($E5="", "", 0))</f>
        <v/>
      </c>
      <c r="K5" s="5" t="str">
        <f>IFERROR(IF(AND(MATCH(C5,'AP Credit'!B:B,0)&gt;0, MATCH("ENGL 1010",'AP Credit'!J:J,0)&gt;0),"Yes","No"), IF($E5="", " ", "No"))</f>
        <v xml:space="preserve"> </v>
      </c>
      <c r="L5" s="11" t="str" cm="1">
        <f t="array" ref="L5">IF($E5="", "", _xlfn.IFNA(_xlfn.IFS( J5&gt;599,  "1210 - Verify C or Better",  AND(J5&gt;499, OR(I5&gt;13, G5&gt;17)), "1060 - Verify C or Better", AND( OR(G5&gt;17, I5&gt;13), OR(H5&gt;22, J5&gt;399)), "1050 - Verify C or Better", OR( H5&gt;21, J5&gt;299), "1010/1030/1040", OR( H5&gt;19, J5&gt;299), "1010/1030", OR( H5&gt;18, J5&gt;299), "1030"), "Verify C or better in Secondary Math 1,2,3"))</f>
        <v/>
      </c>
      <c r="M5" s="4" t="str">
        <f>IFERROR(VLOOKUP($E5, 'HS Info'!$A:$E, 5, FALSE), IF($E5="", "", "Not in HS Info"))</f>
        <v/>
      </c>
      <c r="N5" s="5" t="str">
        <f>IFERROR(VLOOKUP($C5,Holds!$C:$K, 2, FALSE), IF($E5="", "", 0))</f>
        <v/>
      </c>
      <c r="O5" s="7" t="str">
        <f>IF($E5="", "", _xlfn.XLOOKUP(C5, 'SLCC Student'!H:H, 'SLCC Student'!P:P, "Not Found", 0, 1))</f>
        <v/>
      </c>
      <c r="P5" s="5" t="str">
        <f>IFERROR(VLOOKUP($E5, 'SLCC Student'!$A:$Q, 10, FALSE), IF($E5="", "", "Not Admitted"))</f>
        <v/>
      </c>
      <c r="Q5" s="5" t="str">
        <f>IFERROR(VLOOKUP($E5,'SLCC Student'!$A:$Q,12,FALSE),IF($E5="","", "NotAdmitted"))</f>
        <v/>
      </c>
    </row>
    <row r="6" spans="1:18" x14ac:dyDescent="0.2">
      <c r="A6" s="5" t="str">
        <f>IFERROR(VLOOKUP($E6,'HS Info'!$A:$D,2,FALSE),IF($E6="","","Not in HS Info"))</f>
        <v/>
      </c>
      <c r="B6" s="6" t="str">
        <f>IFERROR(VLOOKUP($C6, 'SLCC Student'!$H:$R, 11, FALSE), IF($E6="", "",  "Not yet admitted"))</f>
        <v/>
      </c>
      <c r="C6" s="5" t="str">
        <f>IFERROR(VLOOKUP($E6,'SLCC Student'!$A:$R,8,FALSE), IF($E6="", "", "Not yet admitted"))</f>
        <v/>
      </c>
      <c r="D6" s="5" t="str">
        <f>IFERROR(VLOOKUP($E6, 'HS Info'!$A:$D, 3, FALSE), IF($E6="", "",  "Not in HS Info"))</f>
        <v/>
      </c>
      <c r="F6" s="5" t="str">
        <f>IFERROR(VLOOKUP($E6, 'HS Info'!$A:$D, 4, FALSE), IF($E6="", "", "Not in HS Info"))</f>
        <v/>
      </c>
      <c r="G6" t="str">
        <f>IF(_xlfn.MAXIFS(ACT!$K:$K, ACT!$B:$B, 'Vetting Master'!$C6)&gt;0, _xlfn.MAXIFS(ACT!$K:$K, ACT!$B:$B, 'Vetting Master'!$C6), IF($E6="", "", 0))</f>
        <v/>
      </c>
      <c r="H6" t="str">
        <f>IF(_xlfn.MAXIFS(ACT!$J:$J, ACT!$B:$B, 'Vetting Master'!$C6)&gt;0, _xlfn.MAXIFS(ACT!$J:$J, ACT!$B:$B, 'Vetting Master'!$C6), IF($E6="", "", 0))</f>
        <v/>
      </c>
      <c r="I6" t="str">
        <f>IF(_xlfn.MAXIFS('SLCC Placement'!K:K, 'SLCC Placement'!B:B, 'Vetting Master'!$C6)&gt;0, _xlfn.MAXIFS('SLCC Placement'!K:K, 'SLCC Placement'!B:B, 'Vetting Master'!$C6), IF($E6="", "", 0))</f>
        <v/>
      </c>
      <c r="J6" t="str">
        <f>IF(_xlfn.MAXIFS('SLCC Placement'!J:J, 'SLCC Placement'!B:B, 'Vetting Master'!$C6)&gt;0, _xlfn.MAXIFS('SLCC Placement'!J:J, 'SLCC Placement'!B:B, 'Vetting Master'!$C6), IF($E6="", "", 0))</f>
        <v/>
      </c>
      <c r="K6" s="5" t="str">
        <f>IFERROR(IF(AND(MATCH(C6,'AP Credit'!B:B,0)&gt;0, MATCH("ENGL 1010",'AP Credit'!J:J,0)&gt;0),"Yes","No"), IF($E6="", " ", "No"))</f>
        <v xml:space="preserve"> </v>
      </c>
      <c r="L6" s="11" t="str" cm="1">
        <f t="array" ref="L6">IF($E6="", "", _xlfn.IFNA(_xlfn.IFS( J6&gt;599,  "1210 - Verify C or Better",  AND(J6&gt;499, OR(I6&gt;13, G6&gt;17)), "1060 - Verify C or Better", AND( OR(G6&gt;17, I6&gt;13), OR(H6&gt;22, J6&gt;399)), "1050 - Verify C or Better", OR( H6&gt;21, J6&gt;299), "1010/1030/1040", OR( H6&gt;19, J6&gt;299), "1010/1030", OR( H6&gt;18, J6&gt;299), "1030"), "Verify C or better in Secondary Math 1,2,3"))</f>
        <v/>
      </c>
      <c r="M6" s="4" t="str">
        <f>IFERROR(VLOOKUP($E6, 'HS Info'!$A:$E, 5, FALSE), IF($E6="", "", "Not in HS Info"))</f>
        <v/>
      </c>
      <c r="N6" s="5" t="str">
        <f>IFERROR(VLOOKUP($C6,Holds!$C:$K, 2, FALSE), IF($E6="", "", 0))</f>
        <v/>
      </c>
      <c r="O6" s="7" t="str">
        <f>IF($E6="", "", _xlfn.XLOOKUP(C6, 'SLCC Student'!H:H, 'SLCC Student'!P:P, "Not Found", 0, 1))</f>
        <v/>
      </c>
      <c r="P6" s="5" t="str">
        <f>IFERROR(VLOOKUP($E6, 'SLCC Student'!$A:$Q, 10, FALSE), IF($E6="", "", "Not Admitted"))</f>
        <v/>
      </c>
      <c r="Q6" s="5" t="str">
        <f>IFERROR(VLOOKUP($E6,'SLCC Student'!$A:$Q,12,FALSE),IF($E6="","", "NotAdmitted"))</f>
        <v/>
      </c>
    </row>
    <row r="7" spans="1:18" x14ac:dyDescent="0.2">
      <c r="A7" s="5" t="str">
        <f>IFERROR(VLOOKUP($E7,'HS Info'!$A:$D,2,FALSE),IF($E7="","","Not in HS Info"))</f>
        <v/>
      </c>
      <c r="B7" s="6" t="str">
        <f>IFERROR(VLOOKUP($C7, 'SLCC Student'!$H:$R, 11, FALSE), IF($E7="", "",  "Not yet admitted"))</f>
        <v/>
      </c>
      <c r="C7" s="5" t="str">
        <f>IFERROR(VLOOKUP($E7,'SLCC Student'!$A:$R,8,FALSE), IF($E7="", "", "Not yet admitted"))</f>
        <v/>
      </c>
      <c r="D7" s="5" t="str">
        <f>IFERROR(VLOOKUP($E7, 'HS Info'!$A:$D, 3, FALSE), IF($E7="", "",  "Not in HS Info"))</f>
        <v/>
      </c>
      <c r="F7" s="5" t="str">
        <f>IFERROR(VLOOKUP($E7, 'HS Info'!$A:$D, 4, FALSE), IF($E7="", "", "Not in HS Info"))</f>
        <v/>
      </c>
      <c r="G7" t="str">
        <f>IF(_xlfn.MAXIFS(ACT!$K:$K, ACT!$B:$B, 'Vetting Master'!$C7)&gt;0, _xlfn.MAXIFS(ACT!$K:$K, ACT!$B:$B, 'Vetting Master'!$C7), IF($E7="", "", 0))</f>
        <v/>
      </c>
      <c r="H7" t="str">
        <f>IF(_xlfn.MAXIFS(ACT!$J:$J, ACT!$B:$B, 'Vetting Master'!$C7)&gt;0, _xlfn.MAXIFS(ACT!$J:$J, ACT!$B:$B, 'Vetting Master'!$C7), IF($E7="", "", 0))</f>
        <v/>
      </c>
      <c r="I7" t="str">
        <f>IF(_xlfn.MAXIFS('SLCC Placement'!K:K, 'SLCC Placement'!B:B, 'Vetting Master'!$C7)&gt;0, _xlfn.MAXIFS('SLCC Placement'!K:K, 'SLCC Placement'!B:B, 'Vetting Master'!$C7), IF($E7="", "", 0))</f>
        <v/>
      </c>
      <c r="J7" t="str">
        <f>IF(_xlfn.MAXIFS('SLCC Placement'!J:J, 'SLCC Placement'!B:B, 'Vetting Master'!$C7)&gt;0, _xlfn.MAXIFS('SLCC Placement'!J:J, 'SLCC Placement'!B:B, 'Vetting Master'!$C7), IF($E7="", "", 0))</f>
        <v/>
      </c>
      <c r="K7" s="5" t="str">
        <f>IFERROR(IF(AND(MATCH(C7,'AP Credit'!B:B,0)&gt;0, MATCH("ENGL 1010",'AP Credit'!J:J,0)&gt;0),"Yes","No"), IF($E7="", " ", "No"))</f>
        <v xml:space="preserve"> </v>
      </c>
      <c r="L7" s="11" t="str" cm="1">
        <f t="array" ref="L7">IF($E7="", "", _xlfn.IFNA(_xlfn.IFS( J7&gt;599,  "1210 - Verify C or Better",  AND(J7&gt;499, OR(I7&gt;13, G7&gt;17)), "1060 - Verify C or Better", AND( OR(G7&gt;17, I7&gt;13), OR(H7&gt;22, J7&gt;399)), "1050 - Verify C or Better", OR( H7&gt;21, J7&gt;299), "1010/1030/1040", OR( H7&gt;19, J7&gt;299), "1010/1030", OR( H7&gt;18, J7&gt;299), "1030"), "Verify C or better in Secondary Math 1,2,3"))</f>
        <v/>
      </c>
      <c r="M7" s="4" t="str">
        <f>IFERROR(VLOOKUP($E7, 'HS Info'!$A:$E, 5, FALSE), IF($E7="", "", "Not in HS Info"))</f>
        <v/>
      </c>
      <c r="N7" s="5" t="str">
        <f>IFERROR(VLOOKUP($C7,Holds!$C:$K, 2, FALSE), IF($E7="", "", 0))</f>
        <v/>
      </c>
      <c r="O7" s="7" t="str">
        <f>IF($E7="", "", _xlfn.XLOOKUP(C7, 'SLCC Student'!H:H, 'SLCC Student'!P:P, "Not Found", 0, 1))</f>
        <v/>
      </c>
      <c r="P7" s="5" t="str">
        <f>IFERROR(VLOOKUP($E7, 'SLCC Student'!$A:$Q, 10, FALSE), IF($E7="", "", "Not Admitted"))</f>
        <v/>
      </c>
      <c r="Q7" s="5" t="str">
        <f>IFERROR(VLOOKUP($E7,'SLCC Student'!$A:$Q,12,FALSE),IF($E7="","", "NotAdmitted"))</f>
        <v/>
      </c>
    </row>
    <row r="8" spans="1:18" x14ac:dyDescent="0.2">
      <c r="A8" s="5" t="str">
        <f>IFERROR(VLOOKUP($E8,'HS Info'!$A:$D,2,FALSE),IF($E8="","","Not in HS Info"))</f>
        <v/>
      </c>
      <c r="B8" s="6" t="str">
        <f>IFERROR(VLOOKUP($C8, 'SLCC Student'!$H:$R, 11, FALSE), IF($E8="", "",  "Not yet admitted"))</f>
        <v/>
      </c>
      <c r="C8" s="5" t="str">
        <f>IFERROR(VLOOKUP($E8,'SLCC Student'!$A:$R,8,FALSE), IF($E8="", "", "Not yet admitted"))</f>
        <v/>
      </c>
      <c r="D8" s="5" t="str">
        <f>IFERROR(VLOOKUP($E8, 'HS Info'!$A:$D, 3, FALSE), IF($E8="", "",  "Not in HS Info"))</f>
        <v/>
      </c>
      <c r="F8" s="5" t="str">
        <f>IFERROR(VLOOKUP($E8, 'HS Info'!$A:$D, 4, FALSE), IF($E8="", "", "Not in HS Info"))</f>
        <v/>
      </c>
      <c r="G8" t="str">
        <f>IF(_xlfn.MAXIFS(ACT!$K:$K, ACT!$B:$B, 'Vetting Master'!$C8)&gt;0, _xlfn.MAXIFS(ACT!$K:$K, ACT!$B:$B, 'Vetting Master'!$C8), IF($E8="", "", 0))</f>
        <v/>
      </c>
      <c r="H8" t="str">
        <f>IF(_xlfn.MAXIFS(ACT!$J:$J, ACT!$B:$B, 'Vetting Master'!$C8)&gt;0, _xlfn.MAXIFS(ACT!$J:$J, ACT!$B:$B, 'Vetting Master'!$C8), IF($E8="", "", 0))</f>
        <v/>
      </c>
      <c r="I8" t="str">
        <f>IF(_xlfn.MAXIFS('SLCC Placement'!K:K, 'SLCC Placement'!B:B, 'Vetting Master'!$C8)&gt;0, _xlfn.MAXIFS('SLCC Placement'!K:K, 'SLCC Placement'!B:B, 'Vetting Master'!$C8), IF($E8="", "", 0))</f>
        <v/>
      </c>
      <c r="J8" t="str">
        <f>IF(_xlfn.MAXIFS('SLCC Placement'!J:J, 'SLCC Placement'!B:B, 'Vetting Master'!$C8)&gt;0, _xlfn.MAXIFS('SLCC Placement'!J:J, 'SLCC Placement'!B:B, 'Vetting Master'!$C8), IF($E8="", "", 0))</f>
        <v/>
      </c>
      <c r="K8" s="5" t="str">
        <f>IFERROR(IF(AND(MATCH(C8,'AP Credit'!B:B,0)&gt;0, MATCH("ENGL 1010",'AP Credit'!J:J,0)&gt;0),"Yes","No"), IF($E8="", " ", "No"))</f>
        <v xml:space="preserve"> </v>
      </c>
      <c r="L8" s="11" t="str" cm="1">
        <f t="array" ref="L8">IF($E8="", "", _xlfn.IFNA(_xlfn.IFS( J8&gt;599,  "1210 - Verify C or Better",  AND(J8&gt;499, OR(I8&gt;13, G8&gt;17)), "1060 - Verify C or Better", AND( OR(G8&gt;17, I8&gt;13), OR(H8&gt;22, J8&gt;399)), "1050 - Verify C or Better", OR( H8&gt;21, J8&gt;299), "1010/1030/1040", OR( H8&gt;19, J8&gt;299), "1010/1030", OR( H8&gt;18, J8&gt;299), "1030"), "Verify C or better in Secondary Math 1,2,3"))</f>
        <v/>
      </c>
      <c r="M8" s="4" t="str">
        <f>IFERROR(VLOOKUP($E8, 'HS Info'!$A:$E, 5, FALSE), IF($E8="", "", "Not in HS Info"))</f>
        <v/>
      </c>
      <c r="N8" s="5" t="str">
        <f>IFERROR(VLOOKUP($C8,Holds!$C:$K, 2, FALSE), IF($E8="", "", 0))</f>
        <v/>
      </c>
      <c r="O8" s="7" t="str">
        <f>IF($E8="", "", _xlfn.XLOOKUP(C8, 'SLCC Student'!H:H, 'SLCC Student'!P:P, "Not Found", 0, 1))</f>
        <v/>
      </c>
      <c r="P8" s="5" t="str">
        <f>IFERROR(VLOOKUP($E8, 'SLCC Student'!$A:$Q, 10, FALSE), IF($E8="", "", "Not Admitted"))</f>
        <v/>
      </c>
      <c r="Q8" s="5" t="str">
        <f>IFERROR(VLOOKUP($E8,'SLCC Student'!$A:$Q,12,FALSE),IF($E8="","", "NotAdmitted"))</f>
        <v/>
      </c>
    </row>
    <row r="9" spans="1:18" x14ac:dyDescent="0.2">
      <c r="A9" s="5" t="str">
        <f>IFERROR(VLOOKUP($E9,'HS Info'!$A:$D,2,FALSE),IF($E9="","","Not in HS Info"))</f>
        <v/>
      </c>
      <c r="B9" s="6" t="str">
        <f>IFERROR(VLOOKUP($C9, 'SLCC Student'!$H:$R, 11, FALSE), IF($E9="", "",  "Not yet admitted"))</f>
        <v/>
      </c>
      <c r="C9" s="5" t="str">
        <f>IFERROR(VLOOKUP($E9,'SLCC Student'!$A:$R,8,FALSE), IF($E9="", "", "Not yet admitted"))</f>
        <v/>
      </c>
      <c r="D9" s="5" t="str">
        <f>IFERROR(VLOOKUP($E9, 'HS Info'!$A:$D, 3, FALSE), IF($E9="", "",  "Not in HS Info"))</f>
        <v/>
      </c>
      <c r="F9" s="5" t="str">
        <f>IFERROR(VLOOKUP($E9, 'HS Info'!$A:$D, 4, FALSE), IF($E9="", "", "Not in HS Info"))</f>
        <v/>
      </c>
      <c r="G9" t="str">
        <f>IF(_xlfn.MAXIFS(ACT!$K:$K, ACT!$B:$B, 'Vetting Master'!$C9)&gt;0, _xlfn.MAXIFS(ACT!$K:$K, ACT!$B:$B, 'Vetting Master'!$C9), IF($E9="", "", 0))</f>
        <v/>
      </c>
      <c r="H9" t="str">
        <f>IF(_xlfn.MAXIFS(ACT!$J:$J, ACT!$B:$B, 'Vetting Master'!$C9)&gt;0, _xlfn.MAXIFS(ACT!$J:$J, ACT!$B:$B, 'Vetting Master'!$C9), IF($E9="", "", 0))</f>
        <v/>
      </c>
      <c r="I9" t="str">
        <f>IF(_xlfn.MAXIFS('SLCC Placement'!K:K, 'SLCC Placement'!B:B, 'Vetting Master'!$C9)&gt;0, _xlfn.MAXIFS('SLCC Placement'!K:K, 'SLCC Placement'!B:B, 'Vetting Master'!$C9), IF($E9="", "", 0))</f>
        <v/>
      </c>
      <c r="J9" t="str">
        <f>IF(_xlfn.MAXIFS('SLCC Placement'!J:J, 'SLCC Placement'!B:B, 'Vetting Master'!$C9)&gt;0, _xlfn.MAXIFS('SLCC Placement'!J:J, 'SLCC Placement'!B:B, 'Vetting Master'!$C9), IF($E9="", "", 0))</f>
        <v/>
      </c>
      <c r="K9" s="5" t="str">
        <f>IFERROR(IF(AND(MATCH(C9,'AP Credit'!B:B,0)&gt;0, MATCH("ENGL 1010",'AP Credit'!J:J,0)&gt;0),"Yes","No"), IF($E9="", " ", "No"))</f>
        <v xml:space="preserve"> </v>
      </c>
      <c r="L9" s="11" t="str" cm="1">
        <f t="array" ref="L9">IF($E9="", "", _xlfn.IFNA(_xlfn.IFS( J9&gt;599,  "1210 - Verify C or Better",  AND(J9&gt;499, OR(I9&gt;13, G9&gt;17)), "1060 - Verify C or Better", AND( OR(G9&gt;17, I9&gt;13), OR(H9&gt;22, J9&gt;399)), "1050 - Verify C or Better", OR( H9&gt;21, J9&gt;299), "1010/1030/1040", OR( H9&gt;19, J9&gt;299), "1010/1030", OR( H9&gt;18, J9&gt;299), "1030"), "Verify C or better in Secondary Math 1,2,3"))</f>
        <v/>
      </c>
      <c r="M9" s="4" t="str">
        <f>IFERROR(VLOOKUP($E9, 'HS Info'!$A:$E, 5, FALSE), IF($E9="", "", "Not in HS Info"))</f>
        <v/>
      </c>
      <c r="N9" s="5" t="str">
        <f>IFERROR(VLOOKUP($C9,Holds!$C:$K, 2, FALSE), IF($E9="", "", 0))</f>
        <v/>
      </c>
      <c r="O9" s="7" t="str">
        <f>IF($E9="", "", _xlfn.XLOOKUP(C9, 'SLCC Student'!H:H, 'SLCC Student'!P:P, "Not Found", 0, 1))</f>
        <v/>
      </c>
      <c r="P9" s="5" t="str">
        <f>IFERROR(VLOOKUP($E9, 'SLCC Student'!$A:$Q, 10, FALSE), IF($E9="", "", "Not Admitted"))</f>
        <v/>
      </c>
      <c r="Q9" s="5" t="str">
        <f>IFERROR(VLOOKUP($E9,'SLCC Student'!$A:$Q,12,FALSE),IF($E9="","", "NotAdmitted"))</f>
        <v/>
      </c>
    </row>
    <row r="10" spans="1:18" x14ac:dyDescent="0.2">
      <c r="A10" s="5" t="str">
        <f>IFERROR(VLOOKUP($E10,'HS Info'!$A:$D,2,FALSE),IF($E10="","","Not in HS Info"))</f>
        <v/>
      </c>
      <c r="B10" s="6" t="str">
        <f>IFERROR(VLOOKUP($C10, 'SLCC Student'!$H:$R, 11, FALSE), IF($E10="", "",  "Not yet admitted"))</f>
        <v/>
      </c>
      <c r="C10" s="5" t="str">
        <f>IFERROR(VLOOKUP($E10,'SLCC Student'!$A:$R,8,FALSE), IF($E10="", "", "Not yet admitted"))</f>
        <v/>
      </c>
      <c r="D10" s="5" t="str">
        <f>IFERROR(VLOOKUP($E10, 'HS Info'!$A:$D, 3, FALSE), IF($E10="", "",  "Not in HS Info"))</f>
        <v/>
      </c>
      <c r="F10" s="5" t="str">
        <f>IFERROR(VLOOKUP($E10, 'HS Info'!$A:$D, 4, FALSE), IF($E10="", "", "Not in HS Info"))</f>
        <v/>
      </c>
      <c r="G10" t="str">
        <f>IF(_xlfn.MAXIFS(ACT!$K:$K, ACT!$B:$B, 'Vetting Master'!$C10)&gt;0, _xlfn.MAXIFS(ACT!$K:$K, ACT!$B:$B, 'Vetting Master'!$C10), IF($E10="", "", 0))</f>
        <v/>
      </c>
      <c r="H10" t="str">
        <f>IF(_xlfn.MAXIFS(ACT!$J:$J, ACT!$B:$B, 'Vetting Master'!$C10)&gt;0, _xlfn.MAXIFS(ACT!$J:$J, ACT!$B:$B, 'Vetting Master'!$C10), IF($E10="", "", 0))</f>
        <v/>
      </c>
      <c r="I10" t="str">
        <f>IF(_xlfn.MAXIFS('SLCC Placement'!K:K, 'SLCC Placement'!B:B, 'Vetting Master'!$C10)&gt;0, _xlfn.MAXIFS('SLCC Placement'!K:K, 'SLCC Placement'!B:B, 'Vetting Master'!$C10), IF($E10="", "", 0))</f>
        <v/>
      </c>
      <c r="J10" t="str">
        <f>IF(_xlfn.MAXIFS('SLCC Placement'!J:J, 'SLCC Placement'!B:B, 'Vetting Master'!$C10)&gt;0, _xlfn.MAXIFS('SLCC Placement'!J:J, 'SLCC Placement'!B:B, 'Vetting Master'!$C10), IF($E10="", "", 0))</f>
        <v/>
      </c>
      <c r="K10" s="5" t="str">
        <f>IFERROR(IF(AND(MATCH(C10,'AP Credit'!B:B,0)&gt;0, MATCH("ENGL 1010",'AP Credit'!J:J,0)&gt;0),"Yes","No"), IF($E10="", " ", "No"))</f>
        <v xml:space="preserve"> </v>
      </c>
      <c r="L10" s="11" t="str" cm="1">
        <f t="array" ref="L10">IF($E10="", "", _xlfn.IFNA(_xlfn.IFS( J10&gt;599,  "1210 - Verify C or Better",  AND(J10&gt;499, OR(I10&gt;13, G10&gt;17)), "1060 - Verify C or Better", AND( OR(G10&gt;17, I10&gt;13), OR(H10&gt;22, J10&gt;399)), "1050 - Verify C or Better", OR( H10&gt;21, J10&gt;299), "1010/1030/1040", OR( H10&gt;19, J10&gt;299), "1010/1030", OR( H10&gt;18, J10&gt;299), "1030"), "Verify C or better in Secondary Math 1,2,3"))</f>
        <v/>
      </c>
      <c r="M10" s="4" t="str">
        <f>IFERROR(VLOOKUP($E10, 'HS Info'!$A:$E, 5, FALSE), IF($E10="", "", "Not in HS Info"))</f>
        <v/>
      </c>
      <c r="N10" s="5" t="str">
        <f>IFERROR(VLOOKUP($C10,Holds!$C:$K, 2, FALSE), IF($E10="", "", 0))</f>
        <v/>
      </c>
      <c r="O10" s="7" t="str">
        <f>IF($E10="", "", _xlfn.XLOOKUP(C10, 'SLCC Student'!H:H, 'SLCC Student'!P:P, "Not Found", 0, 1))</f>
        <v/>
      </c>
      <c r="P10" s="5" t="str">
        <f>IFERROR(VLOOKUP($E10, 'SLCC Student'!$A:$Q, 10, FALSE), IF($E10="", "", "Not Admitted"))</f>
        <v/>
      </c>
      <c r="Q10" s="5" t="str">
        <f>IFERROR(VLOOKUP($E10,'SLCC Student'!$A:$Q,12,FALSE),IF($E10="","", "NotAdmitted"))</f>
        <v/>
      </c>
    </row>
    <row r="11" spans="1:18" x14ac:dyDescent="0.2">
      <c r="A11" s="5" t="str">
        <f>IFERROR(VLOOKUP($E11,'HS Info'!$A:$D,2,FALSE),IF($E11="","","Not in HS Info"))</f>
        <v/>
      </c>
      <c r="B11" s="6" t="str">
        <f>IFERROR(VLOOKUP($C11, 'SLCC Student'!$H:$R, 11, FALSE), IF($E11="", "",  "Not yet admitted"))</f>
        <v/>
      </c>
      <c r="C11" s="5" t="str">
        <f>IFERROR(VLOOKUP($E11,'SLCC Student'!$A:$R,8,FALSE), IF($E11="", "", "Not yet admitted"))</f>
        <v/>
      </c>
      <c r="D11" s="5" t="str">
        <f>IFERROR(VLOOKUP($E11, 'HS Info'!$A:$D, 3, FALSE), IF($E11="", "",  "Not in HS Info"))</f>
        <v/>
      </c>
      <c r="F11" s="5" t="str">
        <f>IFERROR(VLOOKUP($E11, 'HS Info'!$A:$D, 4, FALSE), IF($E11="", "", "Not in HS Info"))</f>
        <v/>
      </c>
      <c r="G11" t="str">
        <f>IF(_xlfn.MAXIFS(ACT!$K:$K, ACT!$B:$B, 'Vetting Master'!$C11)&gt;0, _xlfn.MAXIFS(ACT!$K:$K, ACT!$B:$B, 'Vetting Master'!$C11), IF($E11="", "", 0))</f>
        <v/>
      </c>
      <c r="H11" t="str">
        <f>IF(_xlfn.MAXIFS(ACT!$J:$J, ACT!$B:$B, 'Vetting Master'!$C11)&gt;0, _xlfn.MAXIFS(ACT!$J:$J, ACT!$B:$B, 'Vetting Master'!$C11), IF($E11="", "", 0))</f>
        <v/>
      </c>
      <c r="I11" t="str">
        <f>IF(_xlfn.MAXIFS('SLCC Placement'!K:K, 'SLCC Placement'!B:B, 'Vetting Master'!$C11)&gt;0, _xlfn.MAXIFS('SLCC Placement'!K:K, 'SLCC Placement'!B:B, 'Vetting Master'!$C11), IF($E11="", "", 0))</f>
        <v/>
      </c>
      <c r="J11" t="str">
        <f>IF(_xlfn.MAXIFS('SLCC Placement'!J:J, 'SLCC Placement'!B:B, 'Vetting Master'!$C11)&gt;0, _xlfn.MAXIFS('SLCC Placement'!J:J, 'SLCC Placement'!B:B, 'Vetting Master'!$C11), IF($E11="", "", 0))</f>
        <v/>
      </c>
      <c r="K11" s="5" t="str">
        <f>IFERROR(IF(AND(MATCH(C11,'AP Credit'!B:B,0)&gt;0, MATCH("ENGL 1010",'AP Credit'!J:J,0)&gt;0),"Yes","No"), IF($E11="", " ", "No"))</f>
        <v xml:space="preserve"> </v>
      </c>
      <c r="L11" s="11" t="str" cm="1">
        <f t="array" ref="L11">IF($E11="", "", _xlfn.IFNA(_xlfn.IFS( J11&gt;599,  "1210 - Verify C or Better",  AND(J11&gt;499, OR(I11&gt;13, G11&gt;17)), "1060 - Verify C or Better", AND( OR(G11&gt;17, I11&gt;13), OR(H11&gt;22, J11&gt;399)), "1050 - Verify C or Better", OR( H11&gt;21, J11&gt;299), "1010/1030/1040", OR( H11&gt;19, J11&gt;299), "1010/1030", OR( H11&gt;18, J11&gt;299), "1030"), "Verify C or better in Secondary Math 1,2,3"))</f>
        <v/>
      </c>
      <c r="M11" s="4" t="str">
        <f>IFERROR(VLOOKUP($E11, 'HS Info'!$A:$E, 5, FALSE), IF($E11="", "", "Not in HS Info"))</f>
        <v/>
      </c>
      <c r="N11" s="5" t="str">
        <f>IFERROR(VLOOKUP($C11,Holds!$C:$K, 2, FALSE), IF($E11="", "", 0))</f>
        <v/>
      </c>
      <c r="O11" s="7" t="str">
        <f>IF($E11="", "", _xlfn.XLOOKUP(C11, 'SLCC Student'!H:H, 'SLCC Student'!P:P, "Not Found", 0, 1))</f>
        <v/>
      </c>
      <c r="P11" s="5" t="str">
        <f>IFERROR(VLOOKUP($E11, 'SLCC Student'!$A:$Q, 10, FALSE), IF($E11="", "", "Not Admitted"))</f>
        <v/>
      </c>
      <c r="Q11" s="5" t="str">
        <f>IFERROR(VLOOKUP($E11,'SLCC Student'!$A:$Q,12,FALSE),IF($E11="","", "NotAdmitted"))</f>
        <v/>
      </c>
    </row>
    <row r="12" spans="1:18" x14ac:dyDescent="0.2">
      <c r="A12" s="5" t="str">
        <f>IFERROR(VLOOKUP($E12,'HS Info'!$A:$D,2,FALSE),IF($E12="","","Not in HS Info"))</f>
        <v/>
      </c>
      <c r="B12" s="6" t="str">
        <f>IFERROR(VLOOKUP($C12, 'SLCC Student'!$H:$R, 11, FALSE), IF($E12="", "",  "Not yet admitted"))</f>
        <v/>
      </c>
      <c r="C12" s="5" t="str">
        <f>IFERROR(VLOOKUP($E12,'SLCC Student'!$A:$R,8,FALSE), IF($E12="", "", "Not yet admitted"))</f>
        <v/>
      </c>
      <c r="D12" s="5" t="str">
        <f>IFERROR(VLOOKUP($E12, 'HS Info'!$A:$D, 3, FALSE), IF($E12="", "",  "Not in HS Info"))</f>
        <v/>
      </c>
      <c r="F12" s="5" t="str">
        <f>IFERROR(VLOOKUP($E12, 'HS Info'!$A:$D, 4, FALSE), IF($E12="", "", "Not in HS Info"))</f>
        <v/>
      </c>
      <c r="G12" t="str">
        <f>IF(_xlfn.MAXIFS(ACT!$K:$K, ACT!$B:$B, 'Vetting Master'!$C12)&gt;0, _xlfn.MAXIFS(ACT!$K:$K, ACT!$B:$B, 'Vetting Master'!$C12), IF($E12="", "", 0))</f>
        <v/>
      </c>
      <c r="H12" t="str">
        <f>IF(_xlfn.MAXIFS(ACT!$J:$J, ACT!$B:$B, 'Vetting Master'!$C12)&gt;0, _xlfn.MAXIFS(ACT!$J:$J, ACT!$B:$B, 'Vetting Master'!$C12), IF($E12="", "", 0))</f>
        <v/>
      </c>
      <c r="I12" t="str">
        <f>IF(_xlfn.MAXIFS('SLCC Placement'!K:K, 'SLCC Placement'!B:B, 'Vetting Master'!$C12)&gt;0, _xlfn.MAXIFS('SLCC Placement'!K:K, 'SLCC Placement'!B:B, 'Vetting Master'!$C12), IF($E12="", "", 0))</f>
        <v/>
      </c>
      <c r="J12" t="str">
        <f>IF(_xlfn.MAXIFS('SLCC Placement'!J:J, 'SLCC Placement'!B:B, 'Vetting Master'!$C12)&gt;0, _xlfn.MAXIFS('SLCC Placement'!J:J, 'SLCC Placement'!B:B, 'Vetting Master'!$C12), IF($E12="", "", 0))</f>
        <v/>
      </c>
      <c r="K12" s="5" t="str">
        <f>IFERROR(IF(AND(MATCH(C12,'AP Credit'!B:B,0)&gt;0, MATCH("ENGL 1010",'AP Credit'!J:J,0)&gt;0),"Yes","No"), IF($E12="", " ", "No"))</f>
        <v xml:space="preserve"> </v>
      </c>
      <c r="L12" s="11" t="str" cm="1">
        <f t="array" ref="L12">IF($E12="", "", _xlfn.IFNA(_xlfn.IFS( J12&gt;599,  "1210 - Verify C or Better",  AND(J12&gt;499, OR(I12&gt;13, G12&gt;17)), "1060 - Verify C or Better", AND( OR(G12&gt;17, I12&gt;13), OR(H12&gt;22, J12&gt;399)), "1050 - Verify C or Better", OR( H12&gt;21, J12&gt;299), "1010/1030/1040", OR( H12&gt;19, J12&gt;299), "1010/1030", OR( H12&gt;18, J12&gt;299), "1030"), "Verify C or better in Secondary Math 1,2,3"))</f>
        <v/>
      </c>
      <c r="M12" s="4" t="str">
        <f>IFERROR(VLOOKUP($E12, 'HS Info'!$A:$E, 5, FALSE), IF($E12="", "", "Not in HS Info"))</f>
        <v/>
      </c>
      <c r="N12" s="5" t="str">
        <f>IFERROR(VLOOKUP($C12,Holds!$C:$K, 2, FALSE), IF($E12="", "", 0))</f>
        <v/>
      </c>
      <c r="O12" s="7" t="str">
        <f>IF($E12="", "", _xlfn.XLOOKUP(C12, 'SLCC Student'!H:H, 'SLCC Student'!P:P, "Not Found", 0, 1))</f>
        <v/>
      </c>
      <c r="P12" s="5" t="str">
        <f>IFERROR(VLOOKUP($E12, 'SLCC Student'!$A:$Q, 10, FALSE), IF($E12="", "", "Not Admitted"))</f>
        <v/>
      </c>
      <c r="Q12" s="5" t="str">
        <f>IFERROR(VLOOKUP($E12,'SLCC Student'!$A:$Q,12,FALSE),IF($E12="","", "NotAdmitted"))</f>
        <v/>
      </c>
    </row>
    <row r="13" spans="1:18" x14ac:dyDescent="0.2">
      <c r="A13" s="5" t="str">
        <f>IFERROR(VLOOKUP($E13,'HS Info'!$A:$D,2,FALSE),IF($E13="","","Not in HS Info"))</f>
        <v/>
      </c>
      <c r="B13" s="6" t="str">
        <f>IFERROR(VLOOKUP($C13, 'SLCC Student'!$H:$R, 11, FALSE), IF($E13="", "",  "Not yet admitted"))</f>
        <v/>
      </c>
      <c r="C13" s="5" t="str">
        <f>IFERROR(VLOOKUP($E13,'SLCC Student'!$A:$R,8,FALSE), IF($E13="", "", "Not yet admitted"))</f>
        <v/>
      </c>
      <c r="D13" s="5" t="str">
        <f>IFERROR(VLOOKUP($E13, 'HS Info'!$A:$D, 3, FALSE), IF($E13="", "",  "Not in HS Info"))</f>
        <v/>
      </c>
      <c r="F13" s="5" t="str">
        <f>IFERROR(VLOOKUP($E13, 'HS Info'!$A:$D, 4, FALSE), IF($E13="", "", "Not in HS Info"))</f>
        <v/>
      </c>
      <c r="G13" t="str">
        <f>IF(_xlfn.MAXIFS(ACT!$K:$K, ACT!$B:$B, 'Vetting Master'!$C13)&gt;0, _xlfn.MAXIFS(ACT!$K:$K, ACT!$B:$B, 'Vetting Master'!$C13), IF($E13="", "", 0))</f>
        <v/>
      </c>
      <c r="H13" t="str">
        <f>IF(_xlfn.MAXIFS(ACT!$J:$J, ACT!$B:$B, 'Vetting Master'!$C13)&gt;0, _xlfn.MAXIFS(ACT!$J:$J, ACT!$B:$B, 'Vetting Master'!$C13), IF($E13="", "", 0))</f>
        <v/>
      </c>
      <c r="I13" t="str">
        <f>IF(_xlfn.MAXIFS('SLCC Placement'!K:K, 'SLCC Placement'!B:B, 'Vetting Master'!$C13)&gt;0, _xlfn.MAXIFS('SLCC Placement'!K:K, 'SLCC Placement'!B:B, 'Vetting Master'!$C13), IF($E13="", "", 0))</f>
        <v/>
      </c>
      <c r="J13" t="str">
        <f>IF(_xlfn.MAXIFS('SLCC Placement'!J:J, 'SLCC Placement'!B:B, 'Vetting Master'!$C13)&gt;0, _xlfn.MAXIFS('SLCC Placement'!J:J, 'SLCC Placement'!B:B, 'Vetting Master'!$C13), IF($E13="", "", 0))</f>
        <v/>
      </c>
      <c r="K13" s="5" t="str">
        <f>IFERROR(IF(AND(MATCH(C13,'AP Credit'!B:B,0)&gt;0, MATCH("ENGL 1010",'AP Credit'!J:J,0)&gt;0),"Yes","No"), IF($E13="", " ", "No"))</f>
        <v xml:space="preserve"> </v>
      </c>
      <c r="L13" s="11" t="str" cm="1">
        <f t="array" ref="L13">IF($E13="", "", _xlfn.IFNA(_xlfn.IFS( J13&gt;599,  "1210 - Verify C or Better",  AND(J13&gt;499, OR(I13&gt;13, G13&gt;17)), "1060 - Verify C or Better", AND( OR(G13&gt;17, I13&gt;13), OR(H13&gt;22, J13&gt;399)), "1050 - Verify C or Better", OR( H13&gt;21, J13&gt;299), "1010/1030/1040", OR( H13&gt;19, J13&gt;299), "1010/1030", OR( H13&gt;18, J13&gt;299), "1030"), "Verify C or better in Secondary Math 1,2,3"))</f>
        <v/>
      </c>
      <c r="M13" s="4" t="str">
        <f>IFERROR(VLOOKUP($E13, 'HS Info'!$A:$E, 5, FALSE), IF($E13="", "", "Not in HS Info"))</f>
        <v/>
      </c>
      <c r="N13" s="5" t="str">
        <f>IFERROR(VLOOKUP($C13,Holds!$C:$K, 2, FALSE), IF($E13="", "", 0))</f>
        <v/>
      </c>
      <c r="O13" s="7" t="str">
        <f>IF($E13="", "", _xlfn.XLOOKUP(C13, 'SLCC Student'!H:H, 'SLCC Student'!P:P, "Not Found", 0, 1))</f>
        <v/>
      </c>
      <c r="P13" s="5" t="str">
        <f>IFERROR(VLOOKUP($E13, 'SLCC Student'!$A:$Q, 10, FALSE), IF($E13="", "", "Not Admitted"))</f>
        <v/>
      </c>
      <c r="Q13" s="5" t="str">
        <f>IFERROR(VLOOKUP($E13,'SLCC Student'!$A:$Q,12,FALSE),IF($E13="","", "NotAdmitted"))</f>
        <v/>
      </c>
    </row>
    <row r="14" spans="1:18" x14ac:dyDescent="0.2">
      <c r="A14" s="5" t="str">
        <f>IFERROR(VLOOKUP($E14,'HS Info'!$A:$D,2,FALSE),IF($E14="","","Not in HS Info"))</f>
        <v/>
      </c>
      <c r="B14" s="6" t="str">
        <f>IFERROR(VLOOKUP($C14, 'SLCC Student'!$H:$R, 11, FALSE), IF($E14="", "",  "Not yet admitted"))</f>
        <v/>
      </c>
      <c r="C14" s="5" t="str">
        <f>IFERROR(VLOOKUP($E14,'SLCC Student'!$A:$R,8,FALSE), IF($E14="", "", "Not yet admitted"))</f>
        <v/>
      </c>
      <c r="D14" s="5" t="str">
        <f>IFERROR(VLOOKUP($E14, 'HS Info'!$A:$D, 3, FALSE), IF($E14="", "",  "Not in HS Info"))</f>
        <v/>
      </c>
      <c r="F14" s="5" t="str">
        <f>IFERROR(VLOOKUP($E14, 'HS Info'!$A:$D, 4, FALSE), IF($E14="", "", "Not in HS Info"))</f>
        <v/>
      </c>
      <c r="G14" t="str">
        <f>IF(_xlfn.MAXIFS(ACT!$K:$K, ACT!$B:$B, 'Vetting Master'!$C14)&gt;0, _xlfn.MAXIFS(ACT!$K:$K, ACT!$B:$B, 'Vetting Master'!$C14), IF($E14="", "", 0))</f>
        <v/>
      </c>
      <c r="H14" t="str">
        <f>IF(_xlfn.MAXIFS(ACT!$J:$J, ACT!$B:$B, 'Vetting Master'!$C14)&gt;0, _xlfn.MAXIFS(ACT!$J:$J, ACT!$B:$B, 'Vetting Master'!$C14), IF($E14="", "", 0))</f>
        <v/>
      </c>
      <c r="I14" t="str">
        <f>IF(_xlfn.MAXIFS('SLCC Placement'!K:K, 'SLCC Placement'!B:B, 'Vetting Master'!$C14)&gt;0, _xlfn.MAXIFS('SLCC Placement'!K:K, 'SLCC Placement'!B:B, 'Vetting Master'!$C14), IF($E14="", "", 0))</f>
        <v/>
      </c>
      <c r="J14" t="str">
        <f>IF(_xlfn.MAXIFS('SLCC Placement'!J:J, 'SLCC Placement'!B:B, 'Vetting Master'!$C14)&gt;0, _xlfn.MAXIFS('SLCC Placement'!J:J, 'SLCC Placement'!B:B, 'Vetting Master'!$C14), IF($E14="", "", 0))</f>
        <v/>
      </c>
      <c r="K14" s="5" t="str">
        <f>IFERROR(IF(AND(MATCH(C14,'AP Credit'!B:B,0)&gt;0, MATCH("ENGL 1010",'AP Credit'!J:J,0)&gt;0),"Yes","No"), IF($E14="", " ", "No"))</f>
        <v xml:space="preserve"> </v>
      </c>
      <c r="L14" s="11" t="str" cm="1">
        <f t="array" ref="L14">IF($E14="", "", _xlfn.IFNA(_xlfn.IFS( J14&gt;599,  "1210 - Verify C or Better",  AND(J14&gt;499, OR(I14&gt;13, G14&gt;17)), "1060 - Verify C or Better", AND( OR(G14&gt;17, I14&gt;13), OR(H14&gt;22, J14&gt;399)), "1050 - Verify C or Better", OR( H14&gt;21, J14&gt;299), "1010/1030/1040", OR( H14&gt;19, J14&gt;299), "1010/1030", OR( H14&gt;18, J14&gt;299), "1030"), "Verify C or better in Secondary Math 1,2,3"))</f>
        <v/>
      </c>
      <c r="M14" s="4" t="str">
        <f>IFERROR(VLOOKUP($E14, 'HS Info'!$A:$E, 5, FALSE), IF($E14="", "", "Not in HS Info"))</f>
        <v/>
      </c>
      <c r="N14" s="5" t="str">
        <f>IFERROR(VLOOKUP($C14,Holds!$C:$K, 2, FALSE), IF($E14="", "", 0))</f>
        <v/>
      </c>
      <c r="O14" s="7" t="str">
        <f>IF($E14="", "", _xlfn.XLOOKUP(C14, 'SLCC Student'!H:H, 'SLCC Student'!P:P, "Not Found", 0, 1))</f>
        <v/>
      </c>
      <c r="P14" s="5" t="str">
        <f>IFERROR(VLOOKUP($E14, 'SLCC Student'!$A:$Q, 10, FALSE), IF($E14="", "", "Not Admitted"))</f>
        <v/>
      </c>
      <c r="Q14" s="5" t="str">
        <f>IFERROR(VLOOKUP($E14,'SLCC Student'!$A:$Q,12,FALSE),IF($E14="","", "NotAdmitted"))</f>
        <v/>
      </c>
    </row>
    <row r="15" spans="1:18" x14ac:dyDescent="0.2">
      <c r="A15" s="5" t="str">
        <f>IFERROR(VLOOKUP($E15,'HS Info'!$A:$D,2,FALSE),IF($E15="","","Not in HS Info"))</f>
        <v/>
      </c>
      <c r="B15" s="6" t="str">
        <f>IFERROR(VLOOKUP($C15, 'SLCC Student'!$H:$R, 11, FALSE), IF($E15="", "",  "Not yet admitted"))</f>
        <v/>
      </c>
      <c r="C15" s="5" t="str">
        <f>IFERROR(VLOOKUP($E15,'SLCC Student'!$A:$R,8,FALSE), IF($E15="", "", "Not yet admitted"))</f>
        <v/>
      </c>
      <c r="D15" s="5" t="str">
        <f>IFERROR(VLOOKUP($E15, 'HS Info'!$A:$D, 3, FALSE), IF($E15="", "",  "Not in HS Info"))</f>
        <v/>
      </c>
      <c r="F15" s="5" t="str">
        <f>IFERROR(VLOOKUP($E15, 'HS Info'!$A:$D, 4, FALSE), IF($E15="", "", "Not in HS Info"))</f>
        <v/>
      </c>
      <c r="G15" t="str">
        <f>IF(_xlfn.MAXIFS(ACT!$K:$K, ACT!$B:$B, 'Vetting Master'!$C15)&gt;0, _xlfn.MAXIFS(ACT!$K:$K, ACT!$B:$B, 'Vetting Master'!$C15), IF($E15="", "", 0))</f>
        <v/>
      </c>
      <c r="H15" t="str">
        <f>IF(_xlfn.MAXIFS(ACT!$J:$J, ACT!$B:$B, 'Vetting Master'!$C15)&gt;0, _xlfn.MAXIFS(ACT!$J:$J, ACT!$B:$B, 'Vetting Master'!$C15), IF($E15="", "", 0))</f>
        <v/>
      </c>
      <c r="I15" t="str">
        <f>IF(_xlfn.MAXIFS('SLCC Placement'!K:K, 'SLCC Placement'!B:B, 'Vetting Master'!$C15)&gt;0, _xlfn.MAXIFS('SLCC Placement'!K:K, 'SLCC Placement'!B:B, 'Vetting Master'!$C15), IF($E15="", "", 0))</f>
        <v/>
      </c>
      <c r="J15" t="str">
        <f>IF(_xlfn.MAXIFS('SLCC Placement'!J:J, 'SLCC Placement'!B:B, 'Vetting Master'!$C15)&gt;0, _xlfn.MAXIFS('SLCC Placement'!J:J, 'SLCC Placement'!B:B, 'Vetting Master'!$C15), IF($E15="", "", 0))</f>
        <v/>
      </c>
      <c r="K15" s="5" t="str">
        <f>IFERROR(IF(AND(MATCH(C15,'AP Credit'!B:B,0)&gt;0, MATCH("ENGL 1010",'AP Credit'!J:J,0)&gt;0),"Yes","No"), IF($E15="", " ", "No"))</f>
        <v xml:space="preserve"> </v>
      </c>
      <c r="L15" s="11" t="str" cm="1">
        <f t="array" ref="L15">IF($E15="", "", _xlfn.IFNA(_xlfn.IFS( J15&gt;599,  "1210 - Verify C or Better",  AND(J15&gt;499, OR(I15&gt;13, G15&gt;17)), "1060 - Verify C or Better", AND( OR(G15&gt;17, I15&gt;13), OR(H15&gt;22, J15&gt;399)), "1050 - Verify C or Better", OR( H15&gt;21, J15&gt;299), "1010/1030/1040", OR( H15&gt;19, J15&gt;299), "1010/1030", OR( H15&gt;18, J15&gt;299), "1030"), "Verify C or better in Secondary Math 1,2,3"))</f>
        <v/>
      </c>
      <c r="M15" s="4" t="str">
        <f>IFERROR(VLOOKUP($E15, 'HS Info'!$A:$E, 5, FALSE), IF($E15="", "", "Not in HS Info"))</f>
        <v/>
      </c>
      <c r="N15" s="5" t="str">
        <f>IFERROR(VLOOKUP($C15,Holds!$C:$K, 2, FALSE), IF($E15="", "", 0))</f>
        <v/>
      </c>
      <c r="O15" s="7" t="str">
        <f>IF($E15="", "", _xlfn.XLOOKUP(C15, 'SLCC Student'!H:H, 'SLCC Student'!P:P, "Not Found", 0, 1))</f>
        <v/>
      </c>
      <c r="P15" s="5" t="str">
        <f>IFERROR(VLOOKUP($E15, 'SLCC Student'!$A:$Q, 10, FALSE), IF($E15="", "", "Not Admitted"))</f>
        <v/>
      </c>
      <c r="Q15" s="5" t="str">
        <f>IFERROR(VLOOKUP($E15,'SLCC Student'!$A:$Q,12,FALSE),IF($E15="","", "NotAdmitted"))</f>
        <v/>
      </c>
    </row>
    <row r="16" spans="1:18" x14ac:dyDescent="0.2">
      <c r="A16" s="5" t="str">
        <f>IFERROR(VLOOKUP($E16,'HS Info'!$A:$D,2,FALSE),IF($E16="","","Not in HS Info"))</f>
        <v/>
      </c>
      <c r="B16" s="6" t="str">
        <f>IFERROR(VLOOKUP($C16, 'SLCC Student'!$H:$R, 11, FALSE), IF($E16="", "",  "Not yet admitted"))</f>
        <v/>
      </c>
      <c r="C16" s="5" t="str">
        <f>IFERROR(VLOOKUP($E16,'SLCC Student'!$A:$R,8,FALSE), IF($E16="", "", "Not yet admitted"))</f>
        <v/>
      </c>
      <c r="D16" s="5" t="str">
        <f>IFERROR(VLOOKUP($E16, 'HS Info'!$A:$D, 3, FALSE), IF($E16="", "",  "Not in HS Info"))</f>
        <v/>
      </c>
      <c r="F16" s="5" t="str">
        <f>IFERROR(VLOOKUP($E16, 'HS Info'!$A:$D, 4, FALSE), IF($E16="", "", "Not in HS Info"))</f>
        <v/>
      </c>
      <c r="G16" t="str">
        <f>IF(_xlfn.MAXIFS(ACT!$K:$K, ACT!$B:$B, 'Vetting Master'!$C16)&gt;0, _xlfn.MAXIFS(ACT!$K:$K, ACT!$B:$B, 'Vetting Master'!$C16), IF($E16="", "", 0))</f>
        <v/>
      </c>
      <c r="H16" t="str">
        <f>IF(_xlfn.MAXIFS(ACT!$J:$J, ACT!$B:$B, 'Vetting Master'!$C16)&gt;0, _xlfn.MAXIFS(ACT!$J:$J, ACT!$B:$B, 'Vetting Master'!$C16), IF($E16="", "", 0))</f>
        <v/>
      </c>
      <c r="I16" t="str">
        <f>IF(_xlfn.MAXIFS('SLCC Placement'!K:K, 'SLCC Placement'!B:B, 'Vetting Master'!$C16)&gt;0, _xlfn.MAXIFS('SLCC Placement'!K:K, 'SLCC Placement'!B:B, 'Vetting Master'!$C16), IF($E16="", "", 0))</f>
        <v/>
      </c>
      <c r="J16" t="str">
        <f>IF(_xlfn.MAXIFS('SLCC Placement'!J:J, 'SLCC Placement'!B:B, 'Vetting Master'!$C16)&gt;0, _xlfn.MAXIFS('SLCC Placement'!J:J, 'SLCC Placement'!B:B, 'Vetting Master'!$C16), IF($E16="", "", 0))</f>
        <v/>
      </c>
      <c r="K16" s="5" t="str">
        <f>IFERROR(IF(AND(MATCH(C16,'AP Credit'!B:B,0)&gt;0, MATCH("ENGL 1010",'AP Credit'!J:J,0)&gt;0),"Yes","No"), IF($E16="", " ", "No"))</f>
        <v xml:space="preserve"> </v>
      </c>
      <c r="L16" s="11" t="str" cm="1">
        <f t="array" ref="L16">IF($E16="", "", _xlfn.IFNA(_xlfn.IFS( J16&gt;599,  "1210 - Verify C or Better",  AND(J16&gt;499, OR(I16&gt;13, G16&gt;17)), "1060 - Verify C or Better", AND( OR(G16&gt;17, I16&gt;13), OR(H16&gt;22, J16&gt;399)), "1050 - Verify C or Better", OR( H16&gt;21, J16&gt;299), "1010/1030/1040", OR( H16&gt;19, J16&gt;299), "1010/1030", OR( H16&gt;18, J16&gt;299), "1030"), "Verify C or better in Secondary Math 1,2,3"))</f>
        <v/>
      </c>
      <c r="M16" s="4" t="str">
        <f>IFERROR(VLOOKUP($E16, 'HS Info'!$A:$E, 5, FALSE), IF($E16="", "", "Not in HS Info"))</f>
        <v/>
      </c>
      <c r="N16" s="5" t="str">
        <f>IFERROR(VLOOKUP($C16,Holds!$C:$K, 2, FALSE), IF($E16="", "", 0))</f>
        <v/>
      </c>
      <c r="O16" s="7" t="str">
        <f>IF($E16="", "", _xlfn.XLOOKUP(C16, 'SLCC Student'!H:H, 'SLCC Student'!P:P, "Not Found", 0, 1))</f>
        <v/>
      </c>
      <c r="P16" s="5" t="str">
        <f>IFERROR(VLOOKUP($E16, 'SLCC Student'!$A:$Q, 10, FALSE), IF($E16="", "", "Not Admitted"))</f>
        <v/>
      </c>
      <c r="Q16" s="5" t="str">
        <f>IFERROR(VLOOKUP($E16,'SLCC Student'!$A:$Q,12,FALSE),IF($E16="","", "NotAdmitted"))</f>
        <v/>
      </c>
    </row>
    <row r="17" spans="1:17" x14ac:dyDescent="0.2">
      <c r="A17" s="5" t="str">
        <f>IFERROR(VLOOKUP($E17,'HS Info'!$A:$D,2,FALSE),IF($E17="","","Not in HS Info"))</f>
        <v/>
      </c>
      <c r="B17" s="6" t="str">
        <f>IFERROR(VLOOKUP($C17, 'SLCC Student'!$H:$R, 11, FALSE), IF($E17="", "",  "Not yet admitted"))</f>
        <v/>
      </c>
      <c r="C17" s="5" t="str">
        <f>IFERROR(VLOOKUP($E17,'SLCC Student'!$A:$R,8,FALSE), IF($E17="", "", "Not yet admitted"))</f>
        <v/>
      </c>
      <c r="D17" s="5" t="str">
        <f>IFERROR(VLOOKUP($E17, 'HS Info'!$A:$D, 3, FALSE), IF($E17="", "",  "Not in HS Info"))</f>
        <v/>
      </c>
      <c r="F17" s="5" t="str">
        <f>IFERROR(VLOOKUP($E17, 'HS Info'!$A:$D, 4, FALSE), IF($E17="", "", "Not in HS Info"))</f>
        <v/>
      </c>
      <c r="G17" t="str">
        <f>IF(_xlfn.MAXIFS(ACT!$K:$K, ACT!$B:$B, 'Vetting Master'!$C17)&gt;0, _xlfn.MAXIFS(ACT!$K:$K, ACT!$B:$B, 'Vetting Master'!$C17), IF($E17="", "", 0))</f>
        <v/>
      </c>
      <c r="H17" t="str">
        <f>IF(_xlfn.MAXIFS(ACT!$J:$J, ACT!$B:$B, 'Vetting Master'!$C17)&gt;0, _xlfn.MAXIFS(ACT!$J:$J, ACT!$B:$B, 'Vetting Master'!$C17), IF($E17="", "", 0))</f>
        <v/>
      </c>
      <c r="I17" t="str">
        <f>IF(_xlfn.MAXIFS('SLCC Placement'!K:K, 'SLCC Placement'!B:B, 'Vetting Master'!$C17)&gt;0, _xlfn.MAXIFS('SLCC Placement'!K:K, 'SLCC Placement'!B:B, 'Vetting Master'!$C17), IF($E17="", "", 0))</f>
        <v/>
      </c>
      <c r="J17" t="str">
        <f>IF(_xlfn.MAXIFS('SLCC Placement'!J:J, 'SLCC Placement'!B:B, 'Vetting Master'!$C17)&gt;0, _xlfn.MAXIFS('SLCC Placement'!J:J, 'SLCC Placement'!B:B, 'Vetting Master'!$C17), IF($E17="", "", 0))</f>
        <v/>
      </c>
      <c r="K17" s="5" t="str">
        <f>IFERROR(IF(AND(MATCH(C17,'AP Credit'!B:B,0)&gt;0, MATCH("ENGL 1010",'AP Credit'!J:J,0)&gt;0),"Yes","No"), IF($E17="", " ", "No"))</f>
        <v xml:space="preserve"> </v>
      </c>
      <c r="L17" s="11" t="str" cm="1">
        <f t="array" ref="L17">IF($E17="", "", _xlfn.IFNA(_xlfn.IFS( J17&gt;599,  "1210 - Verify C or Better",  AND(J17&gt;499, OR(I17&gt;13, G17&gt;17)), "1060 - Verify C or Better", AND( OR(G17&gt;17, I17&gt;13), OR(H17&gt;22, J17&gt;399)), "1050 - Verify C or Better", OR( H17&gt;21, J17&gt;299), "1010/1030/1040", OR( H17&gt;19, J17&gt;299), "1010/1030", OR( H17&gt;18, J17&gt;299), "1030"), "Verify C or better in Secondary Math 1,2,3"))</f>
        <v/>
      </c>
      <c r="M17" s="4" t="str">
        <f>IFERROR(VLOOKUP($E17, 'HS Info'!$A:$E, 5, FALSE), IF($E17="", "", "Not in HS Info"))</f>
        <v/>
      </c>
      <c r="N17" s="5" t="str">
        <f>IFERROR(VLOOKUP($C17,Holds!$C:$K, 2, FALSE), IF($E17="", "", 0))</f>
        <v/>
      </c>
      <c r="O17" s="7" t="str">
        <f>IF($E17="", "", _xlfn.XLOOKUP(C17, 'SLCC Student'!H:H, 'SLCC Student'!P:P, "Not Found", 0, 1))</f>
        <v/>
      </c>
      <c r="P17" s="5" t="str">
        <f>IFERROR(VLOOKUP($E17, 'SLCC Student'!$A:$Q, 10, FALSE), IF($E17="", "", "Not Admitted"))</f>
        <v/>
      </c>
      <c r="Q17" s="5" t="str">
        <f>IFERROR(VLOOKUP($E17,'SLCC Student'!$A:$Q,12,FALSE),IF($E17="","", "NotAdmitted"))</f>
        <v/>
      </c>
    </row>
    <row r="18" spans="1:17" x14ac:dyDescent="0.2">
      <c r="A18" s="5" t="str">
        <f>IFERROR(VLOOKUP($E18,'HS Info'!$A:$D,2,FALSE),IF($E18="","","Not in HS Info"))</f>
        <v/>
      </c>
      <c r="B18" s="6" t="str">
        <f>IFERROR(VLOOKUP($C18, 'SLCC Student'!$H:$R, 11, FALSE), IF($E18="", "",  "Not yet admitted"))</f>
        <v/>
      </c>
      <c r="C18" s="5" t="str">
        <f>IFERROR(VLOOKUP($E18,'SLCC Student'!$A:$R,8,FALSE), IF($E18="", "", "Not yet admitted"))</f>
        <v/>
      </c>
      <c r="D18" s="5" t="str">
        <f>IFERROR(VLOOKUP($E18, 'HS Info'!$A:$D, 3, FALSE), IF($E18="", "",  "Not in HS Info"))</f>
        <v/>
      </c>
      <c r="F18" s="5" t="str">
        <f>IFERROR(VLOOKUP($E18, 'HS Info'!$A:$D, 4, FALSE), IF($E18="", "", "Not in HS Info"))</f>
        <v/>
      </c>
      <c r="G18" t="str">
        <f>IF(_xlfn.MAXIFS(ACT!$K:$K, ACT!$B:$B, 'Vetting Master'!$C18)&gt;0, _xlfn.MAXIFS(ACT!$K:$K, ACT!$B:$B, 'Vetting Master'!$C18), IF($E18="", "", 0))</f>
        <v/>
      </c>
      <c r="H18" t="str">
        <f>IF(_xlfn.MAXIFS(ACT!$J:$J, ACT!$B:$B, 'Vetting Master'!$C18)&gt;0, _xlfn.MAXIFS(ACT!$J:$J, ACT!$B:$B, 'Vetting Master'!$C18), IF($E18="", "", 0))</f>
        <v/>
      </c>
      <c r="I18" t="str">
        <f>IF(_xlfn.MAXIFS('SLCC Placement'!K:K, 'SLCC Placement'!B:B, 'Vetting Master'!$C18)&gt;0, _xlfn.MAXIFS('SLCC Placement'!K:K, 'SLCC Placement'!B:B, 'Vetting Master'!$C18), IF($E18="", "", 0))</f>
        <v/>
      </c>
      <c r="J18" t="str">
        <f>IF(_xlfn.MAXIFS('SLCC Placement'!J:J, 'SLCC Placement'!B:B, 'Vetting Master'!$C18)&gt;0, _xlfn.MAXIFS('SLCC Placement'!J:J, 'SLCC Placement'!B:B, 'Vetting Master'!$C18), IF($E18="", "", 0))</f>
        <v/>
      </c>
      <c r="K18" s="5" t="str">
        <f>IFERROR(IF(AND(MATCH(C18,'AP Credit'!B:B,0)&gt;0, MATCH("ENGL 1010",'AP Credit'!J:J,0)&gt;0),"Yes","No"), IF($E18="", " ", "No"))</f>
        <v xml:space="preserve"> </v>
      </c>
      <c r="L18" s="11" t="str" cm="1">
        <f t="array" ref="L18">IF($E18="", "", _xlfn.IFNA(_xlfn.IFS( J18&gt;599,  "1210 - Verify C or Better",  AND(J18&gt;499, OR(I18&gt;13, G18&gt;17)), "1060 - Verify C or Better", AND( OR(G18&gt;17, I18&gt;13), OR(H18&gt;22, J18&gt;399)), "1050 - Verify C or Better", OR( H18&gt;21, J18&gt;299), "1010/1030/1040", OR( H18&gt;19, J18&gt;299), "1010/1030", OR( H18&gt;18, J18&gt;299), "1030"), "Verify C or better in Secondary Math 1,2,3"))</f>
        <v/>
      </c>
      <c r="M18" s="4" t="str">
        <f>IFERROR(VLOOKUP($E18, 'HS Info'!$A:$E, 5, FALSE), IF($E18="", "", "Not in HS Info"))</f>
        <v/>
      </c>
      <c r="N18" s="5" t="str">
        <f>IFERROR(VLOOKUP($C18,Holds!$C:$K, 2, FALSE), IF($E18="", "", 0))</f>
        <v/>
      </c>
      <c r="O18" s="7" t="str">
        <f>IF($E18="", "", _xlfn.XLOOKUP(C18, 'SLCC Student'!H:H, 'SLCC Student'!P:P, "Not Found", 0, 1))</f>
        <v/>
      </c>
      <c r="P18" s="5" t="str">
        <f>IFERROR(VLOOKUP($E18, 'SLCC Student'!$A:$Q, 10, FALSE), IF($E18="", "", "Not Admitted"))</f>
        <v/>
      </c>
      <c r="Q18" s="5" t="str">
        <f>IFERROR(VLOOKUP($E18,'SLCC Student'!$A:$Q,12,FALSE),IF($E18="","", "NotAdmitted"))</f>
        <v/>
      </c>
    </row>
    <row r="19" spans="1:17" x14ac:dyDescent="0.2">
      <c r="A19" s="5" t="str">
        <f>IFERROR(VLOOKUP($E19,'HS Info'!$A:$D,2,FALSE),IF($E19="","","Not in HS Info"))</f>
        <v/>
      </c>
      <c r="B19" s="6" t="str">
        <f>IFERROR(VLOOKUP($C19, 'SLCC Student'!$H:$R, 11, FALSE), IF($E19="", "",  "Not yet admitted"))</f>
        <v/>
      </c>
      <c r="C19" s="5" t="str">
        <f>IFERROR(VLOOKUP($E19,'SLCC Student'!$A:$R,8,FALSE), IF($E19="", "", "Not yet admitted"))</f>
        <v/>
      </c>
      <c r="D19" s="5" t="str">
        <f>IFERROR(VLOOKUP($E19, 'HS Info'!$A:$D, 3, FALSE), IF($E19="", "",  "Not in HS Info"))</f>
        <v/>
      </c>
      <c r="F19" s="5" t="str">
        <f>IFERROR(VLOOKUP($E19, 'HS Info'!$A:$D, 4, FALSE), IF($E19="", "", "Not in HS Info"))</f>
        <v/>
      </c>
      <c r="G19" t="str">
        <f>IF(_xlfn.MAXIFS(ACT!$K:$K, ACT!$B:$B, 'Vetting Master'!$C19)&gt;0, _xlfn.MAXIFS(ACT!$K:$K, ACT!$B:$B, 'Vetting Master'!$C19), IF($E19="", "", 0))</f>
        <v/>
      </c>
      <c r="H19" t="str">
        <f>IF(_xlfn.MAXIFS(ACT!$J:$J, ACT!$B:$B, 'Vetting Master'!$C19)&gt;0, _xlfn.MAXIFS(ACT!$J:$J, ACT!$B:$B, 'Vetting Master'!$C19), IF($E19="", "", 0))</f>
        <v/>
      </c>
      <c r="I19" t="str">
        <f>IF(_xlfn.MAXIFS('SLCC Placement'!K:K, 'SLCC Placement'!B:B, 'Vetting Master'!$C19)&gt;0, _xlfn.MAXIFS('SLCC Placement'!K:K, 'SLCC Placement'!B:B, 'Vetting Master'!$C19), IF($E19="", "", 0))</f>
        <v/>
      </c>
      <c r="J19" t="str">
        <f>IF(_xlfn.MAXIFS('SLCC Placement'!J:J, 'SLCC Placement'!B:B, 'Vetting Master'!$C19)&gt;0, _xlfn.MAXIFS('SLCC Placement'!J:J, 'SLCC Placement'!B:B, 'Vetting Master'!$C19), IF($E19="", "", 0))</f>
        <v/>
      </c>
      <c r="K19" s="5" t="str">
        <f>IFERROR(IF(AND(MATCH(C19,'AP Credit'!B:B,0)&gt;0, MATCH("ENGL 1010",'AP Credit'!J:J,0)&gt;0),"Yes","No"), IF($E19="", " ", "No"))</f>
        <v xml:space="preserve"> </v>
      </c>
      <c r="L19" s="11" t="str" cm="1">
        <f t="array" ref="L19">IF($E19="", "", _xlfn.IFNA(_xlfn.IFS( J19&gt;599,  "1210 - Verify C or Better",  AND(J19&gt;499, OR(I19&gt;13, G19&gt;17)), "1060 - Verify C or Better", AND( OR(G19&gt;17, I19&gt;13), OR(H19&gt;22, J19&gt;399)), "1050 - Verify C or Better", OR( H19&gt;21, J19&gt;299), "1010/1030/1040", OR( H19&gt;19, J19&gt;299), "1010/1030", OR( H19&gt;18, J19&gt;299), "1030"), "Verify C or better in Secondary Math 1,2,3"))</f>
        <v/>
      </c>
      <c r="M19" s="4" t="str">
        <f>IFERROR(VLOOKUP($E19, 'HS Info'!$A:$E, 5, FALSE), IF($E19="", "", "Not in HS Info"))</f>
        <v/>
      </c>
      <c r="N19" s="5" t="str">
        <f>IFERROR(VLOOKUP($C19,Holds!$C:$K, 2, FALSE), IF($E19="", "", 0))</f>
        <v/>
      </c>
      <c r="O19" s="7" t="str">
        <f>IF($E19="", "", _xlfn.XLOOKUP(C19, 'SLCC Student'!H:H, 'SLCC Student'!P:P, "Not Found", 0, 1))</f>
        <v/>
      </c>
      <c r="P19" s="5" t="str">
        <f>IFERROR(VLOOKUP($E19, 'SLCC Student'!$A:$Q, 10, FALSE), IF($E19="", "", "Not Admitted"))</f>
        <v/>
      </c>
      <c r="Q19" s="5" t="str">
        <f>IFERROR(VLOOKUP($E19,'SLCC Student'!$A:$Q,12,FALSE),IF($E19="","", "NotAdmitted"))</f>
        <v/>
      </c>
    </row>
    <row r="20" spans="1:17" x14ac:dyDescent="0.2">
      <c r="A20" s="5" t="str">
        <f>IFERROR(VLOOKUP($E20,'HS Info'!$A:$D,2,FALSE),IF($E20="","","Not in HS Info"))</f>
        <v/>
      </c>
      <c r="B20" s="6" t="str">
        <f>IFERROR(VLOOKUP($C20, 'SLCC Student'!$H:$R, 11, FALSE), IF($E20="", "",  "Not yet admitted"))</f>
        <v/>
      </c>
      <c r="C20" s="5" t="str">
        <f>IFERROR(VLOOKUP($E20,'SLCC Student'!$A:$R,8,FALSE), IF($E20="", "", "Not yet admitted"))</f>
        <v/>
      </c>
      <c r="D20" s="5" t="str">
        <f>IFERROR(VLOOKUP($E20, 'HS Info'!$A:$D, 3, FALSE), IF($E20="", "",  "Not in HS Info"))</f>
        <v/>
      </c>
      <c r="F20" s="5" t="str">
        <f>IFERROR(VLOOKUP($E20, 'HS Info'!$A:$D, 4, FALSE), IF($E20="", "", "Not in HS Info"))</f>
        <v/>
      </c>
      <c r="G20" t="str">
        <f>IF(_xlfn.MAXIFS(ACT!$K:$K, ACT!$B:$B, 'Vetting Master'!$C20)&gt;0, _xlfn.MAXIFS(ACT!$K:$K, ACT!$B:$B, 'Vetting Master'!$C20), IF($E20="", "", 0))</f>
        <v/>
      </c>
      <c r="H20" t="str">
        <f>IF(_xlfn.MAXIFS(ACT!$J:$J, ACT!$B:$B, 'Vetting Master'!$C20)&gt;0, _xlfn.MAXIFS(ACT!$J:$J, ACT!$B:$B, 'Vetting Master'!$C20), IF($E20="", "", 0))</f>
        <v/>
      </c>
      <c r="I20" t="str">
        <f>IF(_xlfn.MAXIFS('SLCC Placement'!K:K, 'SLCC Placement'!B:B, 'Vetting Master'!$C20)&gt;0, _xlfn.MAXIFS('SLCC Placement'!K:K, 'SLCC Placement'!B:B, 'Vetting Master'!$C20), IF($E20="", "", 0))</f>
        <v/>
      </c>
      <c r="J20" t="str">
        <f>IF(_xlfn.MAXIFS('SLCC Placement'!J:J, 'SLCC Placement'!B:B, 'Vetting Master'!$C20)&gt;0, _xlfn.MAXIFS('SLCC Placement'!J:J, 'SLCC Placement'!B:B, 'Vetting Master'!$C20), IF($E20="", "", 0))</f>
        <v/>
      </c>
      <c r="K20" s="5" t="str">
        <f>IFERROR(IF(AND(MATCH(C20,'AP Credit'!B:B,0)&gt;0, MATCH("ENGL 1010",'AP Credit'!J:J,0)&gt;0),"Yes","No"), IF($E20="", " ", "No"))</f>
        <v xml:space="preserve"> </v>
      </c>
      <c r="L20" s="11" t="str" cm="1">
        <f t="array" ref="L20">IF($E20="", "", _xlfn.IFNA(_xlfn.IFS( J20&gt;599,  "1210 - Verify C or Better",  AND(J20&gt;499, OR(I20&gt;13, G20&gt;17)), "1060 - Verify C or Better", AND( OR(G20&gt;17, I20&gt;13), OR(H20&gt;22, J20&gt;399)), "1050 - Verify C or Better", OR( H20&gt;21, J20&gt;299), "1010/1030/1040", OR( H20&gt;19, J20&gt;299), "1010/1030", OR( H20&gt;18, J20&gt;299), "1030"), "Verify C or better in Secondary Math 1,2,3"))</f>
        <v/>
      </c>
      <c r="M20" s="4" t="str">
        <f>IFERROR(VLOOKUP($E20, 'HS Info'!$A:$E, 5, FALSE), IF($E20="", "", "Not in HS Info"))</f>
        <v/>
      </c>
      <c r="N20" s="5" t="str">
        <f>IFERROR(VLOOKUP($C20,Holds!$C:$K, 2, FALSE), IF($E20="", "", 0))</f>
        <v/>
      </c>
      <c r="O20" s="7" t="str">
        <f>IF($E20="", "", _xlfn.XLOOKUP(C20, 'SLCC Student'!H:H, 'SLCC Student'!P:P, "Not Found", 0, 1))</f>
        <v/>
      </c>
      <c r="P20" s="5" t="str">
        <f>IFERROR(VLOOKUP($E20, 'SLCC Student'!$A:$Q, 10, FALSE), IF($E20="", "", "Not Admitted"))</f>
        <v/>
      </c>
      <c r="Q20" s="5" t="str">
        <f>IFERROR(VLOOKUP($E20,'SLCC Student'!$A:$Q,12,FALSE),IF($E20="","", "NotAdmitted"))</f>
        <v/>
      </c>
    </row>
    <row r="21" spans="1:17" x14ac:dyDescent="0.2">
      <c r="A21" s="5" t="str">
        <f>IFERROR(VLOOKUP($E21,'HS Info'!$A:$D,2,FALSE),IF($E21="","","Not in HS Info"))</f>
        <v/>
      </c>
      <c r="B21" s="6" t="str">
        <f>IFERROR(VLOOKUP($C21, 'SLCC Student'!$H:$R, 11, FALSE), IF($E21="", "",  "Not yet admitted"))</f>
        <v/>
      </c>
      <c r="C21" s="5" t="str">
        <f>IFERROR(VLOOKUP($E21,'SLCC Student'!$A:$R,8,FALSE), IF($E21="", "", "Not yet admitted"))</f>
        <v/>
      </c>
      <c r="D21" s="5" t="str">
        <f>IFERROR(VLOOKUP($E21, 'HS Info'!$A:$D, 3, FALSE), IF($E21="", "",  "Not in HS Info"))</f>
        <v/>
      </c>
      <c r="F21" s="5" t="str">
        <f>IFERROR(VLOOKUP($E21, 'HS Info'!$A:$D, 4, FALSE), IF($E21="", "", "Not in HS Info"))</f>
        <v/>
      </c>
      <c r="G21" t="str">
        <f>IF(_xlfn.MAXIFS(ACT!$K:$K, ACT!$B:$B, 'Vetting Master'!$C21)&gt;0, _xlfn.MAXIFS(ACT!$K:$K, ACT!$B:$B, 'Vetting Master'!$C21), IF($E21="", "", 0))</f>
        <v/>
      </c>
      <c r="H21" t="str">
        <f>IF(_xlfn.MAXIFS(ACT!$J:$J, ACT!$B:$B, 'Vetting Master'!$C21)&gt;0, _xlfn.MAXIFS(ACT!$J:$J, ACT!$B:$B, 'Vetting Master'!$C21), IF($E21="", "", 0))</f>
        <v/>
      </c>
      <c r="I21" t="str">
        <f>IF(_xlfn.MAXIFS('SLCC Placement'!K:K, 'SLCC Placement'!B:B, 'Vetting Master'!$C21)&gt;0, _xlfn.MAXIFS('SLCC Placement'!K:K, 'SLCC Placement'!B:B, 'Vetting Master'!$C21), IF($E21="", "", 0))</f>
        <v/>
      </c>
      <c r="J21" t="str">
        <f>IF(_xlfn.MAXIFS('SLCC Placement'!J:J, 'SLCC Placement'!B:B, 'Vetting Master'!$C21)&gt;0, _xlfn.MAXIFS('SLCC Placement'!J:J, 'SLCC Placement'!B:B, 'Vetting Master'!$C21), IF($E21="", "", 0))</f>
        <v/>
      </c>
      <c r="K21" s="5" t="str">
        <f>IFERROR(IF(AND(MATCH(C21,'AP Credit'!B:B,0)&gt;0, MATCH("ENGL 1010",'AP Credit'!J:J,0)&gt;0),"Yes","No"), IF($E21="", " ", "No"))</f>
        <v xml:space="preserve"> </v>
      </c>
      <c r="L21" s="11" t="str" cm="1">
        <f t="array" ref="L21">IF($E21="", "", _xlfn.IFNA(_xlfn.IFS( J21&gt;599,  "1210 - Verify C or Better",  AND(J21&gt;499, OR(I21&gt;13, G21&gt;17)), "1060 - Verify C or Better", AND( OR(G21&gt;17, I21&gt;13), OR(H21&gt;22, J21&gt;399)), "1050 - Verify C or Better", OR( H21&gt;21, J21&gt;299), "1010/1030/1040", OR( H21&gt;19, J21&gt;299), "1010/1030", OR( H21&gt;18, J21&gt;299), "1030"), "Verify C or better in Secondary Math 1,2,3"))</f>
        <v/>
      </c>
      <c r="M21" s="4" t="str">
        <f>IFERROR(VLOOKUP($E21, 'HS Info'!$A:$E, 5, FALSE), IF($E21="", "", "Not in HS Info"))</f>
        <v/>
      </c>
      <c r="N21" s="5" t="str">
        <f>IFERROR(VLOOKUP($C21,Holds!$C:$K, 2, FALSE), IF($E21="", "", 0))</f>
        <v/>
      </c>
      <c r="O21" s="7" t="str">
        <f>IF($E21="", "", _xlfn.XLOOKUP(C21, 'SLCC Student'!H:H, 'SLCC Student'!P:P, "Not Found", 0, 1))</f>
        <v/>
      </c>
      <c r="P21" s="5" t="str">
        <f>IFERROR(VLOOKUP($E21, 'SLCC Student'!$A:$Q, 10, FALSE), IF($E21="", "", "Not Admitted"))</f>
        <v/>
      </c>
      <c r="Q21" s="5" t="str">
        <f>IFERROR(VLOOKUP($E21,'SLCC Student'!$A:$Q,12,FALSE),IF($E21="","", "NotAdmitted"))</f>
        <v/>
      </c>
    </row>
    <row r="22" spans="1:17" x14ac:dyDescent="0.2">
      <c r="A22" s="5" t="str">
        <f>IFERROR(VLOOKUP($E22,'HS Info'!$A:$D,2,FALSE),IF($E22="","","Not in HS Info"))</f>
        <v/>
      </c>
      <c r="B22" s="6" t="str">
        <f>IFERROR(VLOOKUP($C22, 'SLCC Student'!$H:$R, 11, FALSE), IF($E22="", "",  "Not yet admitted"))</f>
        <v/>
      </c>
      <c r="C22" s="5" t="str">
        <f>IFERROR(VLOOKUP($E22,'SLCC Student'!$A:$R,8,FALSE), IF($E22="", "", "Not yet admitted"))</f>
        <v/>
      </c>
      <c r="D22" s="5" t="str">
        <f>IFERROR(VLOOKUP($E22, 'HS Info'!$A:$D, 3, FALSE), IF($E22="", "",  "Not in HS Info"))</f>
        <v/>
      </c>
      <c r="F22" s="5" t="str">
        <f>IFERROR(VLOOKUP($E22, 'HS Info'!$A:$D, 4, FALSE), IF($E22="", "", "Not in HS Info"))</f>
        <v/>
      </c>
      <c r="G22" t="str">
        <f>IF(_xlfn.MAXIFS(ACT!$K:$K, ACT!$B:$B, 'Vetting Master'!$C22)&gt;0, _xlfn.MAXIFS(ACT!$K:$K, ACT!$B:$B, 'Vetting Master'!$C22), IF($E22="", "", 0))</f>
        <v/>
      </c>
      <c r="H22" t="str">
        <f>IF(_xlfn.MAXIFS(ACT!$J:$J, ACT!$B:$B, 'Vetting Master'!$C22)&gt;0, _xlfn.MAXIFS(ACT!$J:$J, ACT!$B:$B, 'Vetting Master'!$C22), IF($E22="", "", 0))</f>
        <v/>
      </c>
      <c r="I22" t="str">
        <f>IF(_xlfn.MAXIFS('SLCC Placement'!K:K, 'SLCC Placement'!B:B, 'Vetting Master'!$C22)&gt;0, _xlfn.MAXIFS('SLCC Placement'!K:K, 'SLCC Placement'!B:B, 'Vetting Master'!$C22), IF($E22="", "", 0))</f>
        <v/>
      </c>
      <c r="J22" t="str">
        <f>IF(_xlfn.MAXIFS('SLCC Placement'!J:J, 'SLCC Placement'!B:B, 'Vetting Master'!$C22)&gt;0, _xlfn.MAXIFS('SLCC Placement'!J:J, 'SLCC Placement'!B:B, 'Vetting Master'!$C22), IF($E22="", "", 0))</f>
        <v/>
      </c>
      <c r="K22" s="5" t="str">
        <f>IFERROR(IF(AND(MATCH(C22,'AP Credit'!B:B,0)&gt;0, MATCH("ENGL 1010",'AP Credit'!J:J,0)&gt;0),"Yes","No"), IF($E22="", " ", "No"))</f>
        <v xml:space="preserve"> </v>
      </c>
      <c r="L22" s="11" t="str" cm="1">
        <f t="array" ref="L22">IF($E22="", "", _xlfn.IFNA(_xlfn.IFS( J22&gt;599,  "1210 - Verify C or Better",  AND(J22&gt;499, OR(I22&gt;13, G22&gt;17)), "1060 - Verify C or Better", AND( OR(G22&gt;17, I22&gt;13), OR(H22&gt;22, J22&gt;399)), "1050 - Verify C or Better", OR( H22&gt;21, J22&gt;299), "1010/1030/1040", OR( H22&gt;19, J22&gt;299), "1010/1030", OR( H22&gt;18, J22&gt;299), "1030"), "Verify C or better in Secondary Math 1,2,3"))</f>
        <v/>
      </c>
      <c r="M22" s="4" t="str">
        <f>IFERROR(VLOOKUP($E22, 'HS Info'!$A:$E, 5, FALSE), IF($E22="", "", "Not in HS Info"))</f>
        <v/>
      </c>
      <c r="N22" s="5" t="str">
        <f>IFERROR(VLOOKUP($C22,Holds!$C:$K, 2, FALSE), IF($E22="", "", 0))</f>
        <v/>
      </c>
      <c r="O22" s="7" t="str">
        <f>IF($E22="", "", _xlfn.XLOOKUP(C22, 'SLCC Student'!H:H, 'SLCC Student'!P:P, "Not Found", 0, 1))</f>
        <v/>
      </c>
      <c r="P22" s="5" t="str">
        <f>IFERROR(VLOOKUP($E22, 'SLCC Student'!$A:$Q, 10, FALSE), IF($E22="", "", "Not Admitted"))</f>
        <v/>
      </c>
      <c r="Q22" s="5" t="str">
        <f>IFERROR(VLOOKUP($E22,'SLCC Student'!$A:$Q,12,FALSE),IF($E22="","", "NotAdmitted"))</f>
        <v/>
      </c>
    </row>
    <row r="23" spans="1:17" x14ac:dyDescent="0.2">
      <c r="A23" s="5" t="str">
        <f>IFERROR(VLOOKUP($E23,'HS Info'!$A:$D,2,FALSE),IF($E23="","","Not in HS Info"))</f>
        <v/>
      </c>
      <c r="B23" s="6" t="str">
        <f>IFERROR(VLOOKUP($C23, 'SLCC Student'!$H:$R, 11, FALSE), IF($E23="", "",  "Not yet admitted"))</f>
        <v/>
      </c>
      <c r="C23" s="5" t="str">
        <f>IFERROR(VLOOKUP($E23,'SLCC Student'!$A:$R,8,FALSE), IF($E23="", "", "Not yet admitted"))</f>
        <v/>
      </c>
      <c r="D23" s="5" t="str">
        <f>IFERROR(VLOOKUP($E23, 'HS Info'!$A:$D, 3, FALSE), IF($E23="", "",  "Not in HS Info"))</f>
        <v/>
      </c>
      <c r="F23" s="5" t="str">
        <f>IFERROR(VLOOKUP($E23, 'HS Info'!$A:$D, 4, FALSE), IF($E23="", "", "Not in HS Info"))</f>
        <v/>
      </c>
      <c r="G23" t="str">
        <f>IF(_xlfn.MAXIFS(ACT!$K:$K, ACT!$B:$B, 'Vetting Master'!$C23)&gt;0, _xlfn.MAXIFS(ACT!$K:$K, ACT!$B:$B, 'Vetting Master'!$C23), IF($E23="", "", 0))</f>
        <v/>
      </c>
      <c r="H23" t="str">
        <f>IF(_xlfn.MAXIFS(ACT!$J:$J, ACT!$B:$B, 'Vetting Master'!$C23)&gt;0, _xlfn.MAXIFS(ACT!$J:$J, ACT!$B:$B, 'Vetting Master'!$C23), IF($E23="", "", 0))</f>
        <v/>
      </c>
      <c r="I23" t="str">
        <f>IF(_xlfn.MAXIFS('SLCC Placement'!K:K, 'SLCC Placement'!B:B, 'Vetting Master'!$C23)&gt;0, _xlfn.MAXIFS('SLCC Placement'!K:K, 'SLCC Placement'!B:B, 'Vetting Master'!$C23), IF($E23="", "", 0))</f>
        <v/>
      </c>
      <c r="J23" t="str">
        <f>IF(_xlfn.MAXIFS('SLCC Placement'!J:J, 'SLCC Placement'!B:B, 'Vetting Master'!$C23)&gt;0, _xlfn.MAXIFS('SLCC Placement'!J:J, 'SLCC Placement'!B:B, 'Vetting Master'!$C23), IF($E23="", "", 0))</f>
        <v/>
      </c>
      <c r="K23" s="5" t="str">
        <f>IFERROR(IF(AND(MATCH(C23,'AP Credit'!B:B,0)&gt;0, MATCH("ENGL 1010",'AP Credit'!J:J,0)&gt;0),"Yes","No"), IF($E23="", " ", "No"))</f>
        <v xml:space="preserve"> </v>
      </c>
      <c r="L23" s="11" t="str" cm="1">
        <f t="array" ref="L23">IF($E23="", "", _xlfn.IFNA(_xlfn.IFS( J23&gt;599,  "1210 - Verify C or Better",  AND(J23&gt;499, OR(I23&gt;13, G23&gt;17)), "1060 - Verify C or Better", AND( OR(G23&gt;17, I23&gt;13), OR(H23&gt;22, J23&gt;399)), "1050 - Verify C or Better", OR( H23&gt;21, J23&gt;299), "1010/1030/1040", OR( H23&gt;19, J23&gt;299), "1010/1030", OR( H23&gt;18, J23&gt;299), "1030"), "Verify C or better in Secondary Math 1,2,3"))</f>
        <v/>
      </c>
      <c r="M23" s="4" t="str">
        <f>IFERROR(VLOOKUP($E23, 'HS Info'!$A:$E, 5, FALSE), IF($E23="", "", "Not in HS Info"))</f>
        <v/>
      </c>
      <c r="N23" s="5" t="str">
        <f>IFERROR(VLOOKUP($C23,Holds!$C:$K, 2, FALSE), IF($E23="", "", 0))</f>
        <v/>
      </c>
      <c r="O23" s="7" t="str">
        <f>IF($E23="", "", _xlfn.XLOOKUP(C23, 'SLCC Student'!H:H, 'SLCC Student'!P:P, "Not Found", 0, 1))</f>
        <v/>
      </c>
      <c r="P23" s="5" t="str">
        <f>IFERROR(VLOOKUP($E23, 'SLCC Student'!$A:$Q, 10, FALSE), IF($E23="", "", "Not Admitted"))</f>
        <v/>
      </c>
      <c r="Q23" s="5" t="str">
        <f>IFERROR(VLOOKUP($E23,'SLCC Student'!$A:$Q,12,FALSE),IF($E23="","", "NotAdmitted"))</f>
        <v/>
      </c>
    </row>
    <row r="24" spans="1:17" x14ac:dyDescent="0.2">
      <c r="A24" s="5" t="str">
        <f>IFERROR(VLOOKUP($E24,'HS Info'!$A:$D,2,FALSE),IF($E24="","","Not in HS Info"))</f>
        <v/>
      </c>
      <c r="B24" s="6" t="str">
        <f>IFERROR(VLOOKUP($C24, 'SLCC Student'!$H:$R, 11, FALSE), IF($E24="", "",  "Not yet admitted"))</f>
        <v/>
      </c>
      <c r="C24" s="5" t="str">
        <f>IFERROR(VLOOKUP($E24,'SLCC Student'!$A:$R,8,FALSE), IF($E24="", "", "Not yet admitted"))</f>
        <v/>
      </c>
      <c r="D24" s="5" t="str">
        <f>IFERROR(VLOOKUP($E24, 'HS Info'!$A:$D, 3, FALSE), IF($E24="", "",  "Not in HS Info"))</f>
        <v/>
      </c>
      <c r="F24" s="5" t="str">
        <f>IFERROR(VLOOKUP($E24, 'HS Info'!$A:$D, 4, FALSE), IF($E24="", "", "Not in HS Info"))</f>
        <v/>
      </c>
      <c r="G24" t="str">
        <f>IF(_xlfn.MAXIFS(ACT!$K:$K, ACT!$B:$B, 'Vetting Master'!$C24)&gt;0, _xlfn.MAXIFS(ACT!$K:$K, ACT!$B:$B, 'Vetting Master'!$C24), IF($E24="", "", 0))</f>
        <v/>
      </c>
      <c r="H24" t="str">
        <f>IF(_xlfn.MAXIFS(ACT!$J:$J, ACT!$B:$B, 'Vetting Master'!$C24)&gt;0, _xlfn.MAXIFS(ACT!$J:$J, ACT!$B:$B, 'Vetting Master'!$C24), IF($E24="", "", 0))</f>
        <v/>
      </c>
      <c r="I24" t="str">
        <f>IF(_xlfn.MAXIFS('SLCC Placement'!K:K, 'SLCC Placement'!B:B, 'Vetting Master'!$C24)&gt;0, _xlfn.MAXIFS('SLCC Placement'!K:K, 'SLCC Placement'!B:B, 'Vetting Master'!$C24), IF($E24="", "", 0))</f>
        <v/>
      </c>
      <c r="J24" t="str">
        <f>IF(_xlfn.MAXIFS('SLCC Placement'!J:J, 'SLCC Placement'!B:B, 'Vetting Master'!$C24)&gt;0, _xlfn.MAXIFS('SLCC Placement'!J:J, 'SLCC Placement'!B:B, 'Vetting Master'!$C24), IF($E24="", "", 0))</f>
        <v/>
      </c>
      <c r="K24" s="5" t="str">
        <f>IFERROR(IF(AND(MATCH(C24,'AP Credit'!B:B,0)&gt;0, MATCH("ENGL 1010",'AP Credit'!J:J,0)&gt;0),"Yes","No"), IF($E24="", " ", "No"))</f>
        <v xml:space="preserve"> </v>
      </c>
      <c r="L24" s="11" t="str" cm="1">
        <f t="array" ref="L24">IF($E24="", "", _xlfn.IFNA(_xlfn.IFS( J24&gt;599,  "1210 - Verify C or Better",  AND(J24&gt;499, OR(I24&gt;13, G24&gt;17)), "1060 - Verify C or Better", AND( OR(G24&gt;17, I24&gt;13), OR(H24&gt;22, J24&gt;399)), "1050 - Verify C or Better", OR( H24&gt;21, J24&gt;299), "1010/1030/1040", OR( H24&gt;19, J24&gt;299), "1010/1030", OR( H24&gt;18, J24&gt;299), "1030"), "Verify C or better in Secondary Math 1,2,3"))</f>
        <v/>
      </c>
      <c r="M24" s="4" t="str">
        <f>IFERROR(VLOOKUP($E24, 'HS Info'!$A:$E, 5, FALSE), IF($E24="", "", "Not in HS Info"))</f>
        <v/>
      </c>
      <c r="N24" s="5" t="str">
        <f>IFERROR(VLOOKUP($C24,Holds!$C:$K, 2, FALSE), IF($E24="", "", 0))</f>
        <v/>
      </c>
      <c r="O24" s="7" t="str">
        <f>IF($E24="", "", _xlfn.XLOOKUP(C24, 'SLCC Student'!H:H, 'SLCC Student'!P:P, "Not Found", 0, 1))</f>
        <v/>
      </c>
      <c r="P24" s="5" t="str">
        <f>IFERROR(VLOOKUP($E24, 'SLCC Student'!$A:$Q, 10, FALSE), IF($E24="", "", "Not Admitted"))</f>
        <v/>
      </c>
      <c r="Q24" s="5" t="str">
        <f>IFERROR(VLOOKUP($E24,'SLCC Student'!$A:$Q,12,FALSE),IF($E24="","", "NotAdmitted"))</f>
        <v/>
      </c>
    </row>
    <row r="25" spans="1:17" x14ac:dyDescent="0.2">
      <c r="A25" s="5" t="str">
        <f>IFERROR(VLOOKUP($E25,'HS Info'!$A:$D,2,FALSE),IF($E25="","","Not in HS Info"))</f>
        <v/>
      </c>
      <c r="B25" s="6" t="str">
        <f>IFERROR(VLOOKUP($C25, 'SLCC Student'!$H:$R, 11, FALSE), IF($E25="", "",  "Not yet admitted"))</f>
        <v/>
      </c>
      <c r="C25" s="5" t="str">
        <f>IFERROR(VLOOKUP($E25,'SLCC Student'!$A:$R,8,FALSE), IF($E25="", "", "Not yet admitted"))</f>
        <v/>
      </c>
      <c r="D25" s="5" t="str">
        <f>IFERROR(VLOOKUP($E25, 'HS Info'!$A:$D, 3, FALSE), IF($E25="", "",  "Not in HS Info"))</f>
        <v/>
      </c>
      <c r="F25" s="5" t="str">
        <f>IFERROR(VLOOKUP($E25, 'HS Info'!$A:$D, 4, FALSE), IF($E25="", "", "Not in HS Info"))</f>
        <v/>
      </c>
      <c r="G25" t="str">
        <f>IF(_xlfn.MAXIFS(ACT!$K:$K, ACT!$B:$B, 'Vetting Master'!$C25)&gt;0, _xlfn.MAXIFS(ACT!$K:$K, ACT!$B:$B, 'Vetting Master'!$C25), IF($E25="", "", 0))</f>
        <v/>
      </c>
      <c r="H25" t="str">
        <f>IF(_xlfn.MAXIFS(ACT!$J:$J, ACT!$B:$B, 'Vetting Master'!$C25)&gt;0, _xlfn.MAXIFS(ACT!$J:$J, ACT!$B:$B, 'Vetting Master'!$C25), IF($E25="", "", 0))</f>
        <v/>
      </c>
      <c r="I25" t="str">
        <f>IF(_xlfn.MAXIFS('SLCC Placement'!K:K, 'SLCC Placement'!B:B, 'Vetting Master'!$C25)&gt;0, _xlfn.MAXIFS('SLCC Placement'!K:K, 'SLCC Placement'!B:B, 'Vetting Master'!$C25), IF($E25="", "", 0))</f>
        <v/>
      </c>
      <c r="J25" t="str">
        <f>IF(_xlfn.MAXIFS('SLCC Placement'!J:J, 'SLCC Placement'!B:B, 'Vetting Master'!$C25)&gt;0, _xlfn.MAXIFS('SLCC Placement'!J:J, 'SLCC Placement'!B:B, 'Vetting Master'!$C25), IF($E25="", "", 0))</f>
        <v/>
      </c>
      <c r="K25" s="5" t="str">
        <f>IFERROR(IF(AND(MATCH(C25,'AP Credit'!B:B,0)&gt;0, MATCH("ENGL 1010",'AP Credit'!J:J,0)&gt;0),"Yes","No"), IF($E25="", " ", "No"))</f>
        <v xml:space="preserve"> </v>
      </c>
      <c r="L25" s="11" t="str" cm="1">
        <f t="array" ref="L25">IF($E25="", "", _xlfn.IFNA(_xlfn.IFS( J25&gt;599,  "1210 - Verify C or Better",  AND(J25&gt;499, OR(I25&gt;13, G25&gt;17)), "1060 - Verify C or Better", AND( OR(G25&gt;17, I25&gt;13), OR(H25&gt;22, J25&gt;399)), "1050 - Verify C or Better", OR( H25&gt;21, J25&gt;299), "1010/1030/1040", OR( H25&gt;19, J25&gt;299), "1010/1030", OR( H25&gt;18, J25&gt;299), "1030"), "Verify C or better in Secondary Math 1,2,3"))</f>
        <v/>
      </c>
      <c r="M25" s="4" t="str">
        <f>IFERROR(VLOOKUP($E25, 'HS Info'!$A:$E, 5, FALSE), IF($E25="", "", "Not in HS Info"))</f>
        <v/>
      </c>
      <c r="N25" s="5" t="str">
        <f>IFERROR(VLOOKUP($C25,Holds!$C:$K, 2, FALSE), IF($E25="", "", 0))</f>
        <v/>
      </c>
      <c r="O25" s="7" t="str">
        <f>IF($E25="", "", _xlfn.XLOOKUP(C25, 'SLCC Student'!H:H, 'SLCC Student'!P:P, "Not Found", 0, 1))</f>
        <v/>
      </c>
      <c r="P25" s="5" t="str">
        <f>IFERROR(VLOOKUP($E25, 'SLCC Student'!$A:$Q, 10, FALSE), IF($E25="", "", "Not Admitted"))</f>
        <v/>
      </c>
      <c r="Q25" s="5" t="str">
        <f>IFERROR(VLOOKUP($E25,'SLCC Student'!$A:$Q,12,FALSE),IF($E25="","", "NotAdmitted"))</f>
        <v/>
      </c>
    </row>
    <row r="26" spans="1:17" x14ac:dyDescent="0.2">
      <c r="A26" s="5" t="str">
        <f>IFERROR(VLOOKUP($E26,'HS Info'!$A:$D,2,FALSE),IF($E26="","","Not in HS Info"))</f>
        <v/>
      </c>
      <c r="B26" s="6" t="str">
        <f>IFERROR(VLOOKUP($C26, 'SLCC Student'!$H:$R, 11, FALSE), IF($E26="", "",  "Not yet admitted"))</f>
        <v/>
      </c>
      <c r="C26" s="5" t="str">
        <f>IFERROR(VLOOKUP($E26,'SLCC Student'!$A:$R,8,FALSE), IF($E26="", "", "Not yet admitted"))</f>
        <v/>
      </c>
      <c r="D26" s="5" t="str">
        <f>IFERROR(VLOOKUP($E26, 'HS Info'!$A:$D, 3, FALSE), IF($E26="", "",  "Not in HS Info"))</f>
        <v/>
      </c>
      <c r="F26" s="5" t="str">
        <f>IFERROR(VLOOKUP($E26, 'HS Info'!$A:$D, 4, FALSE), IF($E26="", "", "Not in HS Info"))</f>
        <v/>
      </c>
      <c r="G26" t="str">
        <f>IF(_xlfn.MAXIFS(ACT!$K:$K, ACT!$B:$B, 'Vetting Master'!$C26)&gt;0, _xlfn.MAXIFS(ACT!$K:$K, ACT!$B:$B, 'Vetting Master'!$C26), IF($E26="", "", 0))</f>
        <v/>
      </c>
      <c r="H26" t="str">
        <f>IF(_xlfn.MAXIFS(ACT!$J:$J, ACT!$B:$B, 'Vetting Master'!$C26)&gt;0, _xlfn.MAXIFS(ACT!$J:$J, ACT!$B:$B, 'Vetting Master'!$C26), IF($E26="", "", 0))</f>
        <v/>
      </c>
      <c r="I26" t="str">
        <f>IF(_xlfn.MAXIFS('SLCC Placement'!K:K, 'SLCC Placement'!B:B, 'Vetting Master'!$C26)&gt;0, _xlfn.MAXIFS('SLCC Placement'!K:K, 'SLCC Placement'!B:B, 'Vetting Master'!$C26), IF($E26="", "", 0))</f>
        <v/>
      </c>
      <c r="J26" t="str">
        <f>IF(_xlfn.MAXIFS('SLCC Placement'!J:J, 'SLCC Placement'!B:B, 'Vetting Master'!$C26)&gt;0, _xlfn.MAXIFS('SLCC Placement'!J:J, 'SLCC Placement'!B:B, 'Vetting Master'!$C26), IF($E26="", "", 0))</f>
        <v/>
      </c>
      <c r="K26" s="5" t="str">
        <f>IFERROR(IF(AND(MATCH(C26,'AP Credit'!B:B,0)&gt;0, MATCH("ENGL 1010",'AP Credit'!J:J,0)&gt;0),"Yes","No"), IF($E26="", " ", "No"))</f>
        <v xml:space="preserve"> </v>
      </c>
      <c r="L26" s="11" t="str" cm="1">
        <f t="array" ref="L26">IF($E26="", "", _xlfn.IFNA(_xlfn.IFS( J26&gt;599,  "1210 - Verify C or Better",  AND(J26&gt;499, OR(I26&gt;13, G26&gt;17)), "1060 - Verify C or Better", AND( OR(G26&gt;17, I26&gt;13), OR(H26&gt;22, J26&gt;399)), "1050 - Verify C or Better", OR( H26&gt;21, J26&gt;299), "1010/1030/1040", OR( H26&gt;19, J26&gt;299), "1010/1030", OR( H26&gt;18, J26&gt;299), "1030"), "Verify C or better in Secondary Math 1,2,3"))</f>
        <v/>
      </c>
      <c r="M26" s="4" t="str">
        <f>IFERROR(VLOOKUP($E26, 'HS Info'!$A:$E, 5, FALSE), IF($E26="", "", "Not in HS Info"))</f>
        <v/>
      </c>
      <c r="N26" s="5" t="str">
        <f>IFERROR(VLOOKUP($C26,Holds!$C:$K, 2, FALSE), IF($E26="", "", 0))</f>
        <v/>
      </c>
      <c r="O26" s="7" t="str">
        <f>IF($E26="", "", _xlfn.XLOOKUP(C26, 'SLCC Student'!H:H, 'SLCC Student'!P:P, "Not Found", 0, 1))</f>
        <v/>
      </c>
      <c r="P26" s="5" t="str">
        <f>IFERROR(VLOOKUP($E26, 'SLCC Student'!$A:$Q, 10, FALSE), IF($E26="", "", "Not Admitted"))</f>
        <v/>
      </c>
      <c r="Q26" s="5" t="str">
        <f>IFERROR(VLOOKUP($E26,'SLCC Student'!$A:$Q,12,FALSE),IF($E26="","", "NotAdmitted"))</f>
        <v/>
      </c>
    </row>
    <row r="27" spans="1:17" x14ac:dyDescent="0.2">
      <c r="A27" s="5" t="str">
        <f>IFERROR(VLOOKUP($E27,'HS Info'!$A:$D,2,FALSE),IF($E27="","","Not in HS Info"))</f>
        <v/>
      </c>
      <c r="B27" s="6" t="str">
        <f>IFERROR(VLOOKUP($C27, 'SLCC Student'!$H:$R, 11, FALSE), IF($E27="", "",  "Not yet admitted"))</f>
        <v/>
      </c>
      <c r="C27" s="5" t="str">
        <f>IFERROR(VLOOKUP($E27,'SLCC Student'!$A:$R,8,FALSE), IF($E27="", "", "Not yet admitted"))</f>
        <v/>
      </c>
      <c r="D27" s="5" t="str">
        <f>IFERROR(VLOOKUP($E27, 'HS Info'!$A:$D, 3, FALSE), IF($E27="", "",  "Not in HS Info"))</f>
        <v/>
      </c>
      <c r="F27" s="5" t="str">
        <f>IFERROR(VLOOKUP($E27, 'HS Info'!$A:$D, 4, FALSE), IF($E27="", "", "Not in HS Info"))</f>
        <v/>
      </c>
      <c r="G27" t="str">
        <f>IF(_xlfn.MAXIFS(ACT!$K:$K, ACT!$B:$B, 'Vetting Master'!$C27)&gt;0, _xlfn.MAXIFS(ACT!$K:$K, ACT!$B:$B, 'Vetting Master'!$C27), IF($E27="", "", 0))</f>
        <v/>
      </c>
      <c r="H27" t="str">
        <f>IF(_xlfn.MAXIFS(ACT!$J:$J, ACT!$B:$B, 'Vetting Master'!$C27)&gt;0, _xlfn.MAXIFS(ACT!$J:$J, ACT!$B:$B, 'Vetting Master'!$C27), IF($E27="", "", 0))</f>
        <v/>
      </c>
      <c r="I27" t="str">
        <f>IF(_xlfn.MAXIFS('SLCC Placement'!K:K, 'SLCC Placement'!B:B, 'Vetting Master'!$C27)&gt;0, _xlfn.MAXIFS('SLCC Placement'!K:K, 'SLCC Placement'!B:B, 'Vetting Master'!$C27), IF($E27="", "", 0))</f>
        <v/>
      </c>
      <c r="J27" t="str">
        <f>IF(_xlfn.MAXIFS('SLCC Placement'!J:J, 'SLCC Placement'!B:B, 'Vetting Master'!$C27)&gt;0, _xlfn.MAXIFS('SLCC Placement'!J:J, 'SLCC Placement'!B:B, 'Vetting Master'!$C27), IF($E27="", "", 0))</f>
        <v/>
      </c>
      <c r="K27" s="5" t="str">
        <f>IFERROR(IF(AND(MATCH(C27,'AP Credit'!B:B,0)&gt;0, MATCH("ENGL 1010",'AP Credit'!J:J,0)&gt;0),"Yes","No"), IF($E27="", " ", "No"))</f>
        <v xml:space="preserve"> </v>
      </c>
      <c r="L27" s="11" t="str" cm="1">
        <f t="array" ref="L27">IF($E27="", "", _xlfn.IFNA(_xlfn.IFS( J27&gt;599,  "1210 - Verify C or Better",  AND(J27&gt;499, OR(I27&gt;13, G27&gt;17)), "1060 - Verify C or Better", AND( OR(G27&gt;17, I27&gt;13), OR(H27&gt;22, J27&gt;399)), "1050 - Verify C or Better", OR( H27&gt;21, J27&gt;299), "1010/1030/1040", OR( H27&gt;19, J27&gt;299), "1010/1030", OR( H27&gt;18, J27&gt;299), "1030"), "Verify C or better in Secondary Math 1,2,3"))</f>
        <v/>
      </c>
      <c r="M27" s="4" t="str">
        <f>IFERROR(VLOOKUP($E27, 'HS Info'!$A:$E, 5, FALSE), IF($E27="", "", "Not in HS Info"))</f>
        <v/>
      </c>
      <c r="N27" s="5" t="str">
        <f>IFERROR(VLOOKUP($C27,Holds!$C:$K, 2, FALSE), IF($E27="", "", 0))</f>
        <v/>
      </c>
      <c r="O27" s="7" t="str">
        <f>IF($E27="", "", _xlfn.XLOOKUP(C27, 'SLCC Student'!H:H, 'SLCC Student'!P:P, "Not Found", 0, 1))</f>
        <v/>
      </c>
      <c r="P27" s="5" t="str">
        <f>IFERROR(VLOOKUP($E27, 'SLCC Student'!$A:$Q, 10, FALSE), IF($E27="", "", "Not Admitted"))</f>
        <v/>
      </c>
      <c r="Q27" s="5" t="str">
        <f>IFERROR(VLOOKUP($E27,'SLCC Student'!$A:$Q,12,FALSE),IF($E27="","", "NotAdmitted"))</f>
        <v/>
      </c>
    </row>
    <row r="28" spans="1:17" x14ac:dyDescent="0.2">
      <c r="A28" s="5" t="str">
        <f>IFERROR(VLOOKUP($E28,'HS Info'!$A:$D,2,FALSE),IF($E28="","","Not in HS Info"))</f>
        <v/>
      </c>
      <c r="B28" s="6" t="str">
        <f>IFERROR(VLOOKUP($C28, 'SLCC Student'!$H:$R, 11, FALSE), IF($E28="", "",  "Not yet admitted"))</f>
        <v/>
      </c>
      <c r="C28" s="5" t="str">
        <f>IFERROR(VLOOKUP($E28,'SLCC Student'!$A:$R,8,FALSE), IF($E28="", "", "Not yet admitted"))</f>
        <v/>
      </c>
      <c r="D28" s="5" t="str">
        <f>IFERROR(VLOOKUP($E28, 'HS Info'!$A:$D, 3, FALSE), IF($E28="", "",  "Not in HS Info"))</f>
        <v/>
      </c>
      <c r="F28" s="5" t="str">
        <f>IFERROR(VLOOKUP($E28, 'HS Info'!$A:$D, 4, FALSE), IF($E28="", "", "Not in HS Info"))</f>
        <v/>
      </c>
      <c r="G28" t="str">
        <f>IF(_xlfn.MAXIFS(ACT!$K:$K, ACT!$B:$B, 'Vetting Master'!$C28)&gt;0, _xlfn.MAXIFS(ACT!$K:$K, ACT!$B:$B, 'Vetting Master'!$C28), IF($E28="", "", 0))</f>
        <v/>
      </c>
      <c r="H28" t="str">
        <f>IF(_xlfn.MAXIFS(ACT!$J:$J, ACT!$B:$B, 'Vetting Master'!$C28)&gt;0, _xlfn.MAXIFS(ACT!$J:$J, ACT!$B:$B, 'Vetting Master'!$C28), IF($E28="", "", 0))</f>
        <v/>
      </c>
      <c r="I28" t="str">
        <f>IF(_xlfn.MAXIFS('SLCC Placement'!K:K, 'SLCC Placement'!B:B, 'Vetting Master'!$C28)&gt;0, _xlfn.MAXIFS('SLCC Placement'!K:K, 'SLCC Placement'!B:B, 'Vetting Master'!$C28), IF($E28="", "", 0))</f>
        <v/>
      </c>
      <c r="J28" t="str">
        <f>IF(_xlfn.MAXIFS('SLCC Placement'!J:J, 'SLCC Placement'!B:B, 'Vetting Master'!$C28)&gt;0, _xlfn.MAXIFS('SLCC Placement'!J:J, 'SLCC Placement'!B:B, 'Vetting Master'!$C28), IF($E28="", "", 0))</f>
        <v/>
      </c>
      <c r="K28" s="5" t="str">
        <f>IFERROR(IF(AND(MATCH(C28,'AP Credit'!B:B,0)&gt;0, MATCH("ENGL 1010",'AP Credit'!J:J,0)&gt;0),"Yes","No"), IF($E28="", " ", "No"))</f>
        <v xml:space="preserve"> </v>
      </c>
      <c r="L28" s="11" t="str" cm="1">
        <f t="array" ref="L28">IF($E28="", "", _xlfn.IFNA(_xlfn.IFS( J28&gt;599,  "1210 - Verify C or Better",  AND(J28&gt;499, OR(I28&gt;13, G28&gt;17)), "1060 - Verify C or Better", AND( OR(G28&gt;17, I28&gt;13), OR(H28&gt;22, J28&gt;399)), "1050 - Verify C or Better", OR( H28&gt;21, J28&gt;299), "1010/1030/1040", OR( H28&gt;19, J28&gt;299), "1010/1030", OR( H28&gt;18, J28&gt;299), "1030"), "Verify C or better in Secondary Math 1,2,3"))</f>
        <v/>
      </c>
      <c r="M28" s="4" t="str">
        <f>IFERROR(VLOOKUP($E28, 'HS Info'!$A:$E, 5, FALSE), IF($E28="", "", "Not in HS Info"))</f>
        <v/>
      </c>
      <c r="N28" s="5" t="str">
        <f>IFERROR(VLOOKUP($C28,Holds!$C:$K, 2, FALSE), IF($E28="", "", 0))</f>
        <v/>
      </c>
      <c r="O28" s="7" t="str">
        <f>IF($E28="", "", _xlfn.XLOOKUP(C28, 'SLCC Student'!H:H, 'SLCC Student'!P:P, "Not Found", 0, 1))</f>
        <v/>
      </c>
      <c r="P28" s="5" t="str">
        <f>IFERROR(VLOOKUP($E28, 'SLCC Student'!$A:$Q, 10, FALSE), IF($E28="", "", "Not Admitted"))</f>
        <v/>
      </c>
      <c r="Q28" s="5" t="str">
        <f>IFERROR(VLOOKUP($E28,'SLCC Student'!$A:$Q,12,FALSE),IF($E28="","", "NotAdmitted"))</f>
        <v/>
      </c>
    </row>
    <row r="29" spans="1:17" x14ac:dyDescent="0.2">
      <c r="A29" s="5" t="str">
        <f>IFERROR(VLOOKUP($E29,'HS Info'!$A:$D,2,FALSE),IF($E29="","","Not in HS Info"))</f>
        <v/>
      </c>
      <c r="B29" s="6" t="str">
        <f>IFERROR(VLOOKUP($C29, 'SLCC Student'!$H:$R, 11, FALSE), IF($E29="", "",  "Not yet admitted"))</f>
        <v/>
      </c>
      <c r="C29" s="5" t="str">
        <f>IFERROR(VLOOKUP($E29,'SLCC Student'!$A:$R,8,FALSE), IF($E29="", "", "Not yet admitted"))</f>
        <v/>
      </c>
      <c r="D29" s="5" t="str">
        <f>IFERROR(VLOOKUP($E29, 'HS Info'!$A:$D, 3, FALSE), IF($E29="", "",  "Not in HS Info"))</f>
        <v/>
      </c>
      <c r="E29" t="str">
        <f>IF(ISBLANK('HS Info'!A28), "", 'HS Info'!A28)</f>
        <v/>
      </c>
      <c r="F29" s="5" t="str">
        <f>IFERROR(VLOOKUP($E29, 'HS Info'!$A:$D, 4, FALSE), IF($E29="", "", "Not in HS Info"))</f>
        <v/>
      </c>
      <c r="G29" t="str">
        <f>IF(_xlfn.MAXIFS(ACT!$K:$K, ACT!$B:$B, 'Vetting Master'!$C29)&gt;0, _xlfn.MAXIFS(ACT!$K:$K, ACT!$B:$B, 'Vetting Master'!$C29), IF($E29="", "", 0))</f>
        <v/>
      </c>
      <c r="H29" t="str">
        <f>IF(_xlfn.MAXIFS(ACT!$J:$J, ACT!$B:$B, 'Vetting Master'!$C29)&gt;0, _xlfn.MAXIFS(ACT!$J:$J, ACT!$B:$B, 'Vetting Master'!$C29), IF($E29="", "", 0))</f>
        <v/>
      </c>
      <c r="I29" t="str">
        <f>IF(_xlfn.MAXIFS('SLCC Placement'!K:K, 'SLCC Placement'!B:B, 'Vetting Master'!$C29)&gt;0, _xlfn.MAXIFS('SLCC Placement'!K:K, 'SLCC Placement'!B:B, 'Vetting Master'!$C29), IF($E29="", "", 0))</f>
        <v/>
      </c>
      <c r="J29" t="str">
        <f>IF(_xlfn.MAXIFS('SLCC Placement'!J:J, 'SLCC Placement'!B:B, 'Vetting Master'!$C29)&gt;0, _xlfn.MAXIFS('SLCC Placement'!J:J, 'SLCC Placement'!B:B, 'Vetting Master'!$C29), IF($E29="", "", 0))</f>
        <v/>
      </c>
      <c r="K29" s="5" t="str">
        <f>IFERROR(IF(AND(MATCH(C29,'AP Credit'!B:B,0)&gt;0, MATCH("ENGL 1010",'AP Credit'!J:J,0)&gt;0),"Yes","No"), IF($E29="", " ", "No"))</f>
        <v xml:space="preserve"> </v>
      </c>
      <c r="L29" s="11" t="str" cm="1">
        <f t="array" ref="L29">IF($E29="", "", _xlfn.IFNA(_xlfn.IFS( J29&gt;599,  "1210 - Verify C or Better",  AND(J29&gt;499, OR(I29&gt;13, G29&gt;17)), "1060 - Verify C or Better", AND( OR(G29&gt;17, I29&gt;13), OR(H29&gt;22, J29&gt;399)), "1050 - Verify C or Better", OR( H29&gt;21, J29&gt;299), "1010/1030/1040", OR( H29&gt;19, J29&gt;299), "1010/1030", OR( H29&gt;18, J29&gt;299), "1030"), "Verify C or better in Secondary Math 1,2,3"))</f>
        <v/>
      </c>
      <c r="M29" s="4" t="str">
        <f>IFERROR(VLOOKUP($E29, 'HS Info'!$A:$E, 5, FALSE), IF($E29="", "", "Not in HS Info"))</f>
        <v/>
      </c>
      <c r="N29" s="5" t="str">
        <f>IFERROR(VLOOKUP($C29,Holds!$C:$K, 2, FALSE), IF($E29="", "", 0))</f>
        <v/>
      </c>
      <c r="O29" s="7" t="str">
        <f>IF($E29="", "", _xlfn.XLOOKUP(C29, 'SLCC Student'!H:H, 'SLCC Student'!P:P, "Not Found", 0, 1))</f>
        <v/>
      </c>
      <c r="P29" s="5" t="str">
        <f>IFERROR(VLOOKUP($E29, 'SLCC Student'!$A:$Q, 10, FALSE), IF($E29="", "", "Not Admitted"))</f>
        <v/>
      </c>
      <c r="Q29" s="5" t="str">
        <f>IFERROR(VLOOKUP($E29,'SLCC Student'!$A:$Q,12,FALSE),IF($E29="","", "NotAdmitted"))</f>
        <v/>
      </c>
    </row>
    <row r="30" spans="1:17" x14ac:dyDescent="0.2">
      <c r="A30" s="5" t="str">
        <f>IFERROR(VLOOKUP($E30,'HS Info'!$A:$D,2,FALSE),IF($E30="","","Not in HS Info"))</f>
        <v/>
      </c>
      <c r="B30" s="6" t="str">
        <f>IFERROR(VLOOKUP($C30, 'SLCC Student'!$H:$R, 11, FALSE), IF($E30="", "",  "Not yet admitted"))</f>
        <v/>
      </c>
      <c r="C30" s="5" t="str">
        <f>IFERROR(VLOOKUP($E30,'SLCC Student'!$A:$R,8,FALSE), IF($E30="", "", "Not yet admitted"))</f>
        <v/>
      </c>
      <c r="D30" s="5" t="str">
        <f>IFERROR(VLOOKUP($E30, 'HS Info'!$A:$D, 3, FALSE), IF($E30="", "",  "Not in HS Info"))</f>
        <v/>
      </c>
      <c r="E30" t="str">
        <f>IF(ISBLANK('HS Info'!A29), "", 'HS Info'!A29)</f>
        <v/>
      </c>
      <c r="F30" s="5" t="str">
        <f>IFERROR(VLOOKUP($E30, 'HS Info'!$A:$D, 4, FALSE), IF($E30="", "", "Not in HS Info"))</f>
        <v/>
      </c>
      <c r="G30" t="str">
        <f>IF(_xlfn.MAXIFS(ACT!$K:$K, ACT!$B:$B, 'Vetting Master'!$C30)&gt;0, _xlfn.MAXIFS(ACT!$K:$K, ACT!$B:$B, 'Vetting Master'!$C30), IF($E30="", "", 0))</f>
        <v/>
      </c>
      <c r="H30" t="str">
        <f>IF(_xlfn.MAXIFS(ACT!$J:$J, ACT!$B:$B, 'Vetting Master'!$C30)&gt;0, _xlfn.MAXIFS(ACT!$J:$J, ACT!$B:$B, 'Vetting Master'!$C30), IF($E30="", "", 0))</f>
        <v/>
      </c>
      <c r="I30" t="str">
        <f>IF(_xlfn.MAXIFS('SLCC Placement'!K:K, 'SLCC Placement'!B:B, 'Vetting Master'!$C30)&gt;0, _xlfn.MAXIFS('SLCC Placement'!K:K, 'SLCC Placement'!B:B, 'Vetting Master'!$C30), IF($E30="", "", 0))</f>
        <v/>
      </c>
      <c r="J30" t="str">
        <f>IF(_xlfn.MAXIFS('SLCC Placement'!J:J, 'SLCC Placement'!B:B, 'Vetting Master'!$C30)&gt;0, _xlfn.MAXIFS('SLCC Placement'!J:J, 'SLCC Placement'!B:B, 'Vetting Master'!$C30), IF($E30="", "", 0))</f>
        <v/>
      </c>
      <c r="K30" s="5" t="str">
        <f>IFERROR(IF(AND(MATCH(C30,'AP Credit'!B:B,0)&gt;0, MATCH("ENGL 1010",'AP Credit'!J:J,0)&gt;0),"Yes","No"), IF($E30="", " ", "No"))</f>
        <v xml:space="preserve"> </v>
      </c>
      <c r="L30" s="11" t="str" cm="1">
        <f t="array" ref="L30">IF($E30="", "", _xlfn.IFNA(_xlfn.IFS( J30&gt;599,  "1210 - Verify C or Better",  AND(J30&gt;499, OR(I30&gt;13, G30&gt;17)), "1060 - Verify C or Better", AND( OR(G30&gt;17, I30&gt;13), OR(H30&gt;22, J30&gt;399)), "1050 - Verify C or Better", OR( H30&gt;21, J30&gt;299), "1010/1030/1040", OR( H30&gt;19, J30&gt;299), "1010/1030", OR( H30&gt;18, J30&gt;299), "1030"), "Verify C or better in Secondary Math 1,2,3"))</f>
        <v/>
      </c>
      <c r="M30" s="4" t="str">
        <f>IFERROR(VLOOKUP($E30, 'HS Info'!$A:$E, 5, FALSE), IF($E30="", "", "Not in HS Info"))</f>
        <v/>
      </c>
      <c r="N30" s="5" t="str">
        <f>IFERROR(VLOOKUP($C30,Holds!$C:$K, 2, FALSE), IF($E30="", "", 0))</f>
        <v/>
      </c>
      <c r="O30" s="7" t="str">
        <f>IF($E30="", "", _xlfn.XLOOKUP(C30, 'SLCC Student'!H:H, 'SLCC Student'!P:P, "Not Found", 0, 1))</f>
        <v/>
      </c>
      <c r="P30" s="5" t="str">
        <f>IFERROR(VLOOKUP($E30, 'SLCC Student'!$A:$Q, 10, FALSE), IF($E30="", "", "Not Admitted"))</f>
        <v/>
      </c>
      <c r="Q30" s="5" t="str">
        <f>IFERROR(VLOOKUP($E30,'SLCC Student'!$A:$Q,12,FALSE),IF($E30="","", "NotAdmitted"))</f>
        <v/>
      </c>
    </row>
    <row r="31" spans="1:17" x14ac:dyDescent="0.2">
      <c r="A31" s="5" t="str">
        <f>IFERROR(VLOOKUP($E31,'HS Info'!$A:$D,2,FALSE),IF($E31="","","Not in HS Info"))</f>
        <v/>
      </c>
      <c r="B31" s="6" t="str">
        <f>IFERROR(VLOOKUP($C31, 'SLCC Student'!$H:$R, 11, FALSE), IF($E31="", "",  "Not yet admitted"))</f>
        <v/>
      </c>
      <c r="C31" s="5" t="str">
        <f>IFERROR(VLOOKUP($E31,'SLCC Student'!$A:$R,8,FALSE), IF($E31="", "", "Not yet admitted"))</f>
        <v/>
      </c>
      <c r="D31" s="5" t="str">
        <f>IFERROR(VLOOKUP($E31, 'HS Info'!$A:$D, 3, FALSE), IF($E31="", "",  "Not in HS Info"))</f>
        <v/>
      </c>
      <c r="E31" t="str">
        <f>IF(ISBLANK('HS Info'!A30), "", 'HS Info'!A30)</f>
        <v/>
      </c>
      <c r="F31" s="5" t="str">
        <f>IFERROR(VLOOKUP($E31, 'HS Info'!$A:$D, 4, FALSE), IF($E31="", "", "Not in HS Info"))</f>
        <v/>
      </c>
      <c r="G31" t="str">
        <f>IF(_xlfn.MAXIFS(ACT!$K:$K, ACT!$B:$B, 'Vetting Master'!$C31)&gt;0, _xlfn.MAXIFS(ACT!$K:$K, ACT!$B:$B, 'Vetting Master'!$C31), IF($E31="", "", 0))</f>
        <v/>
      </c>
      <c r="H31" t="str">
        <f>IF(_xlfn.MAXIFS(ACT!$J:$J, ACT!$B:$B, 'Vetting Master'!$C31)&gt;0, _xlfn.MAXIFS(ACT!$J:$J, ACT!$B:$B, 'Vetting Master'!$C31), IF($E31="", "", 0))</f>
        <v/>
      </c>
      <c r="I31" t="str">
        <f>IF(_xlfn.MAXIFS('SLCC Placement'!K:K, 'SLCC Placement'!B:B, 'Vetting Master'!$C31)&gt;0, _xlfn.MAXIFS('SLCC Placement'!K:K, 'SLCC Placement'!B:B, 'Vetting Master'!$C31), IF($E31="", "", 0))</f>
        <v/>
      </c>
      <c r="J31" t="str">
        <f>IF(_xlfn.MAXIFS('SLCC Placement'!J:J, 'SLCC Placement'!B:B, 'Vetting Master'!$C31)&gt;0, _xlfn.MAXIFS('SLCC Placement'!J:J, 'SLCC Placement'!B:B, 'Vetting Master'!$C31), IF($E31="", "", 0))</f>
        <v/>
      </c>
      <c r="K31" s="5" t="str">
        <f>IFERROR(IF(AND(MATCH(C31,'AP Credit'!B:B,0)&gt;0, MATCH("ENGL 1010",'AP Credit'!J:J,0)&gt;0),"Yes","No"), IF($E31="", " ", "No"))</f>
        <v xml:space="preserve"> </v>
      </c>
      <c r="L31" s="11" t="str" cm="1">
        <f t="array" ref="L31">IF($E31="", "", _xlfn.IFNA(_xlfn.IFS( J31&gt;599,  "1210 - Verify C or Better",  AND(J31&gt;499, OR(I31&gt;13, G31&gt;17)), "1060 - Verify C or Better", AND( OR(G31&gt;17, I31&gt;13), OR(H31&gt;22, J31&gt;399)), "1050 - Verify C or Better", OR( H31&gt;21, J31&gt;299), "1010/1030/1040", OR( H31&gt;19, J31&gt;299), "1010/1030", OR( H31&gt;18, J31&gt;299), "1030"), "Verify C or better in Secondary Math 1,2,3"))</f>
        <v/>
      </c>
      <c r="M31" s="4" t="str">
        <f>IFERROR(VLOOKUP($E31, 'HS Info'!$A:$E, 5, FALSE), IF($E31="", "", "Not in HS Info"))</f>
        <v/>
      </c>
      <c r="N31" s="5" t="str">
        <f>IFERROR(VLOOKUP($C31,Holds!$C:$K, 2, FALSE), IF($E31="", "", 0))</f>
        <v/>
      </c>
      <c r="O31" s="7" t="str">
        <f>IF($E31="", "", _xlfn.XLOOKUP(C31, 'SLCC Student'!H:H, 'SLCC Student'!P:P, "Not Found", 0, 1))</f>
        <v/>
      </c>
      <c r="P31" s="5" t="str">
        <f>IFERROR(VLOOKUP($E31, 'SLCC Student'!$A:$Q, 10, FALSE), IF($E31="", "", "Not Admitted"))</f>
        <v/>
      </c>
      <c r="Q31" s="5" t="str">
        <f>IFERROR(VLOOKUP($E31,'SLCC Student'!$A:$Q,12,FALSE),IF($E31="","", "NotAdmitted"))</f>
        <v/>
      </c>
    </row>
    <row r="32" spans="1:17" x14ac:dyDescent="0.2">
      <c r="A32" s="5" t="str">
        <f>IFERROR(VLOOKUP($E32,'HS Info'!$A:$D,2,FALSE),IF($E32="","","Not in HS Info"))</f>
        <v/>
      </c>
      <c r="B32" s="6" t="str">
        <f>IFERROR(VLOOKUP($C32, 'SLCC Student'!$H:$R, 11, FALSE), IF($E32="", "",  "Not yet admitted"))</f>
        <v/>
      </c>
      <c r="C32" s="5" t="str">
        <f>IFERROR(VLOOKUP($E32,'SLCC Student'!$A:$R,8,FALSE), IF($E32="", "", "Not yet admitted"))</f>
        <v/>
      </c>
      <c r="D32" s="5" t="str">
        <f>IFERROR(VLOOKUP($E32, 'HS Info'!$A:$D, 3, FALSE), IF($E32="", "",  "Not in HS Info"))</f>
        <v/>
      </c>
      <c r="E32" t="str">
        <f>IF(ISBLANK('HS Info'!A31), "", 'HS Info'!A31)</f>
        <v/>
      </c>
      <c r="F32" s="5" t="str">
        <f>IFERROR(VLOOKUP($E32, 'HS Info'!$A:$D, 4, FALSE), IF($E32="", "", "Not in HS Info"))</f>
        <v/>
      </c>
      <c r="G32" t="str">
        <f>IF(_xlfn.MAXIFS(ACT!$K:$K, ACT!$B:$B, 'Vetting Master'!$C32)&gt;0, _xlfn.MAXIFS(ACT!$K:$K, ACT!$B:$B, 'Vetting Master'!$C32), IF($E32="", "", 0))</f>
        <v/>
      </c>
      <c r="H32" t="str">
        <f>IF(_xlfn.MAXIFS(ACT!$J:$J, ACT!$B:$B, 'Vetting Master'!$C32)&gt;0, _xlfn.MAXIFS(ACT!$J:$J, ACT!$B:$B, 'Vetting Master'!$C32), IF($E32="", "", 0))</f>
        <v/>
      </c>
      <c r="I32" t="str">
        <f>IF(_xlfn.MAXIFS('SLCC Placement'!K:K, 'SLCC Placement'!B:B, 'Vetting Master'!$C32)&gt;0, _xlfn.MAXIFS('SLCC Placement'!K:K, 'SLCC Placement'!B:B, 'Vetting Master'!$C32), IF($E32="", "", 0))</f>
        <v/>
      </c>
      <c r="J32" t="str">
        <f>IF(_xlfn.MAXIFS('SLCC Placement'!J:J, 'SLCC Placement'!B:B, 'Vetting Master'!$C32)&gt;0, _xlfn.MAXIFS('SLCC Placement'!J:J, 'SLCC Placement'!B:B, 'Vetting Master'!$C32), IF($E32="", "", 0))</f>
        <v/>
      </c>
      <c r="K32" s="5" t="str">
        <f>IFERROR(IF(AND(MATCH(C32,'AP Credit'!B:B,0)&gt;0, MATCH("ENGL 1010",'AP Credit'!J:J,0)&gt;0),"Yes","No"), IF($E32="", " ", "No"))</f>
        <v xml:space="preserve"> </v>
      </c>
      <c r="L32" s="11" t="str" cm="1">
        <f t="array" ref="L32">IF($E32="", "", _xlfn.IFNA(_xlfn.IFS( J32&gt;599,  "1210 - Verify C or Better",  AND(J32&gt;499, OR(I32&gt;13, G32&gt;17)), "1060 - Verify C or Better", AND( OR(G32&gt;17, I32&gt;13), OR(H32&gt;22, J32&gt;399)), "1050 - Verify C or Better", OR( H32&gt;21, J32&gt;299), "1010/1030/1040", OR( H32&gt;19, J32&gt;299), "1010/1030", OR( H32&gt;18, J32&gt;299), "1030"), "Verify C or better in Secondary Math 1,2,3"))</f>
        <v/>
      </c>
      <c r="M32" s="4" t="str">
        <f>IFERROR(VLOOKUP($E32, 'HS Info'!$A:$E, 5, FALSE), IF($E32="", "", "Not in HS Info"))</f>
        <v/>
      </c>
      <c r="N32" s="5" t="str">
        <f>IFERROR(VLOOKUP($C32,Holds!$C:$K, 2, FALSE), IF($E32="", "", 0))</f>
        <v/>
      </c>
      <c r="O32" s="7" t="str">
        <f>IF($E32="", "", _xlfn.XLOOKUP(C32, 'SLCC Student'!H:H, 'SLCC Student'!P:P, "Not Found", 0, 1))</f>
        <v/>
      </c>
      <c r="P32" s="5" t="str">
        <f>IFERROR(VLOOKUP($E32, 'SLCC Student'!$A:$Q, 10, FALSE), IF($E32="", "", "Not Admitted"))</f>
        <v/>
      </c>
      <c r="Q32" s="5" t="str">
        <f>IFERROR(VLOOKUP($E32,'SLCC Student'!$A:$Q,12,FALSE),IF($E32="","", "NotAdmitted"))</f>
        <v/>
      </c>
    </row>
    <row r="33" spans="1:17" x14ac:dyDescent="0.2">
      <c r="A33" s="5" t="str">
        <f>IFERROR(VLOOKUP($E33,'HS Info'!$A:$D,2,FALSE),IF($E33="","","Not in HS Info"))</f>
        <v/>
      </c>
      <c r="B33" s="6" t="str">
        <f>IFERROR(VLOOKUP($C33, 'SLCC Student'!$H:$R, 11, FALSE), IF($E33="", "",  "Not yet admitted"))</f>
        <v/>
      </c>
      <c r="C33" s="5" t="str">
        <f>IFERROR(VLOOKUP($E33,'SLCC Student'!$A:$R,8,FALSE), IF($E33="", "", "Not yet admitted"))</f>
        <v/>
      </c>
      <c r="D33" s="5" t="str">
        <f>IFERROR(VLOOKUP($E33, 'HS Info'!$A:$D, 3, FALSE), IF($E33="", "",  "Not in HS Info"))</f>
        <v/>
      </c>
      <c r="E33" t="str">
        <f>IF(ISBLANK('HS Info'!A32), "", 'HS Info'!A32)</f>
        <v/>
      </c>
      <c r="F33" s="5" t="str">
        <f>IFERROR(VLOOKUP($E33, 'HS Info'!$A:$D, 4, FALSE), IF($E33="", "", "Not in HS Info"))</f>
        <v/>
      </c>
      <c r="G33" t="str">
        <f>IF(_xlfn.MAXIFS(ACT!$K:$K, ACT!$B:$B, 'Vetting Master'!$C33)&gt;0, _xlfn.MAXIFS(ACT!$K:$K, ACT!$B:$B, 'Vetting Master'!$C33), IF($E33="", "", 0))</f>
        <v/>
      </c>
      <c r="H33" t="str">
        <f>IF(_xlfn.MAXIFS(ACT!$J:$J, ACT!$B:$B, 'Vetting Master'!$C33)&gt;0, _xlfn.MAXIFS(ACT!$J:$J, ACT!$B:$B, 'Vetting Master'!$C33), IF($E33="", "", 0))</f>
        <v/>
      </c>
      <c r="I33" t="str">
        <f>IF(_xlfn.MAXIFS('SLCC Placement'!K:K, 'SLCC Placement'!B:B, 'Vetting Master'!$C33)&gt;0, _xlfn.MAXIFS('SLCC Placement'!K:K, 'SLCC Placement'!B:B, 'Vetting Master'!$C33), IF($E33="", "", 0))</f>
        <v/>
      </c>
      <c r="J33" t="str">
        <f>IF(_xlfn.MAXIFS('SLCC Placement'!J:J, 'SLCC Placement'!B:B, 'Vetting Master'!$C33)&gt;0, _xlfn.MAXIFS('SLCC Placement'!J:J, 'SLCC Placement'!B:B, 'Vetting Master'!$C33), IF($E33="", "", 0))</f>
        <v/>
      </c>
      <c r="K33" s="5" t="str">
        <f>IFERROR(IF(AND(MATCH(C33,'AP Credit'!B:B,0)&gt;0, MATCH("ENGL 1010",'AP Credit'!J:J,0)&gt;0),"Yes","No"), IF($E33="", " ", "No"))</f>
        <v xml:space="preserve"> </v>
      </c>
      <c r="L33" s="11" t="str" cm="1">
        <f t="array" ref="L33">IF($E33="", "", _xlfn.IFNA(_xlfn.IFS( J33&gt;599,  "1210 - Verify C or Better",  AND(J33&gt;499, OR(I33&gt;13, G33&gt;17)), "1060 - Verify C or Better", AND( OR(G33&gt;17, I33&gt;13), OR(H33&gt;22, J33&gt;399)), "1050 - Verify C or Better", OR( H33&gt;21, J33&gt;299), "1010/1030/1040", OR( H33&gt;19, J33&gt;299), "1010/1030", OR( H33&gt;18, J33&gt;299), "1030"), "Verify C or better in Secondary Math 1,2,3"))</f>
        <v/>
      </c>
      <c r="M33" s="4" t="str">
        <f>IFERROR(VLOOKUP($E33, 'HS Info'!$A:$E, 5, FALSE), IF($E33="", "", "Not in HS Info"))</f>
        <v/>
      </c>
      <c r="N33" s="5" t="str">
        <f>IFERROR(VLOOKUP($C33,Holds!$C:$K, 2, FALSE), IF($E33="", "", 0))</f>
        <v/>
      </c>
      <c r="O33" s="7" t="str">
        <f>IF($E33="", "", _xlfn.XLOOKUP(C33, 'SLCC Student'!H:H, 'SLCC Student'!P:P, "Not Found", 0, 1))</f>
        <v/>
      </c>
      <c r="P33" s="5" t="str">
        <f>IFERROR(VLOOKUP($E33, 'SLCC Student'!$A:$Q, 10, FALSE), IF($E33="", "", "Not Admitted"))</f>
        <v/>
      </c>
      <c r="Q33" s="5" t="str">
        <f>IFERROR(VLOOKUP($E33,'SLCC Student'!$A:$Q,12,FALSE),IF($E33="","", "NotAdmitted"))</f>
        <v/>
      </c>
    </row>
    <row r="34" spans="1:17" x14ac:dyDescent="0.2">
      <c r="A34" s="5" t="str">
        <f>IFERROR(VLOOKUP($E34,'HS Info'!$A:$D,2,FALSE),IF($E34="","","Not in HS Info"))</f>
        <v/>
      </c>
      <c r="B34" s="6" t="str">
        <f>IFERROR(VLOOKUP($C34, 'SLCC Student'!$H:$R, 11, FALSE), IF($E34="", "",  "Not yet admitted"))</f>
        <v/>
      </c>
      <c r="C34" s="5" t="str">
        <f>IFERROR(VLOOKUP($E34,'SLCC Student'!$A:$R,8,FALSE), IF($E34="", "", "Not yet admitted"))</f>
        <v/>
      </c>
      <c r="D34" s="5" t="str">
        <f>IFERROR(VLOOKUP($E34, 'HS Info'!$A:$D, 3, FALSE), IF($E34="", "",  "Not in HS Info"))</f>
        <v/>
      </c>
      <c r="E34" t="str">
        <f>IF(ISBLANK('HS Info'!A33), "", 'HS Info'!A33)</f>
        <v/>
      </c>
      <c r="F34" s="5" t="str">
        <f>IFERROR(VLOOKUP($E34, 'HS Info'!$A:$D, 4, FALSE), IF($E34="", "", "Not in HS Info"))</f>
        <v/>
      </c>
      <c r="G34" t="str">
        <f>IF(_xlfn.MAXIFS(ACT!$K:$K, ACT!$B:$B, 'Vetting Master'!$C34)&gt;0, _xlfn.MAXIFS(ACT!$K:$K, ACT!$B:$B, 'Vetting Master'!$C34), IF($E34="", "", 0))</f>
        <v/>
      </c>
      <c r="H34" t="str">
        <f>IF(_xlfn.MAXIFS(ACT!$J:$J, ACT!$B:$B, 'Vetting Master'!$C34)&gt;0, _xlfn.MAXIFS(ACT!$J:$J, ACT!$B:$B, 'Vetting Master'!$C34), IF($E34="", "", 0))</f>
        <v/>
      </c>
      <c r="I34" t="str">
        <f>IF(_xlfn.MAXIFS('SLCC Placement'!K:K, 'SLCC Placement'!B:B, 'Vetting Master'!$C34)&gt;0, _xlfn.MAXIFS('SLCC Placement'!K:K, 'SLCC Placement'!B:B, 'Vetting Master'!$C34), IF($E34="", "", 0))</f>
        <v/>
      </c>
      <c r="J34" t="str">
        <f>IF(_xlfn.MAXIFS('SLCC Placement'!J:J, 'SLCC Placement'!B:B, 'Vetting Master'!$C34)&gt;0, _xlfn.MAXIFS('SLCC Placement'!J:J, 'SLCC Placement'!B:B, 'Vetting Master'!$C34), IF($E34="", "", 0))</f>
        <v/>
      </c>
      <c r="K34" s="5" t="str">
        <f>IFERROR(IF(AND(MATCH(C34,'AP Credit'!B:B,0)&gt;0, MATCH("ENGL 1010",'AP Credit'!J:J,0)&gt;0),"Yes","No"), IF($E34="", " ", "No"))</f>
        <v xml:space="preserve"> </v>
      </c>
      <c r="L34" s="11" t="str" cm="1">
        <f t="array" ref="L34">IF($E34="", "", _xlfn.IFNA(_xlfn.IFS( J34&gt;599,  "1210 - Verify C or Better",  AND(J34&gt;499, OR(I34&gt;13, G34&gt;17)), "1060 - Verify C or Better", AND( OR(G34&gt;17, I34&gt;13), OR(H34&gt;22, J34&gt;399)), "1050 - Verify C or Better", OR( H34&gt;21, J34&gt;299), "1010/1030/1040", OR( H34&gt;19, J34&gt;299), "1010/1030", OR( H34&gt;18, J34&gt;299), "1030"), "Verify C or better in Secondary Math 1,2,3"))</f>
        <v/>
      </c>
      <c r="M34" s="4" t="str">
        <f>IFERROR(VLOOKUP($E34, 'HS Info'!$A:$E, 5, FALSE), IF($E34="", "", "Not in HS Info"))</f>
        <v/>
      </c>
      <c r="N34" s="5" t="str">
        <f>IFERROR(VLOOKUP($C34,Holds!$C:$K, 2, FALSE), IF($E34="", "", 0))</f>
        <v/>
      </c>
      <c r="O34" s="7" t="str">
        <f>IF($E34="", "", _xlfn.XLOOKUP(C34, 'SLCC Student'!H:H, 'SLCC Student'!P:P, "Not Found", 0, 1))</f>
        <v/>
      </c>
      <c r="P34" s="5" t="str">
        <f>IFERROR(VLOOKUP($E34, 'SLCC Student'!$A:$Q, 10, FALSE), IF($E34="", "", "Not Admitted"))</f>
        <v/>
      </c>
      <c r="Q34" s="5" t="str">
        <f>IFERROR(VLOOKUP($E34,'SLCC Student'!$A:$Q,12,FALSE),IF($E34="","", "NotAdmitted"))</f>
        <v/>
      </c>
    </row>
    <row r="35" spans="1:17" x14ac:dyDescent="0.2">
      <c r="A35" s="5" t="str">
        <f>IFERROR(VLOOKUP($E35,'HS Info'!$A:$D,2,FALSE),IF($E35="","","Not in HS Info"))</f>
        <v/>
      </c>
      <c r="B35" s="6" t="str">
        <f>IFERROR(VLOOKUP($C35, 'SLCC Student'!$H:$R, 11, FALSE), IF($E35="", "",  "Not yet admitted"))</f>
        <v/>
      </c>
      <c r="C35" s="5" t="str">
        <f>IFERROR(VLOOKUP($E35,'SLCC Student'!$A:$R,8,FALSE), IF($E35="", "", "Not yet admitted"))</f>
        <v/>
      </c>
      <c r="D35" s="5" t="str">
        <f>IFERROR(VLOOKUP($E35, 'HS Info'!$A:$D, 3, FALSE), IF($E35="", "",  "Not in HS Info"))</f>
        <v/>
      </c>
      <c r="E35" t="str">
        <f>IF(ISBLANK('HS Info'!A34), "", 'HS Info'!A34)</f>
        <v/>
      </c>
      <c r="F35" s="5" t="str">
        <f>IFERROR(VLOOKUP($E35, 'HS Info'!$A:$D, 4, FALSE), IF($E35="", "", "Not in HS Info"))</f>
        <v/>
      </c>
      <c r="G35" t="str">
        <f>IF(_xlfn.MAXIFS(ACT!$K:$K, ACT!$B:$B, 'Vetting Master'!$C35)&gt;0, _xlfn.MAXIFS(ACT!$K:$K, ACT!$B:$B, 'Vetting Master'!$C35), IF($E35="", "", 0))</f>
        <v/>
      </c>
      <c r="H35" t="str">
        <f>IF(_xlfn.MAXIFS(ACT!$J:$J, ACT!$B:$B, 'Vetting Master'!$C35)&gt;0, _xlfn.MAXIFS(ACT!$J:$J, ACT!$B:$B, 'Vetting Master'!$C35), IF($E35="", "", 0))</f>
        <v/>
      </c>
      <c r="I35" t="str">
        <f>IF(_xlfn.MAXIFS('SLCC Placement'!K:K, 'SLCC Placement'!B:B, 'Vetting Master'!$C35)&gt;0, _xlfn.MAXIFS('SLCC Placement'!K:K, 'SLCC Placement'!B:B, 'Vetting Master'!$C35), IF($E35="", "", 0))</f>
        <v/>
      </c>
      <c r="J35" t="str">
        <f>IF(_xlfn.MAXIFS('SLCC Placement'!J:J, 'SLCC Placement'!B:B, 'Vetting Master'!$C35)&gt;0, _xlfn.MAXIFS('SLCC Placement'!J:J, 'SLCC Placement'!B:B, 'Vetting Master'!$C35), IF($E35="", "", 0))</f>
        <v/>
      </c>
      <c r="K35" s="5" t="str">
        <f>IFERROR(IF(AND(MATCH(C35,'AP Credit'!B:B,0)&gt;0, MATCH("ENGL 1010",'AP Credit'!J:J,0)&gt;0),"Yes","No"), IF($E35="", " ", "No"))</f>
        <v xml:space="preserve"> </v>
      </c>
      <c r="L35" s="11" t="str" cm="1">
        <f t="array" ref="L35">IF($E35="", "", _xlfn.IFNA(_xlfn.IFS( J35&gt;599,  "1210 - Verify C or Better",  AND(J35&gt;499, OR(I35&gt;13, G35&gt;17)), "1060 - Verify C or Better", AND( OR(G35&gt;17, I35&gt;13), OR(H35&gt;22, J35&gt;399)), "1050 - Verify C or Better", OR( H35&gt;21, J35&gt;299), "1010/1030/1040", OR( H35&gt;19, J35&gt;299), "1010/1030", OR( H35&gt;18, J35&gt;299), "1030"), "Verify C or better in Secondary Math 1,2,3"))</f>
        <v/>
      </c>
      <c r="M35" s="4" t="str">
        <f>IFERROR(VLOOKUP($E35, 'HS Info'!$A:$E, 5, FALSE), IF($E35="", "", "Not in HS Info"))</f>
        <v/>
      </c>
      <c r="N35" s="5" t="str">
        <f>IFERROR(VLOOKUP($C35,Holds!$C:$K, 2, FALSE), IF($E35="", "", 0))</f>
        <v/>
      </c>
      <c r="O35" s="7" t="str">
        <f>IF($E35="", "", _xlfn.XLOOKUP(C35, 'SLCC Student'!H:H, 'SLCC Student'!P:P, "Not Found", 0, 1))</f>
        <v/>
      </c>
      <c r="P35" s="5" t="str">
        <f>IFERROR(VLOOKUP($E35, 'SLCC Student'!$A:$Q, 10, FALSE), IF($E35="", "", "Not Admitted"))</f>
        <v/>
      </c>
      <c r="Q35" s="5" t="str">
        <f>IFERROR(VLOOKUP($E35,'SLCC Student'!$A:$Q,12,FALSE),IF($E35="","", "NotAdmitted"))</f>
        <v/>
      </c>
    </row>
    <row r="36" spans="1:17" x14ac:dyDescent="0.2">
      <c r="A36" s="5" t="str">
        <f>IFERROR(VLOOKUP($E36,'HS Info'!$A:$D,2,FALSE),IF($E36="","","Not in HS Info"))</f>
        <v/>
      </c>
      <c r="B36" s="6" t="str">
        <f>IFERROR(VLOOKUP($C36, 'SLCC Student'!$H:$R, 11, FALSE), IF($E36="", "",  "Not yet admitted"))</f>
        <v/>
      </c>
      <c r="C36" s="5" t="str">
        <f>IFERROR(VLOOKUP($E36,'SLCC Student'!$A:$R,8,FALSE), IF($E36="", "", "Not yet admitted"))</f>
        <v/>
      </c>
      <c r="D36" s="5" t="str">
        <f>IFERROR(VLOOKUP($E36, 'HS Info'!$A:$D, 3, FALSE), IF($E36="", "",  "Not in HS Info"))</f>
        <v/>
      </c>
      <c r="E36" t="str">
        <f>IF(ISBLANK('HS Info'!A35), "", 'HS Info'!A35)</f>
        <v/>
      </c>
      <c r="F36" s="5" t="str">
        <f>IFERROR(VLOOKUP($E36, 'HS Info'!$A:$D, 4, FALSE), IF($E36="", "", "Not in HS Info"))</f>
        <v/>
      </c>
      <c r="G36" t="str">
        <f>IF(_xlfn.MAXIFS(ACT!$K:$K, ACT!$B:$B, 'Vetting Master'!$C36)&gt;0, _xlfn.MAXIFS(ACT!$K:$K, ACT!$B:$B, 'Vetting Master'!$C36), IF($E36="", "", 0))</f>
        <v/>
      </c>
      <c r="H36" t="str">
        <f>IF(_xlfn.MAXIFS(ACT!$J:$J, ACT!$B:$B, 'Vetting Master'!$C36)&gt;0, _xlfn.MAXIFS(ACT!$J:$J, ACT!$B:$B, 'Vetting Master'!$C36), IF($E36="", "", 0))</f>
        <v/>
      </c>
      <c r="I36" t="str">
        <f>IF(_xlfn.MAXIFS('SLCC Placement'!K:K, 'SLCC Placement'!B:B, 'Vetting Master'!$C36)&gt;0, _xlfn.MAXIFS('SLCC Placement'!K:K, 'SLCC Placement'!B:B, 'Vetting Master'!$C36), IF($E36="", "", 0))</f>
        <v/>
      </c>
      <c r="J36" t="str">
        <f>IF(_xlfn.MAXIFS('SLCC Placement'!J:J, 'SLCC Placement'!B:B, 'Vetting Master'!$C36)&gt;0, _xlfn.MAXIFS('SLCC Placement'!J:J, 'SLCC Placement'!B:B, 'Vetting Master'!$C36), IF($E36="", "", 0))</f>
        <v/>
      </c>
      <c r="K36" s="5" t="str">
        <f>IFERROR(IF(AND(MATCH(C36,'AP Credit'!B:B,0)&gt;0, MATCH("ENGL 1010",'AP Credit'!J:J,0)&gt;0),"Yes","No"), IF($E36="", " ", "No"))</f>
        <v xml:space="preserve"> </v>
      </c>
      <c r="L36" s="11" t="str" cm="1">
        <f t="array" ref="L36">IF($E36="", "", _xlfn.IFNA(_xlfn.IFS( J36&gt;599,  "1210 - Verify C or Better",  AND(J36&gt;499, OR(I36&gt;13, G36&gt;17)), "1060 - Verify C or Better", AND( OR(G36&gt;17, I36&gt;13), OR(H36&gt;22, J36&gt;399)), "1050 - Verify C or Better", OR( H36&gt;21, J36&gt;299), "1010/1030/1040", OR( H36&gt;19, J36&gt;299), "1010/1030", OR( H36&gt;18, J36&gt;299), "1030"), "Verify C or better in Secondary Math 1,2,3"))</f>
        <v/>
      </c>
      <c r="M36" s="4" t="str">
        <f>IFERROR(VLOOKUP($E36, 'HS Info'!$A:$E, 5, FALSE), IF($E36="", "", "Not in HS Info"))</f>
        <v/>
      </c>
      <c r="N36" s="5" t="str">
        <f>IFERROR(VLOOKUP($C36,Holds!$C:$K, 2, FALSE), IF($E36="", "", 0))</f>
        <v/>
      </c>
      <c r="O36" s="7" t="str">
        <f>IF($E36="", "", _xlfn.XLOOKUP(C36, 'SLCC Student'!H:H, 'SLCC Student'!P:P, "Not Found", 0, 1))</f>
        <v/>
      </c>
      <c r="P36" s="5" t="str">
        <f>IFERROR(VLOOKUP($E36, 'SLCC Student'!$A:$Q, 10, FALSE), IF($E36="", "", "Not Admitted"))</f>
        <v/>
      </c>
      <c r="Q36" s="5" t="str">
        <f>IFERROR(VLOOKUP($E36,'SLCC Student'!$A:$Q,12,FALSE),IF($E36="","", "NotAdmitted"))</f>
        <v/>
      </c>
    </row>
    <row r="37" spans="1:17" x14ac:dyDescent="0.2">
      <c r="A37" s="5" t="str">
        <f>IFERROR(VLOOKUP($E37,'HS Info'!$A:$D,2,FALSE),IF($E37="","","Not in HS Info"))</f>
        <v/>
      </c>
      <c r="B37" s="6" t="str">
        <f>IFERROR(VLOOKUP($C37, 'SLCC Student'!$H:$R, 11, FALSE), IF($E37="", "",  "Not yet admitted"))</f>
        <v/>
      </c>
      <c r="C37" s="5" t="str">
        <f>IFERROR(VLOOKUP($E37,'SLCC Student'!$A:$R,8,FALSE), IF($E37="", "", "Not yet admitted"))</f>
        <v/>
      </c>
      <c r="D37" s="5" t="str">
        <f>IFERROR(VLOOKUP($E37, 'HS Info'!$A:$D, 3, FALSE), IF($E37="", "",  "Not in HS Info"))</f>
        <v/>
      </c>
      <c r="E37" t="str">
        <f>IF(ISBLANK('HS Info'!A36), "", 'HS Info'!A36)</f>
        <v/>
      </c>
      <c r="F37" s="5" t="str">
        <f>IFERROR(VLOOKUP($E37, 'HS Info'!$A:$D, 4, FALSE), IF($E37="", "", "Not in HS Info"))</f>
        <v/>
      </c>
      <c r="G37" t="str">
        <f>IF(_xlfn.MAXIFS(ACT!$K:$K, ACT!$B:$B, 'Vetting Master'!$C37)&gt;0, _xlfn.MAXIFS(ACT!$K:$K, ACT!$B:$B, 'Vetting Master'!$C37), IF($E37="", "", 0))</f>
        <v/>
      </c>
      <c r="H37" t="str">
        <f>IF(_xlfn.MAXIFS(ACT!$J:$J, ACT!$B:$B, 'Vetting Master'!$C37)&gt;0, _xlfn.MAXIFS(ACT!$J:$J, ACT!$B:$B, 'Vetting Master'!$C37), IF($E37="", "", 0))</f>
        <v/>
      </c>
      <c r="I37" t="str">
        <f>IF(_xlfn.MAXIFS('SLCC Placement'!K:K, 'SLCC Placement'!B:B, 'Vetting Master'!$C37)&gt;0, _xlfn.MAXIFS('SLCC Placement'!K:K, 'SLCC Placement'!B:B, 'Vetting Master'!$C37), IF($E37="", "", 0))</f>
        <v/>
      </c>
      <c r="J37" t="str">
        <f>IF(_xlfn.MAXIFS('SLCC Placement'!J:J, 'SLCC Placement'!B:B, 'Vetting Master'!$C37)&gt;0, _xlfn.MAXIFS('SLCC Placement'!J:J, 'SLCC Placement'!B:B, 'Vetting Master'!$C37), IF($E37="", "", 0))</f>
        <v/>
      </c>
      <c r="K37" s="5" t="str">
        <f>IFERROR(IF(AND(MATCH(C37,'AP Credit'!B:B,0)&gt;0, MATCH("ENGL 1010",'AP Credit'!J:J,0)&gt;0),"Yes","No"), IF($E37="", " ", "No"))</f>
        <v xml:space="preserve"> </v>
      </c>
      <c r="L37" s="11" t="str" cm="1">
        <f t="array" ref="L37">IF($E37="", "", _xlfn.IFNA(_xlfn.IFS( J37&gt;599,  "1210 - Verify C or Better",  AND(J37&gt;499, OR(I37&gt;13, G37&gt;17)), "1060 - Verify C or Better", AND( OR(G37&gt;17, I37&gt;13), OR(H37&gt;22, J37&gt;399)), "1050 - Verify C or Better", OR( H37&gt;21, J37&gt;299), "1010/1030/1040", OR( H37&gt;19, J37&gt;299), "1010/1030", OR( H37&gt;18, J37&gt;299), "1030"), "Verify C or better in Secondary Math 1,2,3"))</f>
        <v/>
      </c>
      <c r="M37" s="4" t="str">
        <f>IFERROR(VLOOKUP($E37, 'HS Info'!$A:$E, 5, FALSE), IF($E37="", "", "Not in HS Info"))</f>
        <v/>
      </c>
      <c r="N37" s="5" t="str">
        <f>IFERROR(VLOOKUP($C37,Holds!$C:$K, 2, FALSE), IF($E37="", "", 0))</f>
        <v/>
      </c>
      <c r="O37" s="7" t="str">
        <f>IF($E37="", "", _xlfn.XLOOKUP(C37, 'SLCC Student'!H:H, 'SLCC Student'!P:P, "Not Found", 0, 1))</f>
        <v/>
      </c>
      <c r="P37" s="5" t="str">
        <f>IFERROR(VLOOKUP($E37, 'SLCC Student'!$A:$Q, 10, FALSE), IF($E37="", "", "Not Admitted"))</f>
        <v/>
      </c>
      <c r="Q37" s="5" t="str">
        <f>IFERROR(VLOOKUP($E37,'SLCC Student'!$A:$Q,12,FALSE),IF($E37="","", "NotAdmitted"))</f>
        <v/>
      </c>
    </row>
    <row r="38" spans="1:17" x14ac:dyDescent="0.2">
      <c r="A38" s="5" t="str">
        <f>IFERROR(VLOOKUP($E38,'HS Info'!$A:$D,2,FALSE),IF($E38="","","Not in HS Info"))</f>
        <v/>
      </c>
      <c r="B38" s="6" t="str">
        <f>IFERROR(VLOOKUP($C38, 'SLCC Student'!$H:$R, 11, FALSE), IF($E38="", "",  "Not yet admitted"))</f>
        <v/>
      </c>
      <c r="C38" s="5" t="str">
        <f>IFERROR(VLOOKUP($E38,'SLCC Student'!$A:$R,8,FALSE), IF($E38="", "", "Not yet admitted"))</f>
        <v/>
      </c>
      <c r="D38" s="5" t="str">
        <f>IFERROR(VLOOKUP($E38, 'HS Info'!$A:$D, 3, FALSE), IF($E38="", "",  "Not in HS Info"))</f>
        <v/>
      </c>
      <c r="E38" t="str">
        <f>IF(ISBLANK('HS Info'!A37), "", 'HS Info'!A37)</f>
        <v/>
      </c>
      <c r="F38" s="5" t="str">
        <f>IFERROR(VLOOKUP($E38, 'HS Info'!$A:$D, 4, FALSE), IF($E38="", "", "Not in HS Info"))</f>
        <v/>
      </c>
      <c r="G38" t="str">
        <f>IF(_xlfn.MAXIFS(ACT!$K:$K, ACT!$B:$B, 'Vetting Master'!$C38)&gt;0, _xlfn.MAXIFS(ACT!$K:$K, ACT!$B:$B, 'Vetting Master'!$C38), IF($E38="", "", 0))</f>
        <v/>
      </c>
      <c r="H38" t="str">
        <f>IF(_xlfn.MAXIFS(ACT!$J:$J, ACT!$B:$B, 'Vetting Master'!$C38)&gt;0, _xlfn.MAXIFS(ACT!$J:$J, ACT!$B:$B, 'Vetting Master'!$C38), IF($E38="", "", 0))</f>
        <v/>
      </c>
      <c r="I38" t="str">
        <f>IF(_xlfn.MAXIFS('SLCC Placement'!K:K, 'SLCC Placement'!B:B, 'Vetting Master'!$C38)&gt;0, _xlfn.MAXIFS('SLCC Placement'!K:K, 'SLCC Placement'!B:B, 'Vetting Master'!$C38), IF($E38="", "", 0))</f>
        <v/>
      </c>
      <c r="J38" t="str">
        <f>IF(_xlfn.MAXIFS('SLCC Placement'!J:J, 'SLCC Placement'!B:B, 'Vetting Master'!$C38)&gt;0, _xlfn.MAXIFS('SLCC Placement'!J:J, 'SLCC Placement'!B:B, 'Vetting Master'!$C38), IF($E38="", "", 0))</f>
        <v/>
      </c>
      <c r="K38" s="5" t="str">
        <f>IFERROR(IF(AND(MATCH(C38,'AP Credit'!B:B,0)&gt;0, MATCH("ENGL 1010",'AP Credit'!J:J,0)&gt;0),"Yes","No"), IF($E38="", " ", "No"))</f>
        <v xml:space="preserve"> </v>
      </c>
      <c r="L38" s="11" t="str" cm="1">
        <f t="array" ref="L38">IF($E38="", "", _xlfn.IFNA(_xlfn.IFS( J38&gt;599,  "1210 - Verify C or Better",  AND(J38&gt;499, OR(I38&gt;13, G38&gt;17)), "1060 - Verify C or Better", AND( OR(G38&gt;17, I38&gt;13), OR(H38&gt;22, J38&gt;399)), "1050 - Verify C or Better", OR( H38&gt;21, J38&gt;299), "1010/1030/1040", OR( H38&gt;19, J38&gt;299), "1010/1030", OR( H38&gt;18, J38&gt;299), "1030"), "Verify C or better in Secondary Math 1,2,3"))</f>
        <v/>
      </c>
      <c r="M38" s="4" t="str">
        <f>IFERROR(VLOOKUP($E38, 'HS Info'!$A:$E, 5, FALSE), IF($E38="", "", "Not in HS Info"))</f>
        <v/>
      </c>
      <c r="N38" s="5" t="str">
        <f>IFERROR(VLOOKUP($C38,Holds!$C:$K, 2, FALSE), IF($E38="", "", 0))</f>
        <v/>
      </c>
      <c r="O38" s="7" t="str">
        <f>IF($E38="", "", _xlfn.XLOOKUP(C38, 'SLCC Student'!H:H, 'SLCC Student'!P:P, "Not Found", 0, 1))</f>
        <v/>
      </c>
      <c r="P38" s="5" t="str">
        <f>IFERROR(VLOOKUP($E38, 'SLCC Student'!$A:$Q, 10, FALSE), IF($E38="", "", "Not Admitted"))</f>
        <v/>
      </c>
      <c r="Q38" s="5" t="str">
        <f>IFERROR(VLOOKUP($E38,'SLCC Student'!$A:$Q,12,FALSE),IF($E38="","", "NotAdmitted"))</f>
        <v/>
      </c>
    </row>
    <row r="39" spans="1:17" x14ac:dyDescent="0.2">
      <c r="A39" s="5" t="str">
        <f>IFERROR(VLOOKUP($E39,'HS Info'!$A:$D,2,FALSE),IF($E39="","","Not in HS Info"))</f>
        <v/>
      </c>
      <c r="B39" s="6" t="str">
        <f>IFERROR(VLOOKUP($C39, 'SLCC Student'!$H:$R, 11, FALSE), IF($E39="", "",  "Not yet admitted"))</f>
        <v/>
      </c>
      <c r="C39" s="5" t="str">
        <f>IFERROR(VLOOKUP($E39,'SLCC Student'!$A:$R,8,FALSE), IF($E39="", "", "Not yet admitted"))</f>
        <v/>
      </c>
      <c r="D39" s="5" t="str">
        <f>IFERROR(VLOOKUP($E39, 'HS Info'!$A:$D, 3, FALSE), IF($E39="", "",  "Not in HS Info"))</f>
        <v/>
      </c>
      <c r="E39" t="str">
        <f>IF(ISBLANK('HS Info'!A38), "", 'HS Info'!A38)</f>
        <v/>
      </c>
      <c r="F39" s="5" t="str">
        <f>IFERROR(VLOOKUP($E39, 'HS Info'!$A:$D, 4, FALSE), IF($E39="", "", "Not in HS Info"))</f>
        <v/>
      </c>
      <c r="G39" t="str">
        <f>IF(_xlfn.MAXIFS(ACT!$K:$K, ACT!$B:$B, 'Vetting Master'!$C39)&gt;0, _xlfn.MAXIFS(ACT!$K:$K, ACT!$B:$B, 'Vetting Master'!$C39), IF($E39="", "", 0))</f>
        <v/>
      </c>
      <c r="H39" t="str">
        <f>IF(_xlfn.MAXIFS(ACT!$J:$J, ACT!$B:$B, 'Vetting Master'!$C39)&gt;0, _xlfn.MAXIFS(ACT!$J:$J, ACT!$B:$B, 'Vetting Master'!$C39), IF($E39="", "", 0))</f>
        <v/>
      </c>
      <c r="I39" t="str">
        <f>IF(_xlfn.MAXIFS('SLCC Placement'!K:K, 'SLCC Placement'!B:B, 'Vetting Master'!$C39)&gt;0, _xlfn.MAXIFS('SLCC Placement'!K:K, 'SLCC Placement'!B:B, 'Vetting Master'!$C39), IF($E39="", "", 0))</f>
        <v/>
      </c>
      <c r="J39" t="str">
        <f>IF(_xlfn.MAXIFS('SLCC Placement'!J:J, 'SLCC Placement'!B:B, 'Vetting Master'!$C39)&gt;0, _xlfn.MAXIFS('SLCC Placement'!J:J, 'SLCC Placement'!B:B, 'Vetting Master'!$C39), IF($E39="", "", 0))</f>
        <v/>
      </c>
      <c r="K39" s="5" t="str">
        <f>IFERROR(IF(AND(MATCH(C39,'AP Credit'!B:B,0)&gt;0, MATCH("ENGL 1010",'AP Credit'!J:J,0)&gt;0),"Yes","No"), IF($E39="", " ", "No"))</f>
        <v xml:space="preserve"> </v>
      </c>
      <c r="L39" s="11" t="str" cm="1">
        <f t="array" ref="L39">IF($E39="", "", _xlfn.IFNA(_xlfn.IFS( J39&gt;599,  "1210 - Verify C or Better",  AND(J39&gt;499, OR(I39&gt;13, G39&gt;17)), "1060 - Verify C or Better", AND( OR(G39&gt;17, I39&gt;13), OR(H39&gt;22, J39&gt;399)), "1050 - Verify C or Better", OR( H39&gt;21, J39&gt;299), "1010/1030/1040", OR( H39&gt;19, J39&gt;299), "1010/1030", OR( H39&gt;18, J39&gt;299), "1030"), "Verify C or better in Secondary Math 1,2,3"))</f>
        <v/>
      </c>
      <c r="M39" s="4" t="str">
        <f>IFERROR(VLOOKUP($E39, 'HS Info'!$A:$E, 5, FALSE), IF($E39="", "", "Not in HS Info"))</f>
        <v/>
      </c>
      <c r="N39" s="5" t="str">
        <f>IFERROR(VLOOKUP($C39,Holds!$C:$K, 2, FALSE), IF($E39="", "", 0))</f>
        <v/>
      </c>
      <c r="O39" s="7" t="str">
        <f>IF($E39="", "", _xlfn.XLOOKUP(C39, 'SLCC Student'!H:H, 'SLCC Student'!P:P, "Not Found", 0, 1))</f>
        <v/>
      </c>
      <c r="P39" s="5" t="str">
        <f>IFERROR(VLOOKUP($E39, 'SLCC Student'!$A:$Q, 10, FALSE), IF($E39="", "", "Not Admitted"))</f>
        <v/>
      </c>
      <c r="Q39" s="5" t="str">
        <f>IFERROR(VLOOKUP($E39,'SLCC Student'!$A:$Q,12,FALSE),IF($E39="","", "NotAdmitted"))</f>
        <v/>
      </c>
    </row>
    <row r="40" spans="1:17" x14ac:dyDescent="0.2">
      <c r="A40" s="5" t="str">
        <f>IFERROR(VLOOKUP($E40,'HS Info'!$A:$D,2,FALSE),IF($E40="","","Not in HS Info"))</f>
        <v/>
      </c>
      <c r="B40" s="6" t="str">
        <f>IFERROR(VLOOKUP($C40, 'SLCC Student'!$H:$R, 11, FALSE), IF($E40="", "",  "Not yet admitted"))</f>
        <v/>
      </c>
      <c r="C40" s="5" t="str">
        <f>IFERROR(VLOOKUP($E40,'SLCC Student'!$A:$R,8,FALSE), IF($E40="", "", "Not yet admitted"))</f>
        <v/>
      </c>
      <c r="D40" s="5" t="str">
        <f>IFERROR(VLOOKUP($E40, 'HS Info'!$A:$D, 3, FALSE), IF($E40="", "",  "Not in HS Info"))</f>
        <v/>
      </c>
      <c r="E40" t="str">
        <f>IF(ISBLANK('HS Info'!A39), "", 'HS Info'!A39)</f>
        <v/>
      </c>
      <c r="F40" s="5" t="str">
        <f>IFERROR(VLOOKUP($E40, 'HS Info'!$A:$D, 4, FALSE), IF($E40="", "", "Not in HS Info"))</f>
        <v/>
      </c>
      <c r="G40" t="str">
        <f>IF(_xlfn.MAXIFS(ACT!$K:$K, ACT!$B:$B, 'Vetting Master'!$C40)&gt;0, _xlfn.MAXIFS(ACT!$K:$K, ACT!$B:$B, 'Vetting Master'!$C40), IF($E40="", "", 0))</f>
        <v/>
      </c>
      <c r="H40" t="str">
        <f>IF(_xlfn.MAXIFS(ACT!$J:$J, ACT!$B:$B, 'Vetting Master'!$C40)&gt;0, _xlfn.MAXIFS(ACT!$J:$J, ACT!$B:$B, 'Vetting Master'!$C40), IF($E40="", "", 0))</f>
        <v/>
      </c>
      <c r="I40" t="str">
        <f>IF(_xlfn.MAXIFS('SLCC Placement'!K:K, 'SLCC Placement'!B:B, 'Vetting Master'!$C40)&gt;0, _xlfn.MAXIFS('SLCC Placement'!K:K, 'SLCC Placement'!B:B, 'Vetting Master'!$C40), IF($E40="", "", 0))</f>
        <v/>
      </c>
      <c r="J40" t="str">
        <f>IF(_xlfn.MAXIFS('SLCC Placement'!J:J, 'SLCC Placement'!B:B, 'Vetting Master'!$C40)&gt;0, _xlfn.MAXIFS('SLCC Placement'!J:J, 'SLCC Placement'!B:B, 'Vetting Master'!$C40), IF($E40="", "", 0))</f>
        <v/>
      </c>
      <c r="K40" s="5" t="str">
        <f>IFERROR(IF(AND(MATCH(C40,'AP Credit'!B:B,0)&gt;0, MATCH("ENGL 1010",'AP Credit'!J:J,0)&gt;0),"Yes","No"), IF($E40="", " ", "No"))</f>
        <v xml:space="preserve"> </v>
      </c>
      <c r="L40" s="11" t="str" cm="1">
        <f t="array" ref="L40">IF($E40="", "", _xlfn.IFNA(_xlfn.IFS( J40&gt;599,  "1210 - Verify C or Better",  AND(J40&gt;499, OR(I40&gt;13, G40&gt;17)), "1060 - Verify C or Better", AND( OR(G40&gt;17, I40&gt;13), OR(H40&gt;22, J40&gt;399)), "1050 - Verify C or Better", OR( H40&gt;21, J40&gt;299), "1010/1030/1040", OR( H40&gt;19, J40&gt;299), "1010/1030", OR( H40&gt;18, J40&gt;299), "1030"), "Verify C or better in Secondary Math 1,2,3"))</f>
        <v/>
      </c>
      <c r="M40" s="4" t="str">
        <f>IFERROR(VLOOKUP($E40, 'HS Info'!$A:$E, 5, FALSE), IF($E40="", "", "Not in HS Info"))</f>
        <v/>
      </c>
      <c r="N40" s="5" t="str">
        <f>IFERROR(VLOOKUP($C40,Holds!$C:$K, 2, FALSE), IF($E40="", "", 0))</f>
        <v/>
      </c>
      <c r="O40" s="7" t="str">
        <f>IF($E40="", "", _xlfn.XLOOKUP(C40, 'SLCC Student'!H:H, 'SLCC Student'!P:P, "Not Found", 0, 1))</f>
        <v/>
      </c>
      <c r="P40" s="5" t="str">
        <f>IFERROR(VLOOKUP($E40, 'SLCC Student'!$A:$Q, 10, FALSE), IF($E40="", "", "Not Admitted"))</f>
        <v/>
      </c>
      <c r="Q40" s="5" t="str">
        <f>IFERROR(VLOOKUP($E40,'SLCC Student'!$A:$Q,12,FALSE),IF($E40="","", "NotAdmitted"))</f>
        <v/>
      </c>
    </row>
    <row r="41" spans="1:17" x14ac:dyDescent="0.2">
      <c r="A41" s="5" t="str">
        <f>IFERROR(VLOOKUP($E41,'HS Info'!$A:$D,2,FALSE),IF($E41="","","Not in HS Info"))</f>
        <v/>
      </c>
      <c r="B41" s="6" t="str">
        <f>IFERROR(VLOOKUP($C41, 'SLCC Student'!$H:$R, 11, FALSE), IF($E41="", "",  "Not yet admitted"))</f>
        <v/>
      </c>
      <c r="C41" s="5" t="str">
        <f>IFERROR(VLOOKUP($E41,'SLCC Student'!$A:$R,8,FALSE), IF($E41="", "", "Not yet admitted"))</f>
        <v/>
      </c>
      <c r="D41" s="5" t="str">
        <f>IFERROR(VLOOKUP($E41, 'HS Info'!$A:$D, 3, FALSE), IF($E41="", "",  "Not in HS Info"))</f>
        <v/>
      </c>
      <c r="E41" t="str">
        <f>IF(ISBLANK('HS Info'!A40), "", 'HS Info'!A40)</f>
        <v/>
      </c>
      <c r="F41" s="5" t="str">
        <f>IFERROR(VLOOKUP($E41, 'HS Info'!$A:$D, 4, FALSE), IF($E41="", "", "Not in HS Info"))</f>
        <v/>
      </c>
      <c r="G41" t="str">
        <f>IF(_xlfn.MAXIFS(ACT!$K:$K, ACT!$B:$B, 'Vetting Master'!$C41)&gt;0, _xlfn.MAXIFS(ACT!$K:$K, ACT!$B:$B, 'Vetting Master'!$C41), IF($E41="", "", 0))</f>
        <v/>
      </c>
      <c r="H41" t="str">
        <f>IF(_xlfn.MAXIFS(ACT!$J:$J, ACT!$B:$B, 'Vetting Master'!$C41)&gt;0, _xlfn.MAXIFS(ACT!$J:$J, ACT!$B:$B, 'Vetting Master'!$C41), IF($E41="", "", 0))</f>
        <v/>
      </c>
      <c r="I41" t="str">
        <f>IF(_xlfn.MAXIFS('SLCC Placement'!K:K, 'SLCC Placement'!B:B, 'Vetting Master'!$C41)&gt;0, _xlfn.MAXIFS('SLCC Placement'!K:K, 'SLCC Placement'!B:B, 'Vetting Master'!$C41), IF($E41="", "", 0))</f>
        <v/>
      </c>
      <c r="J41" t="str">
        <f>IF(_xlfn.MAXIFS('SLCC Placement'!J:J, 'SLCC Placement'!B:B, 'Vetting Master'!$C41)&gt;0, _xlfn.MAXIFS('SLCC Placement'!J:J, 'SLCC Placement'!B:B, 'Vetting Master'!$C41), IF($E41="", "", 0))</f>
        <v/>
      </c>
      <c r="K41" s="5" t="str">
        <f>IFERROR(IF(AND(MATCH(C41,'AP Credit'!B:B,0)&gt;0, MATCH("ENGL 1010",'AP Credit'!J:J,0)&gt;0),"Yes","No"), IF($E41="", " ", "No"))</f>
        <v xml:space="preserve"> </v>
      </c>
      <c r="L41" s="11" t="str" cm="1">
        <f t="array" ref="L41">IF($E41="", "", _xlfn.IFNA(_xlfn.IFS( J41&gt;599,  "1210 - Verify C or Better",  AND(J41&gt;499, OR(I41&gt;13, G41&gt;17)), "1060 - Verify C or Better", AND( OR(G41&gt;17, I41&gt;13), OR(H41&gt;22, J41&gt;399)), "1050 - Verify C or Better", OR( H41&gt;21, J41&gt;299), "1010/1030/1040", OR( H41&gt;19, J41&gt;299), "1010/1030", OR( H41&gt;18, J41&gt;299), "1030"), "Verify C or better in Secondary Math 1,2,3"))</f>
        <v/>
      </c>
      <c r="M41" s="4" t="str">
        <f>IFERROR(VLOOKUP($E41, 'HS Info'!$A:$E, 5, FALSE), IF($E41="", "", "Not in HS Info"))</f>
        <v/>
      </c>
      <c r="N41" s="5" t="str">
        <f>IFERROR(VLOOKUP($C41,Holds!$C:$K, 2, FALSE), IF($E41="", "", 0))</f>
        <v/>
      </c>
      <c r="O41" s="7" t="str">
        <f>IF($E41="", "", _xlfn.XLOOKUP(C41, 'SLCC Student'!H:H, 'SLCC Student'!P:P, "Not Found", 0, 1))</f>
        <v/>
      </c>
      <c r="P41" s="5" t="str">
        <f>IFERROR(VLOOKUP($E41, 'SLCC Student'!$A:$Q, 10, FALSE), IF($E41="", "", "Not Admitted"))</f>
        <v/>
      </c>
      <c r="Q41" s="5" t="str">
        <f>IFERROR(VLOOKUP($E41,'SLCC Student'!$A:$Q,12,FALSE),IF($E41="","", "NotAdmitted"))</f>
        <v/>
      </c>
    </row>
    <row r="42" spans="1:17" x14ac:dyDescent="0.2">
      <c r="A42" s="5" t="str">
        <f>IFERROR(VLOOKUP($E42,'HS Info'!$A:$D,2,FALSE),IF($E42="","","Not in HS Info"))</f>
        <v/>
      </c>
      <c r="B42" s="6" t="str">
        <f>IFERROR(VLOOKUP($C42, 'SLCC Student'!$H:$R, 11, FALSE), IF($E42="", "",  "Not yet admitted"))</f>
        <v/>
      </c>
      <c r="C42" s="5" t="str">
        <f>IFERROR(VLOOKUP($E42,'SLCC Student'!$A:$R,8,FALSE), IF($E42="", "", "Not yet admitted"))</f>
        <v/>
      </c>
      <c r="D42" s="5" t="str">
        <f>IFERROR(VLOOKUP($E42, 'HS Info'!$A:$D, 3, FALSE), IF($E42="", "",  "Not in HS Info"))</f>
        <v/>
      </c>
      <c r="E42" t="str">
        <f>IF(ISBLANK('HS Info'!A41), "", 'HS Info'!A41)</f>
        <v/>
      </c>
      <c r="F42" s="5" t="str">
        <f>IFERROR(VLOOKUP($E42, 'HS Info'!$A:$D, 4, FALSE), IF($E42="", "", "Not in HS Info"))</f>
        <v/>
      </c>
      <c r="G42" t="str">
        <f>IF(_xlfn.MAXIFS(ACT!$K:$K, ACT!$B:$B, 'Vetting Master'!$C42)&gt;0, _xlfn.MAXIFS(ACT!$K:$K, ACT!$B:$B, 'Vetting Master'!$C42), IF($E42="", "", 0))</f>
        <v/>
      </c>
      <c r="H42" t="str">
        <f>IF(_xlfn.MAXIFS(ACT!$J:$J, ACT!$B:$B, 'Vetting Master'!$C42)&gt;0, _xlfn.MAXIFS(ACT!$J:$J, ACT!$B:$B, 'Vetting Master'!$C42), IF($E42="", "", 0))</f>
        <v/>
      </c>
      <c r="I42" t="str">
        <f>IF(_xlfn.MAXIFS('SLCC Placement'!K:K, 'SLCC Placement'!B:B, 'Vetting Master'!$C42)&gt;0, _xlfn.MAXIFS('SLCC Placement'!K:K, 'SLCC Placement'!B:B, 'Vetting Master'!$C42), IF($E42="", "", 0))</f>
        <v/>
      </c>
      <c r="J42" t="str">
        <f>IF(_xlfn.MAXIFS('SLCC Placement'!J:J, 'SLCC Placement'!B:B, 'Vetting Master'!$C42)&gt;0, _xlfn.MAXIFS('SLCC Placement'!J:J, 'SLCC Placement'!B:B, 'Vetting Master'!$C42), IF($E42="", "", 0))</f>
        <v/>
      </c>
      <c r="K42" s="5" t="str">
        <f>IFERROR(IF(AND(MATCH(C42,'AP Credit'!B:B,0)&gt;0, MATCH("ENGL 1010",'AP Credit'!J:J,0)&gt;0),"Yes","No"), IF($E42="", " ", "No"))</f>
        <v xml:space="preserve"> </v>
      </c>
      <c r="L42" s="11" t="str" cm="1">
        <f t="array" ref="L42">IF($E42="", "", _xlfn.IFNA(_xlfn.IFS( J42&gt;599,  "1210 - Verify C or Better",  AND(J42&gt;499, OR(I42&gt;13, G42&gt;17)), "1060 - Verify C or Better", AND( OR(G42&gt;17, I42&gt;13), OR(H42&gt;22, J42&gt;399)), "1050 - Verify C or Better", OR( H42&gt;21, J42&gt;299), "1010/1030/1040", OR( H42&gt;19, J42&gt;299), "1010/1030", OR( H42&gt;18, J42&gt;299), "1030"), "Verify C or better in Secondary Math 1,2,3"))</f>
        <v/>
      </c>
      <c r="M42" s="4" t="str">
        <f>IFERROR(VLOOKUP($E42, 'HS Info'!$A:$E, 5, FALSE), IF($E42="", "", "Not in HS Info"))</f>
        <v/>
      </c>
      <c r="N42" s="5" t="str">
        <f>IFERROR(VLOOKUP($C42,Holds!$C:$K, 2, FALSE), IF($E42="", "", 0))</f>
        <v/>
      </c>
      <c r="O42" s="7" t="str">
        <f>IF($E42="", "", _xlfn.XLOOKUP(C42, 'SLCC Student'!H:H, 'SLCC Student'!P:P, "Not Found", 0, 1))</f>
        <v/>
      </c>
      <c r="P42" s="5" t="str">
        <f>IFERROR(VLOOKUP($E42, 'SLCC Student'!$A:$Q, 10, FALSE), IF($E42="", "", "Not Admitted"))</f>
        <v/>
      </c>
      <c r="Q42" s="5" t="str">
        <f>IFERROR(VLOOKUP($E42,'SLCC Student'!$A:$Q,12,FALSE),IF($E42="","", "NotAdmitted"))</f>
        <v/>
      </c>
    </row>
    <row r="43" spans="1:17" x14ac:dyDescent="0.2">
      <c r="A43" s="5" t="str">
        <f>IFERROR(VLOOKUP($E43,'HS Info'!$A:$D,2,FALSE),IF($E43="","","Not in HS Info"))</f>
        <v/>
      </c>
      <c r="B43" s="6" t="str">
        <f>IFERROR(VLOOKUP($C43, 'SLCC Student'!$H:$R, 11, FALSE), IF($E43="", "",  "Not yet admitted"))</f>
        <v/>
      </c>
      <c r="C43" s="5" t="str">
        <f>IFERROR(VLOOKUP($E43,'SLCC Student'!$A:$R,8,FALSE), IF($E43="", "", "Not yet admitted"))</f>
        <v/>
      </c>
      <c r="D43" s="5" t="str">
        <f>IFERROR(VLOOKUP($E43, 'HS Info'!$A:$D, 3, FALSE), IF($E43="", "",  "Not in HS Info"))</f>
        <v/>
      </c>
      <c r="E43" t="str">
        <f>IF(ISBLANK('HS Info'!A42), "", 'HS Info'!A42)</f>
        <v/>
      </c>
      <c r="F43" s="5" t="str">
        <f>IFERROR(VLOOKUP($E43, 'HS Info'!$A:$D, 4, FALSE), IF($E43="", "", "Not in HS Info"))</f>
        <v/>
      </c>
      <c r="G43" t="str">
        <f>IF(_xlfn.MAXIFS(ACT!$K:$K, ACT!$B:$B, 'Vetting Master'!$C43)&gt;0, _xlfn.MAXIFS(ACT!$K:$K, ACT!$B:$B, 'Vetting Master'!$C43), IF($E43="", "", 0))</f>
        <v/>
      </c>
      <c r="H43" t="str">
        <f>IF(_xlfn.MAXIFS(ACT!$J:$J, ACT!$B:$B, 'Vetting Master'!$C43)&gt;0, _xlfn.MAXIFS(ACT!$J:$J, ACT!$B:$B, 'Vetting Master'!$C43), IF($E43="", "", 0))</f>
        <v/>
      </c>
      <c r="I43" t="str">
        <f>IF(_xlfn.MAXIFS('SLCC Placement'!K:K, 'SLCC Placement'!B:B, 'Vetting Master'!$C43)&gt;0, _xlfn.MAXIFS('SLCC Placement'!K:K, 'SLCC Placement'!B:B, 'Vetting Master'!$C43), IF($E43="", "", 0))</f>
        <v/>
      </c>
      <c r="J43" t="str">
        <f>IF(_xlfn.MAXIFS('SLCC Placement'!J:J, 'SLCC Placement'!B:B, 'Vetting Master'!$C43)&gt;0, _xlfn.MAXIFS('SLCC Placement'!J:J, 'SLCC Placement'!B:B, 'Vetting Master'!$C43), IF($E43="", "", 0))</f>
        <v/>
      </c>
      <c r="K43" s="5" t="str">
        <f>IFERROR(IF(AND(MATCH(C43,'AP Credit'!B:B,0)&gt;0, MATCH("ENGL 1010",'AP Credit'!J:J,0)&gt;0),"Yes","No"), IF($E43="", " ", "No"))</f>
        <v xml:space="preserve"> </v>
      </c>
      <c r="L43" s="11" t="str" cm="1">
        <f t="array" ref="L43">IF($E43="", "", _xlfn.IFNA(_xlfn.IFS( J43&gt;599,  "1210 - Verify C or Better",  AND(J43&gt;499, OR(I43&gt;13, G43&gt;17)), "1060 - Verify C or Better", AND( OR(G43&gt;17, I43&gt;13), OR(H43&gt;22, J43&gt;399)), "1050 - Verify C or Better", OR( H43&gt;21, J43&gt;299), "1010/1030/1040", OR( H43&gt;19, J43&gt;299), "1010/1030", OR( H43&gt;18, J43&gt;299), "1030"), "Verify C or better in Secondary Math 1,2,3"))</f>
        <v/>
      </c>
      <c r="M43" s="4" t="str">
        <f>IFERROR(VLOOKUP($E43, 'HS Info'!$A:$E, 5, FALSE), IF($E43="", "", "Not in HS Info"))</f>
        <v/>
      </c>
      <c r="N43" s="5" t="str">
        <f>IFERROR(VLOOKUP($C43,Holds!$C:$K, 2, FALSE), IF($E43="", "", 0))</f>
        <v/>
      </c>
      <c r="O43" s="7" t="str">
        <f>IF($E43="", "", _xlfn.XLOOKUP(C43, 'SLCC Student'!H:H, 'SLCC Student'!P:P, "Not Found", 0, 1))</f>
        <v/>
      </c>
      <c r="P43" s="5" t="str">
        <f>IFERROR(VLOOKUP($E43, 'SLCC Student'!$A:$Q, 10, FALSE), IF($E43="", "", "Not Admitted"))</f>
        <v/>
      </c>
      <c r="Q43" s="5" t="str">
        <f>IFERROR(VLOOKUP($E43,'SLCC Student'!$A:$Q,12,FALSE),IF($E43="","", "NotAdmitted"))</f>
        <v/>
      </c>
    </row>
    <row r="44" spans="1:17" x14ac:dyDescent="0.2">
      <c r="A44" s="5" t="str">
        <f>IFERROR(VLOOKUP($E44,'HS Info'!$A:$D,2,FALSE),IF($E44="","","Not in HS Info"))</f>
        <v/>
      </c>
      <c r="B44" s="6" t="str">
        <f>IFERROR(VLOOKUP($C44, 'SLCC Student'!$H:$R, 11, FALSE), IF($E44="", "",  "Not yet admitted"))</f>
        <v/>
      </c>
      <c r="C44" s="5" t="str">
        <f>IFERROR(VLOOKUP($E44,'SLCC Student'!$A:$R,8,FALSE), IF($E44="", "", "Not yet admitted"))</f>
        <v/>
      </c>
      <c r="D44" s="5" t="str">
        <f>IFERROR(VLOOKUP($E44, 'HS Info'!$A:$D, 3, FALSE), IF($E44="", "",  "Not in HS Info"))</f>
        <v/>
      </c>
      <c r="E44" t="str">
        <f>IF(ISBLANK('HS Info'!A43), "", 'HS Info'!A43)</f>
        <v/>
      </c>
      <c r="F44" s="5" t="str">
        <f>IFERROR(VLOOKUP($E44, 'HS Info'!$A:$D, 4, FALSE), IF($E44="", "", "Not in HS Info"))</f>
        <v/>
      </c>
      <c r="G44" t="str">
        <f>IF(_xlfn.MAXIFS(ACT!$K:$K, ACT!$B:$B, 'Vetting Master'!$C44)&gt;0, _xlfn.MAXIFS(ACT!$K:$K, ACT!$B:$B, 'Vetting Master'!$C44), IF($E44="", "", 0))</f>
        <v/>
      </c>
      <c r="H44" t="str">
        <f>IF(_xlfn.MAXIFS(ACT!$J:$J, ACT!$B:$B, 'Vetting Master'!$C44)&gt;0, _xlfn.MAXIFS(ACT!$J:$J, ACT!$B:$B, 'Vetting Master'!$C44), IF($E44="", "", 0))</f>
        <v/>
      </c>
      <c r="I44" t="str">
        <f>IF(_xlfn.MAXIFS('SLCC Placement'!K:K, 'SLCC Placement'!B:B, 'Vetting Master'!$C44)&gt;0, _xlfn.MAXIFS('SLCC Placement'!K:K, 'SLCC Placement'!B:B, 'Vetting Master'!$C44), IF($E44="", "", 0))</f>
        <v/>
      </c>
      <c r="J44" t="str">
        <f>IF(_xlfn.MAXIFS('SLCC Placement'!J:J, 'SLCC Placement'!B:B, 'Vetting Master'!$C44)&gt;0, _xlfn.MAXIFS('SLCC Placement'!J:J, 'SLCC Placement'!B:B, 'Vetting Master'!$C44), IF($E44="", "", 0))</f>
        <v/>
      </c>
      <c r="K44" s="5" t="str">
        <f>IFERROR(IF(AND(MATCH(C44,'AP Credit'!B:B,0)&gt;0, MATCH("ENGL 1010",'AP Credit'!J:J,0)&gt;0),"Yes","No"), IF($E44="", " ", "No"))</f>
        <v xml:space="preserve"> </v>
      </c>
      <c r="L44" s="11" t="str" cm="1">
        <f t="array" ref="L44">IF($E44="", "", _xlfn.IFNA(_xlfn.IFS( J44&gt;599,  "1210 - Verify C or Better",  AND(J44&gt;499, OR(I44&gt;13, G44&gt;17)), "1060 - Verify C or Better", AND( OR(G44&gt;17, I44&gt;13), OR(H44&gt;22, J44&gt;399)), "1050 - Verify C or Better", OR( H44&gt;21, J44&gt;299), "1010/1030/1040", OR( H44&gt;19, J44&gt;299), "1010/1030", OR( H44&gt;18, J44&gt;299), "1030"), "Verify C or better in Secondary Math 1,2,3"))</f>
        <v/>
      </c>
      <c r="M44" s="4" t="str">
        <f>IFERROR(VLOOKUP($E44, 'HS Info'!$A:$E, 5, FALSE), IF($E44="", "", "Not in HS Info"))</f>
        <v/>
      </c>
      <c r="N44" s="5" t="str">
        <f>IFERROR(VLOOKUP($C44,Holds!$C:$K, 2, FALSE), IF($E44="", "", 0))</f>
        <v/>
      </c>
      <c r="O44" s="7" t="str">
        <f>IF($E44="", "", _xlfn.XLOOKUP(C44, 'SLCC Student'!H:H, 'SLCC Student'!P:P, "Not Found", 0, 1))</f>
        <v/>
      </c>
      <c r="P44" s="5" t="str">
        <f>IFERROR(VLOOKUP($E44, 'SLCC Student'!$A:$Q, 10, FALSE), IF($E44="", "", "Not Admitted"))</f>
        <v/>
      </c>
      <c r="Q44" s="5" t="str">
        <f>IFERROR(VLOOKUP($E44,'SLCC Student'!$A:$Q,12,FALSE),IF($E44="","", "NotAdmitted"))</f>
        <v/>
      </c>
    </row>
    <row r="45" spans="1:17" x14ac:dyDescent="0.2">
      <c r="A45" s="5" t="str">
        <f>IFERROR(VLOOKUP($E45,'HS Info'!$A:$D,2,FALSE),IF($E45="","","Not in HS Info"))</f>
        <v/>
      </c>
      <c r="B45" s="6" t="str">
        <f>IFERROR(VLOOKUP($C45, 'SLCC Student'!$H:$R, 11, FALSE), IF($E45="", "",  "Not yet admitted"))</f>
        <v/>
      </c>
      <c r="C45" s="5" t="str">
        <f>IFERROR(VLOOKUP($E45,'SLCC Student'!$A:$R,8,FALSE), IF($E45="", "", "Not yet admitted"))</f>
        <v/>
      </c>
      <c r="D45" s="5" t="str">
        <f>IFERROR(VLOOKUP($E45, 'HS Info'!$A:$D, 3, FALSE), IF($E45="", "",  "Not in HS Info"))</f>
        <v/>
      </c>
      <c r="E45" t="str">
        <f>IF(ISBLANK('HS Info'!A44), "", 'HS Info'!A44)</f>
        <v/>
      </c>
      <c r="F45" s="5" t="str">
        <f>IFERROR(VLOOKUP($E45, 'HS Info'!$A:$D, 4, FALSE), IF($E45="", "", "Not in HS Info"))</f>
        <v/>
      </c>
      <c r="G45" t="str">
        <f>IF(_xlfn.MAXIFS(ACT!$K:$K, ACT!$B:$B, 'Vetting Master'!$C45)&gt;0, _xlfn.MAXIFS(ACT!$K:$K, ACT!$B:$B, 'Vetting Master'!$C45), IF($E45="", "", 0))</f>
        <v/>
      </c>
      <c r="H45" t="str">
        <f>IF(_xlfn.MAXIFS(ACT!$J:$J, ACT!$B:$B, 'Vetting Master'!$C45)&gt;0, _xlfn.MAXIFS(ACT!$J:$J, ACT!$B:$B, 'Vetting Master'!$C45), IF($E45="", "", 0))</f>
        <v/>
      </c>
      <c r="I45" t="str">
        <f>IF(_xlfn.MAXIFS('SLCC Placement'!K:K, 'SLCC Placement'!B:B, 'Vetting Master'!$C45)&gt;0, _xlfn.MAXIFS('SLCC Placement'!K:K, 'SLCC Placement'!B:B, 'Vetting Master'!$C45), IF($E45="", "", 0))</f>
        <v/>
      </c>
      <c r="J45" t="str">
        <f>IF(_xlfn.MAXIFS('SLCC Placement'!J:J, 'SLCC Placement'!B:B, 'Vetting Master'!$C45)&gt;0, _xlfn.MAXIFS('SLCC Placement'!J:J, 'SLCC Placement'!B:B, 'Vetting Master'!$C45), IF($E45="", "", 0))</f>
        <v/>
      </c>
      <c r="K45" s="5" t="str">
        <f>IFERROR(IF(AND(MATCH(C45,'AP Credit'!B:B,0)&gt;0, MATCH("ENGL 1010",'AP Credit'!J:J,0)&gt;0),"Yes","No"), IF($E45="", " ", "No"))</f>
        <v xml:space="preserve"> </v>
      </c>
      <c r="L45" s="11" t="str" cm="1">
        <f t="array" ref="L45">IF($E45="", "", _xlfn.IFNA(_xlfn.IFS( J45&gt;599,  "1210 - Verify C or Better",  AND(J45&gt;499, OR(I45&gt;13, G45&gt;17)), "1060 - Verify C or Better", AND( OR(G45&gt;17, I45&gt;13), OR(H45&gt;22, J45&gt;399)), "1050 - Verify C or Better", OR( H45&gt;21, J45&gt;299), "1010/1030/1040", OR( H45&gt;19, J45&gt;299), "1010/1030", OR( H45&gt;18, J45&gt;299), "1030"), "Verify C or better in Secondary Math 1,2,3"))</f>
        <v/>
      </c>
      <c r="M45" s="4" t="str">
        <f>IFERROR(VLOOKUP($E45, 'HS Info'!$A:$E, 5, FALSE), IF($E45="", "", "Not in HS Info"))</f>
        <v/>
      </c>
      <c r="N45" s="5" t="str">
        <f>IFERROR(VLOOKUP($C45,Holds!$C:$K, 2, FALSE), IF($E45="", "", 0))</f>
        <v/>
      </c>
      <c r="O45" s="7" t="str">
        <f>IF($E45="", "", _xlfn.XLOOKUP(C45, 'SLCC Student'!H:H, 'SLCC Student'!P:P, "Not Found", 0, 1))</f>
        <v/>
      </c>
      <c r="P45" s="5" t="str">
        <f>IFERROR(VLOOKUP($E45, 'SLCC Student'!$A:$Q, 10, FALSE), IF($E45="", "", "Not Admitted"))</f>
        <v/>
      </c>
      <c r="Q45" s="5" t="str">
        <f>IFERROR(VLOOKUP($E45,'SLCC Student'!$A:$Q,12,FALSE),IF($E45="","", "NotAdmitted"))</f>
        <v/>
      </c>
    </row>
    <row r="46" spans="1:17" x14ac:dyDescent="0.2">
      <c r="A46" s="5" t="str">
        <f>IFERROR(VLOOKUP($E46,'HS Info'!$A:$D,2,FALSE),IF($E46="","","Not in HS Info"))</f>
        <v/>
      </c>
      <c r="B46" s="6" t="str">
        <f>IFERROR(VLOOKUP($C46, 'SLCC Student'!$H:$R, 11, FALSE), IF($E46="", "",  "Not yet admitted"))</f>
        <v/>
      </c>
      <c r="C46" s="5" t="str">
        <f>IFERROR(VLOOKUP($E46,'SLCC Student'!$A:$R,8,FALSE), IF($E46="", "", "Not yet admitted"))</f>
        <v/>
      </c>
      <c r="D46" s="5" t="str">
        <f>IFERROR(VLOOKUP($E46, 'HS Info'!$A:$D, 3, FALSE), IF($E46="", "",  "Not in HS Info"))</f>
        <v/>
      </c>
      <c r="E46" t="str">
        <f>IF(ISBLANK('HS Info'!A45), "", 'HS Info'!A45)</f>
        <v/>
      </c>
      <c r="F46" s="5" t="str">
        <f>IFERROR(VLOOKUP($E46, 'HS Info'!$A:$D, 4, FALSE), IF($E46="", "", "Not in HS Info"))</f>
        <v/>
      </c>
      <c r="G46" t="str">
        <f>IF(_xlfn.MAXIFS(ACT!$K:$K, ACT!$B:$B, 'Vetting Master'!$C46)&gt;0, _xlfn.MAXIFS(ACT!$K:$K, ACT!$B:$B, 'Vetting Master'!$C46), IF($E46="", "", 0))</f>
        <v/>
      </c>
      <c r="H46" t="str">
        <f>IF(_xlfn.MAXIFS(ACT!$J:$J, ACT!$B:$B, 'Vetting Master'!$C46)&gt;0, _xlfn.MAXIFS(ACT!$J:$J, ACT!$B:$B, 'Vetting Master'!$C46), IF($E46="", "", 0))</f>
        <v/>
      </c>
      <c r="I46" t="str">
        <f>IF(_xlfn.MAXIFS('SLCC Placement'!K:K, 'SLCC Placement'!B:B, 'Vetting Master'!$C46)&gt;0, _xlfn.MAXIFS('SLCC Placement'!K:K, 'SLCC Placement'!B:B, 'Vetting Master'!$C46), IF($E46="", "", 0))</f>
        <v/>
      </c>
      <c r="J46" t="str">
        <f>IF(_xlfn.MAXIFS('SLCC Placement'!J:J, 'SLCC Placement'!B:B, 'Vetting Master'!$C46)&gt;0, _xlfn.MAXIFS('SLCC Placement'!J:J, 'SLCC Placement'!B:B, 'Vetting Master'!$C46), IF($E46="", "", 0))</f>
        <v/>
      </c>
      <c r="K46" s="5" t="str">
        <f>IFERROR(IF(AND(MATCH(C46,'AP Credit'!B:B,0)&gt;0, MATCH("ENGL 1010",'AP Credit'!J:J,0)&gt;0),"Yes","No"), IF($E46="", " ", "No"))</f>
        <v xml:space="preserve"> </v>
      </c>
      <c r="L46" s="11" t="str" cm="1">
        <f t="array" ref="L46">IF($E46="", "", _xlfn.IFNA(_xlfn.IFS( J46&gt;599,  "1210 - Verify C or Better",  AND(J46&gt;499, OR(I46&gt;13, G46&gt;17)), "1060 - Verify C or Better", AND( OR(G46&gt;17, I46&gt;13), OR(H46&gt;22, J46&gt;399)), "1050 - Verify C or Better", OR( H46&gt;21, J46&gt;299), "1010/1030/1040", OR( H46&gt;19, J46&gt;299), "1010/1030", OR( H46&gt;18, J46&gt;299), "1030"), "Verify C or better in Secondary Math 1,2,3"))</f>
        <v/>
      </c>
      <c r="M46" s="4" t="str">
        <f>IFERROR(VLOOKUP($E46, 'HS Info'!$A:$E, 5, FALSE), IF($E46="", "", "Not in HS Info"))</f>
        <v/>
      </c>
      <c r="N46" s="5" t="str">
        <f>IFERROR(VLOOKUP($C46,Holds!$C:$K, 2, FALSE), IF($E46="", "", 0))</f>
        <v/>
      </c>
      <c r="O46" s="7" t="str">
        <f>IF($E46="", "", _xlfn.XLOOKUP(C46, 'SLCC Student'!H:H, 'SLCC Student'!P:P, "Not Found", 0, 1))</f>
        <v/>
      </c>
      <c r="P46" s="5" t="str">
        <f>IFERROR(VLOOKUP($E46, 'SLCC Student'!$A:$Q, 10, FALSE), IF($E46="", "", "Not Admitted"))</f>
        <v/>
      </c>
      <c r="Q46" s="5" t="str">
        <f>IFERROR(VLOOKUP($E46,'SLCC Student'!$A:$Q,12,FALSE),IF($E46="","", "NotAdmitted"))</f>
        <v/>
      </c>
    </row>
    <row r="47" spans="1:17" x14ac:dyDescent="0.2">
      <c r="A47" s="5" t="str">
        <f>IFERROR(VLOOKUP($E47,'HS Info'!$A:$D,2,FALSE),IF($E47="","","Not in HS Info"))</f>
        <v/>
      </c>
      <c r="B47" s="6" t="str">
        <f>IFERROR(VLOOKUP($C47, 'SLCC Student'!$H:$R, 11, FALSE), IF($E47="", "",  "Not yet admitted"))</f>
        <v/>
      </c>
      <c r="C47" s="5" t="str">
        <f>IFERROR(VLOOKUP($E47,'SLCC Student'!$A:$R,8,FALSE), IF($E47="", "", "Not yet admitted"))</f>
        <v/>
      </c>
      <c r="D47" s="5" t="str">
        <f>IFERROR(VLOOKUP($E47, 'HS Info'!$A:$D, 3, FALSE), IF($E47="", "",  "Not in HS Info"))</f>
        <v/>
      </c>
      <c r="E47" t="str">
        <f>IF(ISBLANK('HS Info'!A46), "", 'HS Info'!A46)</f>
        <v/>
      </c>
      <c r="F47" s="5" t="str">
        <f>IFERROR(VLOOKUP($E47, 'HS Info'!$A:$D, 4, FALSE), IF($E47="", "", "Not in HS Info"))</f>
        <v/>
      </c>
      <c r="G47" t="str">
        <f>IF(_xlfn.MAXIFS(ACT!$K:$K, ACT!$B:$B, 'Vetting Master'!$C47)&gt;0, _xlfn.MAXIFS(ACT!$K:$K, ACT!$B:$B, 'Vetting Master'!$C47), IF($E47="", "", 0))</f>
        <v/>
      </c>
      <c r="H47" t="str">
        <f>IF(_xlfn.MAXIFS(ACT!$J:$J, ACT!$B:$B, 'Vetting Master'!$C47)&gt;0, _xlfn.MAXIFS(ACT!$J:$J, ACT!$B:$B, 'Vetting Master'!$C47), IF($E47="", "", 0))</f>
        <v/>
      </c>
      <c r="I47" t="str">
        <f>IF(_xlfn.MAXIFS('SLCC Placement'!K:K, 'SLCC Placement'!B:B, 'Vetting Master'!$C47)&gt;0, _xlfn.MAXIFS('SLCC Placement'!K:K, 'SLCC Placement'!B:B, 'Vetting Master'!$C47), IF($E47="", "", 0))</f>
        <v/>
      </c>
      <c r="J47" t="str">
        <f>IF(_xlfn.MAXIFS('SLCC Placement'!J:J, 'SLCC Placement'!B:B, 'Vetting Master'!$C47)&gt;0, _xlfn.MAXIFS('SLCC Placement'!J:J, 'SLCC Placement'!B:B, 'Vetting Master'!$C47), IF($E47="", "", 0))</f>
        <v/>
      </c>
      <c r="K47" s="5" t="str">
        <f>IFERROR(IF(AND(MATCH(C47,'AP Credit'!B:B,0)&gt;0, MATCH("ENGL 1010",'AP Credit'!J:J,0)&gt;0),"Yes","No"), IF($E47="", " ", "No"))</f>
        <v xml:space="preserve"> </v>
      </c>
      <c r="L47" s="11" t="str" cm="1">
        <f t="array" ref="L47">IF($E47="", "", _xlfn.IFNA(_xlfn.IFS( J47&gt;599,  "1210 - Verify C or Better",  AND(J47&gt;499, OR(I47&gt;13, G47&gt;17)), "1060 - Verify C or Better", AND( OR(G47&gt;17, I47&gt;13), OR(H47&gt;22, J47&gt;399)), "1050 - Verify C or Better", OR( H47&gt;21, J47&gt;299), "1010/1030/1040", OR( H47&gt;19, J47&gt;299), "1010/1030", OR( H47&gt;18, J47&gt;299), "1030"), "Verify C or better in Secondary Math 1,2,3"))</f>
        <v/>
      </c>
      <c r="M47" s="4" t="str">
        <f>IFERROR(VLOOKUP($E47, 'HS Info'!$A:$E, 5, FALSE), IF($E47="", "", "Not in HS Info"))</f>
        <v/>
      </c>
      <c r="N47" s="5" t="str">
        <f>IFERROR(VLOOKUP($C47,Holds!$C:$K, 2, FALSE), IF($E47="", "", 0))</f>
        <v/>
      </c>
      <c r="O47" s="7" t="str">
        <f>IF($E47="", "", _xlfn.XLOOKUP(C47, 'SLCC Student'!H:H, 'SLCC Student'!P:P, "Not Found", 0, 1))</f>
        <v/>
      </c>
      <c r="P47" s="5" t="str">
        <f>IFERROR(VLOOKUP($E47, 'SLCC Student'!$A:$Q, 10, FALSE), IF($E47="", "", "Not Admitted"))</f>
        <v/>
      </c>
      <c r="Q47" s="5" t="str">
        <f>IFERROR(VLOOKUP($E47,'SLCC Student'!$A:$Q,12,FALSE),IF($E47="","", "NotAdmitted"))</f>
        <v/>
      </c>
    </row>
    <row r="48" spans="1:17" x14ac:dyDescent="0.2">
      <c r="A48" s="5" t="str">
        <f>IFERROR(VLOOKUP($E48,'HS Info'!$A:$D,2,FALSE),IF($E48="","","Not in HS Info"))</f>
        <v/>
      </c>
      <c r="B48" s="6" t="str">
        <f>IFERROR(VLOOKUP($C48, 'SLCC Student'!$H:$R, 11, FALSE), IF($E48="", "",  "Not yet admitted"))</f>
        <v/>
      </c>
      <c r="C48" s="5" t="str">
        <f>IFERROR(VLOOKUP($E48,'SLCC Student'!$A:$R,8,FALSE), IF($E48="", "", "Not yet admitted"))</f>
        <v/>
      </c>
      <c r="D48" s="5" t="str">
        <f>IFERROR(VLOOKUP($E48, 'HS Info'!$A:$D, 3, FALSE), IF($E48="", "",  "Not in HS Info"))</f>
        <v/>
      </c>
      <c r="E48" t="str">
        <f>IF(ISBLANK('HS Info'!A47), "", 'HS Info'!A47)</f>
        <v/>
      </c>
      <c r="F48" s="5" t="str">
        <f>IFERROR(VLOOKUP($E48, 'HS Info'!$A:$D, 4, FALSE), IF($E48="", "", "Not in HS Info"))</f>
        <v/>
      </c>
      <c r="G48" t="str">
        <f>IF(_xlfn.MAXIFS(ACT!$K:$K, ACT!$B:$B, 'Vetting Master'!$C48)&gt;0, _xlfn.MAXIFS(ACT!$K:$K, ACT!$B:$B, 'Vetting Master'!$C48), IF($E48="", "", 0))</f>
        <v/>
      </c>
      <c r="H48" t="str">
        <f>IF(_xlfn.MAXIFS(ACT!$J:$J, ACT!$B:$B, 'Vetting Master'!$C48)&gt;0, _xlfn.MAXIFS(ACT!$J:$J, ACT!$B:$B, 'Vetting Master'!$C48), IF($E48="", "", 0))</f>
        <v/>
      </c>
      <c r="I48" t="str">
        <f>IF(_xlfn.MAXIFS('SLCC Placement'!K:K, 'SLCC Placement'!B:B, 'Vetting Master'!$C48)&gt;0, _xlfn.MAXIFS('SLCC Placement'!K:K, 'SLCC Placement'!B:B, 'Vetting Master'!$C48), IF($E48="", "", 0))</f>
        <v/>
      </c>
      <c r="J48" t="str">
        <f>IF(_xlfn.MAXIFS('SLCC Placement'!J:J, 'SLCC Placement'!B:B, 'Vetting Master'!$C48)&gt;0, _xlfn.MAXIFS('SLCC Placement'!J:J, 'SLCC Placement'!B:B, 'Vetting Master'!$C48), IF($E48="", "", 0))</f>
        <v/>
      </c>
      <c r="K48" s="5" t="str">
        <f>IFERROR(IF(AND(MATCH(C48,'AP Credit'!B:B,0)&gt;0, MATCH("ENGL 1010",'AP Credit'!J:J,0)&gt;0),"Yes","No"), IF($E48="", " ", "No"))</f>
        <v xml:space="preserve"> </v>
      </c>
      <c r="L48" s="11" t="str" cm="1">
        <f t="array" ref="L48">IF($E48="", "", _xlfn.IFNA(_xlfn.IFS( J48&gt;599,  "1210 - Verify C or Better",  AND(J48&gt;499, OR(I48&gt;13, G48&gt;17)), "1060 - Verify C or Better", AND( OR(G48&gt;17, I48&gt;13), OR(H48&gt;22, J48&gt;399)), "1050 - Verify C or Better", OR( H48&gt;21, J48&gt;299), "1010/1030/1040", OR( H48&gt;19, J48&gt;299), "1010/1030", OR( H48&gt;18, J48&gt;299), "1030"), "Verify C or better in Secondary Math 1,2,3"))</f>
        <v/>
      </c>
      <c r="M48" s="4" t="str">
        <f>IFERROR(VLOOKUP($E48, 'HS Info'!$A:$E, 5, FALSE), IF($E48="", "", "Not in HS Info"))</f>
        <v/>
      </c>
      <c r="N48" s="5" t="str">
        <f>IFERROR(VLOOKUP($C48,Holds!$C:$K, 2, FALSE), IF($E48="", "", 0))</f>
        <v/>
      </c>
      <c r="O48" s="7" t="str">
        <f>IF($E48="", "", _xlfn.XLOOKUP(C48, 'SLCC Student'!H:H, 'SLCC Student'!P:P, "Not Found", 0, 1))</f>
        <v/>
      </c>
      <c r="P48" s="5" t="str">
        <f>IFERROR(VLOOKUP($E48, 'SLCC Student'!$A:$Q, 10, FALSE), IF($E48="", "", "Not Admitted"))</f>
        <v/>
      </c>
      <c r="Q48" s="5" t="str">
        <f>IFERROR(VLOOKUP($E48,'SLCC Student'!$A:$Q,12,FALSE),IF($E48="","", "NotAdmitted"))</f>
        <v/>
      </c>
    </row>
    <row r="49" spans="1:17" x14ac:dyDescent="0.2">
      <c r="A49" s="5" t="str">
        <f>IFERROR(VLOOKUP($E49,'HS Info'!$A:$D,2,FALSE),IF($E49="","","Not in HS Info"))</f>
        <v/>
      </c>
      <c r="B49" s="6" t="str">
        <f>IFERROR(VLOOKUP($C49, 'SLCC Student'!$H:$R, 11, FALSE), IF($E49="", "",  "Not yet admitted"))</f>
        <v/>
      </c>
      <c r="C49" s="5" t="str">
        <f>IFERROR(VLOOKUP($E49,'SLCC Student'!$A:$R,8,FALSE), IF($E49="", "", "Not yet admitted"))</f>
        <v/>
      </c>
      <c r="D49" s="5" t="str">
        <f>IFERROR(VLOOKUP($E49, 'HS Info'!$A:$D, 3, FALSE), IF($E49="", "",  "Not in HS Info"))</f>
        <v/>
      </c>
      <c r="E49" t="str">
        <f>IF(ISBLANK('HS Info'!A48), "", 'HS Info'!A48)</f>
        <v/>
      </c>
      <c r="F49" s="5" t="str">
        <f>IFERROR(VLOOKUP($E49, 'HS Info'!$A:$D, 4, FALSE), IF($E49="", "", "Not in HS Info"))</f>
        <v/>
      </c>
      <c r="G49" t="str">
        <f>IF(_xlfn.MAXIFS(ACT!$K:$K, ACT!$B:$B, 'Vetting Master'!$C49)&gt;0, _xlfn.MAXIFS(ACT!$K:$K, ACT!$B:$B, 'Vetting Master'!$C49), IF($E49="", "", 0))</f>
        <v/>
      </c>
      <c r="H49" t="str">
        <f>IF(_xlfn.MAXIFS(ACT!$J:$J, ACT!$B:$B, 'Vetting Master'!$C49)&gt;0, _xlfn.MAXIFS(ACT!$J:$J, ACT!$B:$B, 'Vetting Master'!$C49), IF($E49="", "", 0))</f>
        <v/>
      </c>
      <c r="I49" t="str">
        <f>IF(_xlfn.MAXIFS('SLCC Placement'!K:K, 'SLCC Placement'!B:B, 'Vetting Master'!$C49)&gt;0, _xlfn.MAXIFS('SLCC Placement'!K:K, 'SLCC Placement'!B:B, 'Vetting Master'!$C49), IF($E49="", "", 0))</f>
        <v/>
      </c>
      <c r="J49" t="str">
        <f>IF(_xlfn.MAXIFS('SLCC Placement'!J:J, 'SLCC Placement'!B:B, 'Vetting Master'!$C49)&gt;0, _xlfn.MAXIFS('SLCC Placement'!J:J, 'SLCC Placement'!B:B, 'Vetting Master'!$C49), IF($E49="", "", 0))</f>
        <v/>
      </c>
      <c r="K49" s="5" t="str">
        <f>IFERROR(IF(AND(MATCH(C49,'AP Credit'!B:B,0)&gt;0, MATCH("ENGL 1010",'AP Credit'!J:J,0)&gt;0),"Yes","No"), IF($E49="", " ", "No"))</f>
        <v xml:space="preserve"> </v>
      </c>
      <c r="L49" s="11" t="str" cm="1">
        <f t="array" ref="L49">IF($E49="", "", _xlfn.IFNA(_xlfn.IFS( J49&gt;599,  "1210 - Verify C or Better",  AND(J49&gt;499, OR(I49&gt;13, G49&gt;17)), "1060 - Verify C or Better", AND( OR(G49&gt;17, I49&gt;13), OR(H49&gt;22, J49&gt;399)), "1050 - Verify C or Better", OR( H49&gt;21, J49&gt;299), "1010/1030/1040", OR( H49&gt;19, J49&gt;299), "1010/1030", OR( H49&gt;18, J49&gt;299), "1030"), "Verify C or better in Secondary Math 1,2,3"))</f>
        <v/>
      </c>
      <c r="M49" s="4" t="str">
        <f>IFERROR(VLOOKUP($E49, 'HS Info'!$A:$E, 5, FALSE), IF($E49="", "", "Not in HS Info"))</f>
        <v/>
      </c>
      <c r="N49" s="5" t="str">
        <f>IFERROR(VLOOKUP($C49,Holds!$C:$K, 2, FALSE), IF($E49="", "", 0))</f>
        <v/>
      </c>
      <c r="O49" s="7" t="str">
        <f>IF($E49="", "", _xlfn.XLOOKUP(C49, 'SLCC Student'!H:H, 'SLCC Student'!P:P, "Not Found", 0, 1))</f>
        <v/>
      </c>
      <c r="P49" s="5" t="str">
        <f>IFERROR(VLOOKUP($E49, 'SLCC Student'!$A:$Q, 10, FALSE), IF($E49="", "", "Not Admitted"))</f>
        <v/>
      </c>
      <c r="Q49" s="5" t="str">
        <f>IFERROR(VLOOKUP($E49,'SLCC Student'!$A:$Q,12,FALSE),IF($E49="","", "NotAdmitted"))</f>
        <v/>
      </c>
    </row>
    <row r="50" spans="1:17" x14ac:dyDescent="0.2">
      <c r="A50" s="5" t="str">
        <f>IFERROR(VLOOKUP($E50,'HS Info'!$A:$D,2,FALSE),IF($E50="","","Not in HS Info"))</f>
        <v/>
      </c>
      <c r="B50" s="6" t="str">
        <f>IFERROR(VLOOKUP($C50, 'SLCC Student'!$H:$R, 11, FALSE), IF($E50="", "",  "Not yet admitted"))</f>
        <v/>
      </c>
      <c r="C50" s="5" t="str">
        <f>IFERROR(VLOOKUP($E50,'SLCC Student'!$A:$R,8,FALSE), IF($E50="", "", "Not yet admitted"))</f>
        <v/>
      </c>
      <c r="D50" s="5" t="str">
        <f>IFERROR(VLOOKUP($E50, 'HS Info'!$A:$D, 3, FALSE), IF($E50="", "",  "Not in HS Info"))</f>
        <v/>
      </c>
      <c r="E50" t="str">
        <f>IF(ISBLANK('HS Info'!A49), "", 'HS Info'!A49)</f>
        <v/>
      </c>
      <c r="F50" s="5" t="str">
        <f>IFERROR(VLOOKUP($E50, 'HS Info'!$A:$D, 4, FALSE), IF($E50="", "", "Not in HS Info"))</f>
        <v/>
      </c>
      <c r="G50" t="str">
        <f>IF(_xlfn.MAXIFS(ACT!$K:$K, ACT!$B:$B, 'Vetting Master'!$C50)&gt;0, _xlfn.MAXIFS(ACT!$K:$K, ACT!$B:$B, 'Vetting Master'!$C50), IF($E50="", "", 0))</f>
        <v/>
      </c>
      <c r="H50" t="str">
        <f>IF(_xlfn.MAXIFS(ACT!$J:$J, ACT!$B:$B, 'Vetting Master'!$C50)&gt;0, _xlfn.MAXIFS(ACT!$J:$J, ACT!$B:$B, 'Vetting Master'!$C50), IF($E50="", "", 0))</f>
        <v/>
      </c>
      <c r="I50" t="str">
        <f>IF(_xlfn.MAXIFS('SLCC Placement'!K:K, 'SLCC Placement'!B:B, 'Vetting Master'!$C50)&gt;0, _xlfn.MAXIFS('SLCC Placement'!K:K, 'SLCC Placement'!B:B, 'Vetting Master'!$C50), IF($E50="", "", 0))</f>
        <v/>
      </c>
      <c r="J50" t="str">
        <f>IF(_xlfn.MAXIFS('SLCC Placement'!J:J, 'SLCC Placement'!B:B, 'Vetting Master'!$C50)&gt;0, _xlfn.MAXIFS('SLCC Placement'!J:J, 'SLCC Placement'!B:B, 'Vetting Master'!$C50), IF($E50="", "", 0))</f>
        <v/>
      </c>
      <c r="K50" s="5" t="str">
        <f>IFERROR(IF(AND(MATCH(C50,'AP Credit'!B:B,0)&gt;0, MATCH("ENGL 1010",'AP Credit'!J:J,0)&gt;0),"Yes","No"), IF($E50="", " ", "No"))</f>
        <v xml:space="preserve"> </v>
      </c>
      <c r="L50" s="11" t="str" cm="1">
        <f t="array" ref="L50">IF($E50="", "", _xlfn.IFNA(_xlfn.IFS( J50&gt;599,  "1210 - Verify C or Better",  AND(J50&gt;499, OR(I50&gt;13, G50&gt;17)), "1060 - Verify C or Better", AND( OR(G50&gt;17, I50&gt;13), OR(H50&gt;22, J50&gt;399)), "1050 - Verify C or Better", OR( H50&gt;21, J50&gt;299), "1010/1030/1040", OR( H50&gt;19, J50&gt;299), "1010/1030", OR( H50&gt;18, J50&gt;299), "1030"), "Verify C or better in Secondary Math 1,2,3"))</f>
        <v/>
      </c>
      <c r="M50" s="4" t="str">
        <f>IFERROR(VLOOKUP($E50, 'HS Info'!$A:$E, 5, FALSE), IF($E50="", "", "Not in HS Info"))</f>
        <v/>
      </c>
      <c r="N50" s="5" t="str">
        <f>IFERROR(VLOOKUP($C50,Holds!$C:$K, 2, FALSE), IF($E50="", "", 0))</f>
        <v/>
      </c>
      <c r="O50" s="7" t="str">
        <f>IF($E50="", "", _xlfn.XLOOKUP(C50, 'SLCC Student'!H:H, 'SLCC Student'!P:P, "Not Found", 0, 1))</f>
        <v/>
      </c>
      <c r="P50" s="5" t="str">
        <f>IFERROR(VLOOKUP($E50, 'SLCC Student'!$A:$Q, 10, FALSE), IF($E50="", "", "Not Admitted"))</f>
        <v/>
      </c>
      <c r="Q50" s="5" t="str">
        <f>IFERROR(VLOOKUP($E50,'SLCC Student'!$A:$Q,12,FALSE),IF($E50="","", "NotAdmitted"))</f>
        <v/>
      </c>
    </row>
    <row r="51" spans="1:17" x14ac:dyDescent="0.2">
      <c r="A51" s="5" t="str">
        <f>IFERROR(VLOOKUP($E51,'HS Info'!$A:$D,2,FALSE),IF($E51="","","Not in HS Info"))</f>
        <v/>
      </c>
      <c r="B51" s="6" t="str">
        <f>IFERROR(VLOOKUP($C51, 'SLCC Student'!$H:$R, 11, FALSE), IF($E51="", "",  "Not yet admitted"))</f>
        <v/>
      </c>
      <c r="C51" s="5" t="str">
        <f>IFERROR(VLOOKUP($E51,'SLCC Student'!$A:$R,8,FALSE), IF($E51="", "", "Not yet admitted"))</f>
        <v/>
      </c>
      <c r="D51" s="5" t="str">
        <f>IFERROR(VLOOKUP($E51, 'HS Info'!$A:$D, 3, FALSE), IF($E51="", "",  "Not in HS Info"))</f>
        <v/>
      </c>
      <c r="E51" t="str">
        <f>IF(ISBLANK('HS Info'!A50), "", 'HS Info'!A50)</f>
        <v/>
      </c>
      <c r="F51" s="5" t="str">
        <f>IFERROR(VLOOKUP($E51, 'HS Info'!$A:$D, 4, FALSE), IF($E51="", "", "Not in HS Info"))</f>
        <v/>
      </c>
      <c r="G51" t="str">
        <f>IF(_xlfn.MAXIFS(ACT!$K:$K, ACT!$B:$B, 'Vetting Master'!$C51)&gt;0, _xlfn.MAXIFS(ACT!$K:$K, ACT!$B:$B, 'Vetting Master'!$C51), IF($E51="", "", 0))</f>
        <v/>
      </c>
      <c r="H51" t="str">
        <f>IF(_xlfn.MAXIFS(ACT!$J:$J, ACT!$B:$B, 'Vetting Master'!$C51)&gt;0, _xlfn.MAXIFS(ACT!$J:$J, ACT!$B:$B, 'Vetting Master'!$C51), IF($E51="", "", 0))</f>
        <v/>
      </c>
      <c r="I51" t="str">
        <f>IF(_xlfn.MAXIFS('SLCC Placement'!K:K, 'SLCC Placement'!B:B, 'Vetting Master'!$C51)&gt;0, _xlfn.MAXIFS('SLCC Placement'!K:K, 'SLCC Placement'!B:B, 'Vetting Master'!$C51), IF($E51="", "", 0))</f>
        <v/>
      </c>
      <c r="J51" t="str">
        <f>IF(_xlfn.MAXIFS('SLCC Placement'!J:J, 'SLCC Placement'!B:B, 'Vetting Master'!$C51)&gt;0, _xlfn.MAXIFS('SLCC Placement'!J:J, 'SLCC Placement'!B:B, 'Vetting Master'!$C51), IF($E51="", "", 0))</f>
        <v/>
      </c>
      <c r="K51" s="5" t="str">
        <f>IFERROR(IF(AND(MATCH(C51,'AP Credit'!B:B,0)&gt;0, MATCH("ENGL 1010",'AP Credit'!J:J,0)&gt;0),"Yes","No"), IF($E51="", " ", "No"))</f>
        <v xml:space="preserve"> </v>
      </c>
      <c r="L51" s="11" t="str" cm="1">
        <f t="array" ref="L51">IF($E51="", "", _xlfn.IFNA(_xlfn.IFS( J51&gt;599,  "1210 - Verify C or Better",  AND(J51&gt;499, OR(I51&gt;13, G51&gt;17)), "1060 - Verify C or Better", AND( OR(G51&gt;17, I51&gt;13), OR(H51&gt;22, J51&gt;399)), "1050 - Verify C or Better", OR( H51&gt;21, J51&gt;299), "1010/1030/1040", OR( H51&gt;19, J51&gt;299), "1010/1030", OR( H51&gt;18, J51&gt;299), "1030"), "Verify C or better in Secondary Math 1,2,3"))</f>
        <v/>
      </c>
      <c r="M51" s="4" t="str">
        <f>IFERROR(VLOOKUP($E51, 'HS Info'!$A:$E, 5, FALSE), IF($E51="", "", "Not in HS Info"))</f>
        <v/>
      </c>
      <c r="N51" s="5" t="str">
        <f>IFERROR(VLOOKUP($C51,Holds!$C:$K, 2, FALSE), IF($E51="", "", 0))</f>
        <v/>
      </c>
      <c r="O51" s="7" t="str">
        <f>IF($E51="", "", _xlfn.XLOOKUP(C51, 'SLCC Student'!H:H, 'SLCC Student'!P:P, "Not Found", 0, 1))</f>
        <v/>
      </c>
      <c r="P51" s="5" t="str">
        <f>IFERROR(VLOOKUP($E51, 'SLCC Student'!$A:$Q, 10, FALSE), IF($E51="", "", "Not Admitted"))</f>
        <v/>
      </c>
      <c r="Q51" s="5" t="str">
        <f>IFERROR(VLOOKUP($E51,'SLCC Student'!$A:$Q,12,FALSE),IF($E51="","", "NotAdmitted"))</f>
        <v/>
      </c>
    </row>
    <row r="52" spans="1:17" x14ac:dyDescent="0.2">
      <c r="A52" s="5" t="str">
        <f>IFERROR(VLOOKUP($E52,'HS Info'!$A:$D,2,FALSE),IF($E52="","","Not in HS Info"))</f>
        <v/>
      </c>
      <c r="B52" s="6" t="str">
        <f>IFERROR(VLOOKUP($C52, 'SLCC Student'!$H:$R, 11, FALSE), IF($E52="", "",  "Not yet admitted"))</f>
        <v/>
      </c>
      <c r="C52" s="5" t="str">
        <f>IFERROR(VLOOKUP($E52,'SLCC Student'!$A:$R,8,FALSE), IF($E52="", "", "Not yet admitted"))</f>
        <v/>
      </c>
      <c r="D52" s="5" t="str">
        <f>IFERROR(VLOOKUP($E52, 'HS Info'!$A:$D, 3, FALSE), IF($E52="", "",  "Not in HS Info"))</f>
        <v/>
      </c>
      <c r="E52" t="str">
        <f>IF(ISBLANK('HS Info'!A51), "", 'HS Info'!A51)</f>
        <v/>
      </c>
      <c r="F52" s="5" t="str">
        <f>IFERROR(VLOOKUP($E52, 'HS Info'!$A:$D, 4, FALSE), IF($E52="", "", "Not in HS Info"))</f>
        <v/>
      </c>
      <c r="G52" t="str">
        <f>IF(_xlfn.MAXIFS(ACT!$K:$K, ACT!$B:$B, 'Vetting Master'!$C52)&gt;0, _xlfn.MAXIFS(ACT!$K:$K, ACT!$B:$B, 'Vetting Master'!$C52), IF($E52="", "", 0))</f>
        <v/>
      </c>
      <c r="H52" t="str">
        <f>IF(_xlfn.MAXIFS(ACT!$J:$J, ACT!$B:$B, 'Vetting Master'!$C52)&gt;0, _xlfn.MAXIFS(ACT!$J:$J, ACT!$B:$B, 'Vetting Master'!$C52), IF($E52="", "", 0))</f>
        <v/>
      </c>
      <c r="I52" t="str">
        <f>IF(_xlfn.MAXIFS('SLCC Placement'!K:K, 'SLCC Placement'!B:B, 'Vetting Master'!$C52)&gt;0, _xlfn.MAXIFS('SLCC Placement'!K:K, 'SLCC Placement'!B:B, 'Vetting Master'!$C52), IF($E52="", "", 0))</f>
        <v/>
      </c>
      <c r="J52" t="str">
        <f>IF(_xlfn.MAXIFS('SLCC Placement'!J:J, 'SLCC Placement'!B:B, 'Vetting Master'!$C52)&gt;0, _xlfn.MAXIFS('SLCC Placement'!J:J, 'SLCC Placement'!B:B, 'Vetting Master'!$C52), IF($E52="", "", 0))</f>
        <v/>
      </c>
      <c r="K52" s="5" t="str">
        <f>IFERROR(IF(AND(MATCH(C52,'AP Credit'!B:B,0)&gt;0, MATCH("ENGL 1010",'AP Credit'!J:J,0)&gt;0),"Yes","No"), IF($E52="", " ", "No"))</f>
        <v xml:space="preserve"> </v>
      </c>
      <c r="L52" s="11" t="str" cm="1">
        <f t="array" ref="L52">IF($E52="", "", _xlfn.IFNA(_xlfn.IFS( J52&gt;599,  "1210 - Verify C or Better",  AND(J52&gt;499, OR(I52&gt;13, G52&gt;17)), "1060 - Verify C or Better", AND( OR(G52&gt;17, I52&gt;13), OR(H52&gt;22, J52&gt;399)), "1050 - Verify C or Better", OR( H52&gt;21, J52&gt;299), "1010/1030/1040", OR( H52&gt;19, J52&gt;299), "1010/1030", OR( H52&gt;18, J52&gt;299), "1030"), "Verify C or better in Secondary Math 1,2,3"))</f>
        <v/>
      </c>
      <c r="M52" s="4" t="str">
        <f>IFERROR(VLOOKUP($E52, 'HS Info'!$A:$E, 5, FALSE), IF($E52="", "", "Not in HS Info"))</f>
        <v/>
      </c>
      <c r="N52" s="5" t="str">
        <f>IFERROR(VLOOKUP($C52,Holds!$C:$K, 2, FALSE), IF($E52="", "", 0))</f>
        <v/>
      </c>
      <c r="O52" s="7" t="str">
        <f>IF($E52="", "", _xlfn.XLOOKUP(C52, 'SLCC Student'!H:H, 'SLCC Student'!P:P, "Not Found", 0, 1))</f>
        <v/>
      </c>
      <c r="P52" s="5" t="str">
        <f>IFERROR(VLOOKUP($E52, 'SLCC Student'!$A:$Q, 10, FALSE), IF($E52="", "", "Not Admitted"))</f>
        <v/>
      </c>
      <c r="Q52" s="5" t="str">
        <f>IFERROR(VLOOKUP($E52,'SLCC Student'!$A:$Q,12,FALSE),IF($E52="","", "NotAdmitted"))</f>
        <v/>
      </c>
    </row>
    <row r="53" spans="1:17" x14ac:dyDescent="0.2">
      <c r="A53" s="5" t="str">
        <f>IFERROR(VLOOKUP($E53,'HS Info'!$A:$D,2,FALSE),IF($E53="","","Not in HS Info"))</f>
        <v/>
      </c>
      <c r="B53" s="6" t="str">
        <f>IFERROR(VLOOKUP($C53, 'SLCC Student'!$H:$R, 11, FALSE), IF($E53="", "",  "Not yet admitted"))</f>
        <v/>
      </c>
      <c r="C53" s="5" t="str">
        <f>IFERROR(VLOOKUP($E53,'SLCC Student'!$A:$R,8,FALSE), IF($E53="", "", "Not yet admitted"))</f>
        <v/>
      </c>
      <c r="D53" s="5" t="str">
        <f>IFERROR(VLOOKUP($E53, 'HS Info'!$A:$D, 3, FALSE), IF($E53="", "",  "Not in HS Info"))</f>
        <v/>
      </c>
      <c r="E53" t="str">
        <f>IF(ISBLANK('HS Info'!A52), "", 'HS Info'!A52)</f>
        <v/>
      </c>
      <c r="F53" s="5" t="str">
        <f>IFERROR(VLOOKUP($E53, 'HS Info'!$A:$D, 4, FALSE), IF($E53="", "", "Not in HS Info"))</f>
        <v/>
      </c>
      <c r="G53" t="str">
        <f>IF(_xlfn.MAXIFS(ACT!$K:$K, ACT!$B:$B, 'Vetting Master'!$C53)&gt;0, _xlfn.MAXIFS(ACT!$K:$K, ACT!$B:$B, 'Vetting Master'!$C53), IF($E53="", "", 0))</f>
        <v/>
      </c>
      <c r="H53" t="str">
        <f>IF(_xlfn.MAXIFS(ACT!$J:$J, ACT!$B:$B, 'Vetting Master'!$C53)&gt;0, _xlfn.MAXIFS(ACT!$J:$J, ACT!$B:$B, 'Vetting Master'!$C53), IF($E53="", "", 0))</f>
        <v/>
      </c>
      <c r="I53" t="str">
        <f>IF(_xlfn.MAXIFS('SLCC Placement'!K:K, 'SLCC Placement'!B:B, 'Vetting Master'!$C53)&gt;0, _xlfn.MAXIFS('SLCC Placement'!K:K, 'SLCC Placement'!B:B, 'Vetting Master'!$C53), IF($E53="", "", 0))</f>
        <v/>
      </c>
      <c r="J53" t="str">
        <f>IF(_xlfn.MAXIFS('SLCC Placement'!J:J, 'SLCC Placement'!B:B, 'Vetting Master'!$C53)&gt;0, _xlfn.MAXIFS('SLCC Placement'!J:J, 'SLCC Placement'!B:B, 'Vetting Master'!$C53), IF($E53="", "", 0))</f>
        <v/>
      </c>
      <c r="K53" s="5" t="str">
        <f>IFERROR(IF(AND(MATCH(C53,'AP Credit'!B:B,0)&gt;0, MATCH("ENGL 1010",'AP Credit'!J:J,0)&gt;0),"Yes","No"), IF($E53="", " ", "No"))</f>
        <v xml:space="preserve"> </v>
      </c>
      <c r="L53" s="11" t="str" cm="1">
        <f t="array" ref="L53">IF($E53="", "", _xlfn.IFNA(_xlfn.IFS( J53&gt;599,  "1210 - Verify C or Better",  AND(J53&gt;499, OR(I53&gt;13, G53&gt;17)), "1060 - Verify C or Better", AND( OR(G53&gt;17, I53&gt;13), OR(H53&gt;22, J53&gt;399)), "1050 - Verify C or Better", OR( H53&gt;21, J53&gt;299), "1010/1030/1040", OR( H53&gt;19, J53&gt;299), "1010/1030", OR( H53&gt;18, J53&gt;299), "1030"), "Verify C or better in Secondary Math 1,2,3"))</f>
        <v/>
      </c>
      <c r="M53" s="4" t="str">
        <f>IFERROR(VLOOKUP($E53, 'HS Info'!$A:$E, 5, FALSE), IF($E53="", "", "Not in HS Info"))</f>
        <v/>
      </c>
      <c r="N53" s="5" t="str">
        <f>IFERROR(VLOOKUP($C53,Holds!$C:$K, 2, FALSE), IF($E53="", "", 0))</f>
        <v/>
      </c>
      <c r="O53" s="7" t="str">
        <f>IF($E53="", "", _xlfn.XLOOKUP(C53, 'SLCC Student'!H:H, 'SLCC Student'!P:P, "Not Found", 0, 1))</f>
        <v/>
      </c>
      <c r="P53" s="5" t="str">
        <f>IFERROR(VLOOKUP($E53, 'SLCC Student'!$A:$Q, 10, FALSE), IF($E53="", "", "Not Admitted"))</f>
        <v/>
      </c>
      <c r="Q53" s="5" t="str">
        <f>IFERROR(VLOOKUP($E53,'SLCC Student'!$A:$Q,12,FALSE),IF($E53="","", "NotAdmitted"))</f>
        <v/>
      </c>
    </row>
    <row r="54" spans="1:17" x14ac:dyDescent="0.2">
      <c r="A54" s="5" t="str">
        <f>IFERROR(VLOOKUP($E54,'HS Info'!$A:$D,2,FALSE),IF($E54="","","Not in HS Info"))</f>
        <v/>
      </c>
      <c r="B54" s="6" t="str">
        <f>IFERROR(VLOOKUP($C54, 'SLCC Student'!$H:$R, 11, FALSE), IF($E54="", "",  "Not yet admitted"))</f>
        <v/>
      </c>
      <c r="C54" s="5" t="str">
        <f>IFERROR(VLOOKUP($E54,'SLCC Student'!$A:$R,8,FALSE), IF($E54="", "", "Not yet admitted"))</f>
        <v/>
      </c>
      <c r="D54" s="5" t="str">
        <f>IFERROR(VLOOKUP($E54, 'HS Info'!$A:$D, 3, FALSE), IF($E54="", "",  "Not in HS Info"))</f>
        <v/>
      </c>
      <c r="E54" t="str">
        <f>IF(ISBLANK('HS Info'!A53), "", 'HS Info'!A53)</f>
        <v/>
      </c>
      <c r="F54" s="5" t="str">
        <f>IFERROR(VLOOKUP($E54, 'HS Info'!$A:$D, 4, FALSE), IF($E54="", "", "Not in HS Info"))</f>
        <v/>
      </c>
      <c r="G54" t="str">
        <f>IF(_xlfn.MAXIFS(ACT!$K:$K, ACT!$B:$B, 'Vetting Master'!$C54)&gt;0, _xlfn.MAXIFS(ACT!$K:$K, ACT!$B:$B, 'Vetting Master'!$C54), IF($E54="", "", 0))</f>
        <v/>
      </c>
      <c r="H54" t="str">
        <f>IF(_xlfn.MAXIFS(ACT!$J:$J, ACT!$B:$B, 'Vetting Master'!$C54)&gt;0, _xlfn.MAXIFS(ACT!$J:$J, ACT!$B:$B, 'Vetting Master'!$C54), IF($E54="", "", 0))</f>
        <v/>
      </c>
      <c r="I54" t="str">
        <f>IF(_xlfn.MAXIFS('SLCC Placement'!K:K, 'SLCC Placement'!B:B, 'Vetting Master'!$C54)&gt;0, _xlfn.MAXIFS('SLCC Placement'!K:K, 'SLCC Placement'!B:B, 'Vetting Master'!$C54), IF($E54="", "", 0))</f>
        <v/>
      </c>
      <c r="J54" t="str">
        <f>IF(_xlfn.MAXIFS('SLCC Placement'!J:J, 'SLCC Placement'!B:B, 'Vetting Master'!$C54)&gt;0, _xlfn.MAXIFS('SLCC Placement'!J:J, 'SLCC Placement'!B:B, 'Vetting Master'!$C54), IF($E54="", "", 0))</f>
        <v/>
      </c>
      <c r="K54" s="5" t="str">
        <f>IFERROR(IF(AND(MATCH(C54,'AP Credit'!B:B,0)&gt;0, MATCH("ENGL 1010",'AP Credit'!J:J,0)&gt;0),"Yes","No"), IF($E54="", " ", "No"))</f>
        <v xml:space="preserve"> </v>
      </c>
      <c r="L54" s="11" t="str" cm="1">
        <f t="array" ref="L54">IF($E54="", "", _xlfn.IFNA(_xlfn.IFS( J54&gt;599,  "1210 - Verify C or Better",  AND(J54&gt;499, OR(I54&gt;13, G54&gt;17)), "1060 - Verify C or Better", AND( OR(G54&gt;17, I54&gt;13), OR(H54&gt;22, J54&gt;399)), "1050 - Verify C or Better", OR( H54&gt;21, J54&gt;299), "1010/1030/1040", OR( H54&gt;19, J54&gt;299), "1010/1030", OR( H54&gt;18, J54&gt;299), "1030"), "Verify C or better in Secondary Math 1,2,3"))</f>
        <v/>
      </c>
      <c r="M54" s="4" t="str">
        <f>IFERROR(VLOOKUP($E54, 'HS Info'!$A:$E, 5, FALSE), IF($E54="", "", "Not in HS Info"))</f>
        <v/>
      </c>
      <c r="N54" s="5" t="str">
        <f>IFERROR(VLOOKUP($C54,Holds!$C:$K, 2, FALSE), IF($E54="", "", 0))</f>
        <v/>
      </c>
      <c r="O54" s="7" t="str">
        <f>IF($E54="", "", _xlfn.XLOOKUP(C54, 'SLCC Student'!H:H, 'SLCC Student'!P:P, "Not Found", 0, 1))</f>
        <v/>
      </c>
      <c r="P54" s="5" t="str">
        <f>IFERROR(VLOOKUP($E54, 'SLCC Student'!$A:$Q, 10, FALSE), IF($E54="", "", "Not Admitted"))</f>
        <v/>
      </c>
      <c r="Q54" s="5" t="str">
        <f>IFERROR(VLOOKUP($E54,'SLCC Student'!$A:$Q,12,FALSE),IF($E54="","", "NotAdmitted"))</f>
        <v/>
      </c>
    </row>
    <row r="55" spans="1:17" x14ac:dyDescent="0.2">
      <c r="A55" s="5" t="str">
        <f>IFERROR(VLOOKUP($E55,'HS Info'!$A:$D,2,FALSE),IF($E55="","","Not in HS Info"))</f>
        <v/>
      </c>
      <c r="B55" s="6" t="str">
        <f>IFERROR(VLOOKUP($C55, 'SLCC Student'!$H:$R, 11, FALSE), IF($E55="", "",  "Not yet admitted"))</f>
        <v/>
      </c>
      <c r="C55" s="5" t="str">
        <f>IFERROR(VLOOKUP($E55,'SLCC Student'!$A:$R,8,FALSE), IF($E55="", "", "Not yet admitted"))</f>
        <v/>
      </c>
      <c r="D55" s="5" t="str">
        <f>IFERROR(VLOOKUP($E55, 'HS Info'!$A:$D, 3, FALSE), IF($E55="", "",  "Not in HS Info"))</f>
        <v/>
      </c>
      <c r="E55" t="str">
        <f>IF(ISBLANK('HS Info'!A54), "", 'HS Info'!A54)</f>
        <v/>
      </c>
      <c r="F55" s="5" t="str">
        <f>IFERROR(VLOOKUP($E55, 'HS Info'!$A:$D, 4, FALSE), IF($E55="", "", "Not in HS Info"))</f>
        <v/>
      </c>
      <c r="G55" t="str">
        <f>IF(_xlfn.MAXIFS(ACT!$K:$K, ACT!$B:$B, 'Vetting Master'!$C55)&gt;0, _xlfn.MAXIFS(ACT!$K:$K, ACT!$B:$B, 'Vetting Master'!$C55), IF($E55="", "", 0))</f>
        <v/>
      </c>
      <c r="H55" t="str">
        <f>IF(_xlfn.MAXIFS(ACT!$J:$J, ACT!$B:$B, 'Vetting Master'!$C55)&gt;0, _xlfn.MAXIFS(ACT!$J:$J, ACT!$B:$B, 'Vetting Master'!$C55), IF($E55="", "", 0))</f>
        <v/>
      </c>
      <c r="I55" t="str">
        <f>IF(_xlfn.MAXIFS('SLCC Placement'!K:K, 'SLCC Placement'!B:B, 'Vetting Master'!$C55)&gt;0, _xlfn.MAXIFS('SLCC Placement'!K:K, 'SLCC Placement'!B:B, 'Vetting Master'!$C55), IF($E55="", "", 0))</f>
        <v/>
      </c>
      <c r="J55" t="str">
        <f>IF(_xlfn.MAXIFS('SLCC Placement'!J:J, 'SLCC Placement'!B:B, 'Vetting Master'!$C55)&gt;0, _xlfn.MAXIFS('SLCC Placement'!J:J, 'SLCC Placement'!B:B, 'Vetting Master'!$C55), IF($E55="", "", 0))</f>
        <v/>
      </c>
      <c r="K55" s="5" t="str">
        <f>IFERROR(IF(AND(MATCH(C55,'AP Credit'!B:B,0)&gt;0, MATCH("ENGL 1010",'AP Credit'!J:J,0)&gt;0),"Yes","No"), IF($E55="", " ", "No"))</f>
        <v xml:space="preserve"> </v>
      </c>
      <c r="L55" s="11" t="str" cm="1">
        <f t="array" ref="L55">IF($E55="", "", _xlfn.IFNA(_xlfn.IFS( J55&gt;599,  "1210 - Verify C or Better",  AND(J55&gt;499, OR(I55&gt;13, G55&gt;17)), "1060 - Verify C or Better", AND( OR(G55&gt;17, I55&gt;13), OR(H55&gt;22, J55&gt;399)), "1050 - Verify C or Better", OR( H55&gt;21, J55&gt;299), "1010/1030/1040", OR( H55&gt;19, J55&gt;299), "1010/1030", OR( H55&gt;18, J55&gt;299), "1030"), "Verify C or better in Secondary Math 1,2,3"))</f>
        <v/>
      </c>
      <c r="M55" s="4" t="str">
        <f>IFERROR(VLOOKUP($E55, 'HS Info'!$A:$E, 5, FALSE), IF($E55="", "", "Not in HS Info"))</f>
        <v/>
      </c>
      <c r="N55" s="5" t="str">
        <f>IFERROR(VLOOKUP($C55,Holds!$C:$K, 2, FALSE), IF($E55="", "", 0))</f>
        <v/>
      </c>
      <c r="O55" s="7" t="str">
        <f>IF($E55="", "", _xlfn.XLOOKUP(C55, 'SLCC Student'!H:H, 'SLCC Student'!P:P, "Not Found", 0, 1))</f>
        <v/>
      </c>
      <c r="P55" s="5" t="str">
        <f>IFERROR(VLOOKUP($E55, 'SLCC Student'!$A:$Q, 10, FALSE), IF($E55="", "", "Not Admitted"))</f>
        <v/>
      </c>
      <c r="Q55" s="5" t="str">
        <f>IFERROR(VLOOKUP($E55,'SLCC Student'!$A:$Q,12,FALSE),IF($E55="","", "NotAdmitted"))</f>
        <v/>
      </c>
    </row>
    <row r="56" spans="1:17" x14ac:dyDescent="0.2">
      <c r="A56" s="5" t="str">
        <f>IFERROR(VLOOKUP($E56,'HS Info'!$A:$D,2,FALSE),IF($E56="","","Not in HS Info"))</f>
        <v/>
      </c>
      <c r="B56" s="6" t="str">
        <f>IFERROR(VLOOKUP($C56, 'SLCC Student'!$H:$R, 11, FALSE), IF($E56="", "",  "Not yet admitted"))</f>
        <v/>
      </c>
      <c r="C56" s="5" t="str">
        <f>IFERROR(VLOOKUP($E56,'SLCC Student'!$A:$R,8,FALSE), IF($E56="", "", "Not yet admitted"))</f>
        <v/>
      </c>
      <c r="D56" s="5" t="str">
        <f>IFERROR(VLOOKUP($E56, 'HS Info'!$A:$D, 3, FALSE), IF($E56="", "",  "Not in HS Info"))</f>
        <v/>
      </c>
      <c r="E56" t="str">
        <f>IF(ISBLANK('HS Info'!A55), "", 'HS Info'!A55)</f>
        <v/>
      </c>
      <c r="F56" s="5" t="str">
        <f>IFERROR(VLOOKUP($E56, 'HS Info'!$A:$D, 4, FALSE), IF($E56="", "", "Not in HS Info"))</f>
        <v/>
      </c>
      <c r="G56" t="str">
        <f>IF(_xlfn.MAXIFS(ACT!$K:$K, ACT!$B:$B, 'Vetting Master'!$C56)&gt;0, _xlfn.MAXIFS(ACT!$K:$K, ACT!$B:$B, 'Vetting Master'!$C56), IF($E56="", "", 0))</f>
        <v/>
      </c>
      <c r="H56" t="str">
        <f>IF(_xlfn.MAXIFS(ACT!$J:$J, ACT!$B:$B, 'Vetting Master'!$C56)&gt;0, _xlfn.MAXIFS(ACT!$J:$J, ACT!$B:$B, 'Vetting Master'!$C56), IF($E56="", "", 0))</f>
        <v/>
      </c>
      <c r="I56" t="str">
        <f>IF(_xlfn.MAXIFS('SLCC Placement'!K:K, 'SLCC Placement'!B:B, 'Vetting Master'!$C56)&gt;0, _xlfn.MAXIFS('SLCC Placement'!K:K, 'SLCC Placement'!B:B, 'Vetting Master'!$C56), IF($E56="", "", 0))</f>
        <v/>
      </c>
      <c r="J56" t="str">
        <f>IF(_xlfn.MAXIFS('SLCC Placement'!J:J, 'SLCC Placement'!B:B, 'Vetting Master'!$C56)&gt;0, _xlfn.MAXIFS('SLCC Placement'!J:J, 'SLCC Placement'!B:B, 'Vetting Master'!$C56), IF($E56="", "", 0))</f>
        <v/>
      </c>
      <c r="K56" s="5" t="str">
        <f>IFERROR(IF(AND(MATCH(C56,'AP Credit'!B:B,0)&gt;0, MATCH("ENGL 1010",'AP Credit'!J:J,0)&gt;0),"Yes","No"), IF($E56="", " ", "No"))</f>
        <v xml:space="preserve"> </v>
      </c>
      <c r="L56" s="11" t="str" cm="1">
        <f t="array" ref="L56">IF($E56="", "", _xlfn.IFNA(_xlfn.IFS( J56&gt;599,  "1210 - Verify C or Better",  AND(J56&gt;499, OR(I56&gt;13, G56&gt;17)), "1060 - Verify C or Better", AND( OR(G56&gt;17, I56&gt;13), OR(H56&gt;22, J56&gt;399)), "1050 - Verify C or Better", OR( H56&gt;21, J56&gt;299), "1010/1030/1040", OR( H56&gt;19, J56&gt;299), "1010/1030", OR( H56&gt;18, J56&gt;299), "1030"), "Verify C or better in Secondary Math 1,2,3"))</f>
        <v/>
      </c>
      <c r="M56" s="4" t="str">
        <f>IFERROR(VLOOKUP($E56, 'HS Info'!$A:$E, 5, FALSE), IF($E56="", "", "Not in HS Info"))</f>
        <v/>
      </c>
      <c r="N56" s="5" t="str">
        <f>IFERROR(VLOOKUP($C56,Holds!$C:$K, 2, FALSE), IF($E56="", "", 0))</f>
        <v/>
      </c>
      <c r="O56" s="7" t="str">
        <f>IF($E56="", "", _xlfn.XLOOKUP(C56, 'SLCC Student'!H:H, 'SLCC Student'!P:P, "Not Found", 0, 1))</f>
        <v/>
      </c>
      <c r="P56" s="5" t="str">
        <f>IFERROR(VLOOKUP($E56, 'SLCC Student'!$A:$Q, 10, FALSE), IF($E56="", "", "Not Admitted"))</f>
        <v/>
      </c>
      <c r="Q56" s="5" t="str">
        <f>IFERROR(VLOOKUP($E56,'SLCC Student'!$A:$Q,12,FALSE),IF($E56="","", "NotAdmitted"))</f>
        <v/>
      </c>
    </row>
    <row r="57" spans="1:17" x14ac:dyDescent="0.2">
      <c r="A57" s="5" t="str">
        <f>IFERROR(VLOOKUP($E57,'HS Info'!$A:$D,2,FALSE),IF($E57="","","Not in HS Info"))</f>
        <v/>
      </c>
      <c r="B57" s="6" t="str">
        <f>IFERROR(VLOOKUP($C57, 'SLCC Student'!$H:$R, 11, FALSE), IF($E57="", "",  "Not yet admitted"))</f>
        <v/>
      </c>
      <c r="C57" s="5" t="str">
        <f>IFERROR(VLOOKUP($E57,'SLCC Student'!$A:$R,8,FALSE), IF($E57="", "", "Not yet admitted"))</f>
        <v/>
      </c>
      <c r="D57" s="5" t="str">
        <f>IFERROR(VLOOKUP($E57, 'HS Info'!$A:$D, 3, FALSE), IF($E57="", "",  "Not in HS Info"))</f>
        <v/>
      </c>
      <c r="E57" t="str">
        <f>IF(ISBLANK('HS Info'!A56), "", 'HS Info'!A56)</f>
        <v/>
      </c>
      <c r="F57" s="5" t="str">
        <f>IFERROR(VLOOKUP($E57, 'HS Info'!$A:$D, 4, FALSE), IF($E57="", "", "Not in HS Info"))</f>
        <v/>
      </c>
      <c r="G57" t="str">
        <f>IF(_xlfn.MAXIFS(ACT!$K:$K, ACT!$B:$B, 'Vetting Master'!$C57)&gt;0, _xlfn.MAXIFS(ACT!$K:$K, ACT!$B:$B, 'Vetting Master'!$C57), IF($E57="", "", 0))</f>
        <v/>
      </c>
      <c r="H57" t="str">
        <f>IF(_xlfn.MAXIFS(ACT!$J:$J, ACT!$B:$B, 'Vetting Master'!$C57)&gt;0, _xlfn.MAXIFS(ACT!$J:$J, ACT!$B:$B, 'Vetting Master'!$C57), IF($E57="", "", 0))</f>
        <v/>
      </c>
      <c r="I57" t="str">
        <f>IF(_xlfn.MAXIFS('SLCC Placement'!K:K, 'SLCC Placement'!B:B, 'Vetting Master'!$C57)&gt;0, _xlfn.MAXIFS('SLCC Placement'!K:K, 'SLCC Placement'!B:B, 'Vetting Master'!$C57), IF($E57="", "", 0))</f>
        <v/>
      </c>
      <c r="J57" t="str">
        <f>IF(_xlfn.MAXIFS('SLCC Placement'!J:J, 'SLCC Placement'!B:B, 'Vetting Master'!$C57)&gt;0, _xlfn.MAXIFS('SLCC Placement'!J:J, 'SLCC Placement'!B:B, 'Vetting Master'!$C57), IF($E57="", "", 0))</f>
        <v/>
      </c>
      <c r="K57" s="5" t="str">
        <f>IFERROR(IF(AND(MATCH(C57,'AP Credit'!B:B,0)&gt;0, MATCH("ENGL 1010",'AP Credit'!J:J,0)&gt;0),"Yes","No"), IF($E57="", " ", "No"))</f>
        <v xml:space="preserve"> </v>
      </c>
      <c r="L57" s="11" t="str" cm="1">
        <f t="array" ref="L57">IF($E57="", "", _xlfn.IFNA(_xlfn.IFS( J57&gt;599,  "1210 - Verify C or Better",  AND(J57&gt;499, OR(I57&gt;13, G57&gt;17)), "1060 - Verify C or Better", AND( OR(G57&gt;17, I57&gt;13), OR(H57&gt;22, J57&gt;399)), "1050 - Verify C or Better", OR( H57&gt;21, J57&gt;299), "1010/1030/1040", OR( H57&gt;19, J57&gt;299), "1010/1030", OR( H57&gt;18, J57&gt;299), "1030"), "Verify C or better in Secondary Math 1,2,3"))</f>
        <v/>
      </c>
      <c r="M57" s="4" t="str">
        <f>IFERROR(VLOOKUP($E57, 'HS Info'!$A:$E, 5, FALSE), IF($E57="", "", "Not in HS Info"))</f>
        <v/>
      </c>
      <c r="N57" s="5" t="str">
        <f>IFERROR(VLOOKUP($C57,Holds!$C:$K, 2, FALSE), IF($E57="", "", 0))</f>
        <v/>
      </c>
      <c r="O57" s="7" t="str">
        <f>IF($E57="", "", _xlfn.XLOOKUP(C57, 'SLCC Student'!H:H, 'SLCC Student'!P:P, "Not Found", 0, 1))</f>
        <v/>
      </c>
      <c r="P57" s="5" t="str">
        <f>IFERROR(VLOOKUP($E57, 'SLCC Student'!$A:$Q, 10, FALSE), IF($E57="", "", "Not Admitted"))</f>
        <v/>
      </c>
      <c r="Q57" s="5" t="str">
        <f>IFERROR(VLOOKUP($E57,'SLCC Student'!$A:$Q,12,FALSE),IF($E57="","", "NotAdmitted"))</f>
        <v/>
      </c>
    </row>
    <row r="58" spans="1:17" x14ac:dyDescent="0.2">
      <c r="A58" s="5" t="str">
        <f>IFERROR(VLOOKUP($E58,'HS Info'!$A:$D,2,FALSE),IF($E58="","","Not in HS Info"))</f>
        <v/>
      </c>
      <c r="B58" s="6" t="str">
        <f>IFERROR(VLOOKUP($C58, 'SLCC Student'!$H:$R, 11, FALSE), IF($E58="", "",  "Not yet admitted"))</f>
        <v/>
      </c>
      <c r="C58" s="5" t="str">
        <f>IFERROR(VLOOKUP($E58,'SLCC Student'!$A:$R,8,FALSE), IF($E58="", "", "Not yet admitted"))</f>
        <v/>
      </c>
      <c r="D58" s="5" t="str">
        <f>IFERROR(VLOOKUP($E58, 'HS Info'!$A:$D, 3, FALSE), IF($E58="", "",  "Not in HS Info"))</f>
        <v/>
      </c>
      <c r="E58" t="str">
        <f>IF(ISBLANK('HS Info'!A57), "", 'HS Info'!A57)</f>
        <v/>
      </c>
      <c r="F58" s="5" t="str">
        <f>IFERROR(VLOOKUP($E58, 'HS Info'!$A:$D, 4, FALSE), IF($E58="", "", "Not in HS Info"))</f>
        <v/>
      </c>
      <c r="G58" t="str">
        <f>IF(_xlfn.MAXIFS(ACT!$K:$K, ACT!$B:$B, 'Vetting Master'!$C58)&gt;0, _xlfn.MAXIFS(ACT!$K:$K, ACT!$B:$B, 'Vetting Master'!$C58), IF($E58="", "", 0))</f>
        <v/>
      </c>
      <c r="H58" t="str">
        <f>IF(_xlfn.MAXIFS(ACT!$J:$J, ACT!$B:$B, 'Vetting Master'!$C58)&gt;0, _xlfn.MAXIFS(ACT!$J:$J, ACT!$B:$B, 'Vetting Master'!$C58), IF($E58="", "", 0))</f>
        <v/>
      </c>
      <c r="I58" t="str">
        <f>IF(_xlfn.MAXIFS('SLCC Placement'!K:K, 'SLCC Placement'!B:B, 'Vetting Master'!$C58)&gt;0, _xlfn.MAXIFS('SLCC Placement'!K:K, 'SLCC Placement'!B:B, 'Vetting Master'!$C58), IF($E58="", "", 0))</f>
        <v/>
      </c>
      <c r="J58" t="str">
        <f>IF(_xlfn.MAXIFS('SLCC Placement'!J:J, 'SLCC Placement'!B:B, 'Vetting Master'!$C58)&gt;0, _xlfn.MAXIFS('SLCC Placement'!J:J, 'SLCC Placement'!B:B, 'Vetting Master'!$C58), IF($E58="", "", 0))</f>
        <v/>
      </c>
      <c r="K58" s="5" t="str">
        <f>IFERROR(IF(AND(MATCH(C58,'AP Credit'!B:B,0)&gt;0, MATCH("ENGL 1010",'AP Credit'!J:J,0)&gt;0),"Yes","No"), IF($E58="", " ", "No"))</f>
        <v xml:space="preserve"> </v>
      </c>
      <c r="L58" s="11" t="str" cm="1">
        <f t="array" ref="L58">IF($E58="", "", _xlfn.IFNA(_xlfn.IFS( J58&gt;599,  "1210 - Verify C or Better",  AND(J58&gt;499, OR(I58&gt;13, G58&gt;17)), "1060 - Verify C or Better", AND( OR(G58&gt;17, I58&gt;13), OR(H58&gt;22, J58&gt;399)), "1050 - Verify C or Better", OR( H58&gt;21, J58&gt;299), "1010/1030/1040", OR( H58&gt;19, J58&gt;299), "1010/1030", OR( H58&gt;18, J58&gt;299), "1030"), "Verify C or better in Secondary Math 1,2,3"))</f>
        <v/>
      </c>
      <c r="M58" s="4" t="str">
        <f>IFERROR(VLOOKUP($E58, 'HS Info'!$A:$E, 5, FALSE), IF($E58="", "", "Not in HS Info"))</f>
        <v/>
      </c>
      <c r="N58" s="5" t="str">
        <f>IFERROR(VLOOKUP($C58,Holds!$C:$K, 2, FALSE), IF($E58="", "", 0))</f>
        <v/>
      </c>
      <c r="O58" s="7" t="str">
        <f>IF($E58="", "", _xlfn.XLOOKUP(C58, 'SLCC Student'!H:H, 'SLCC Student'!P:P, "Not Found", 0, 1))</f>
        <v/>
      </c>
      <c r="P58" s="5" t="str">
        <f>IFERROR(VLOOKUP($E58, 'SLCC Student'!$A:$Q, 10, FALSE), IF($E58="", "", "Not Admitted"))</f>
        <v/>
      </c>
      <c r="Q58" s="5" t="str">
        <f>IFERROR(VLOOKUP($E58,'SLCC Student'!$A:$Q,12,FALSE),IF($E58="","", "NotAdmitted"))</f>
        <v/>
      </c>
    </row>
    <row r="59" spans="1:17" x14ac:dyDescent="0.2">
      <c r="A59" s="5" t="str">
        <f>IFERROR(VLOOKUP($E59,'HS Info'!$A:$D,2,FALSE),IF($E59="","","Not in HS Info"))</f>
        <v/>
      </c>
      <c r="B59" s="6" t="str">
        <f>IFERROR(VLOOKUP($C59, 'SLCC Student'!$H:$R, 11, FALSE), IF($E59="", "",  "Not yet admitted"))</f>
        <v/>
      </c>
      <c r="C59" s="5" t="str">
        <f>IFERROR(VLOOKUP($E59,'SLCC Student'!$A:$R,8,FALSE), IF($E59="", "", "Not yet admitted"))</f>
        <v/>
      </c>
      <c r="D59" s="5" t="str">
        <f>IFERROR(VLOOKUP($E59, 'HS Info'!$A:$D, 3, FALSE), IF($E59="", "",  "Not in HS Info"))</f>
        <v/>
      </c>
      <c r="E59" t="str">
        <f>IF(ISBLANK('HS Info'!A58), "", 'HS Info'!A58)</f>
        <v/>
      </c>
      <c r="F59" s="5" t="str">
        <f>IFERROR(VLOOKUP($E59, 'HS Info'!$A:$D, 4, FALSE), IF($E59="", "", "Not in HS Info"))</f>
        <v/>
      </c>
      <c r="G59" t="str">
        <f>IF(_xlfn.MAXIFS(ACT!$K:$K, ACT!$B:$B, 'Vetting Master'!$C59)&gt;0, _xlfn.MAXIFS(ACT!$K:$K, ACT!$B:$B, 'Vetting Master'!$C59), IF($E59="", "", 0))</f>
        <v/>
      </c>
      <c r="H59" t="str">
        <f>IF(_xlfn.MAXIFS(ACT!$J:$J, ACT!$B:$B, 'Vetting Master'!$C59)&gt;0, _xlfn.MAXIFS(ACT!$J:$J, ACT!$B:$B, 'Vetting Master'!$C59), IF($E59="", "", 0))</f>
        <v/>
      </c>
      <c r="I59" t="str">
        <f>IF(_xlfn.MAXIFS('SLCC Placement'!K:K, 'SLCC Placement'!B:B, 'Vetting Master'!$C59)&gt;0, _xlfn.MAXIFS('SLCC Placement'!K:K, 'SLCC Placement'!B:B, 'Vetting Master'!$C59), IF($E59="", "", 0))</f>
        <v/>
      </c>
      <c r="J59" t="str">
        <f>IF(_xlfn.MAXIFS('SLCC Placement'!J:J, 'SLCC Placement'!B:B, 'Vetting Master'!$C59)&gt;0, _xlfn.MAXIFS('SLCC Placement'!J:J, 'SLCC Placement'!B:B, 'Vetting Master'!$C59), IF($E59="", "", 0))</f>
        <v/>
      </c>
      <c r="K59" s="5" t="str">
        <f>IFERROR(IF(AND(MATCH(C59,'AP Credit'!B:B,0)&gt;0, MATCH("ENGL 1010",'AP Credit'!J:J,0)&gt;0),"Yes","No"), IF($E59="", " ", "No"))</f>
        <v xml:space="preserve"> </v>
      </c>
      <c r="L59" s="11" t="str" cm="1">
        <f t="array" ref="L59">IF($E59="", "", _xlfn.IFNA(_xlfn.IFS( J59&gt;599,  "1210 - Verify C or Better",  AND(J59&gt;499, OR(I59&gt;13, G59&gt;17)), "1060 - Verify C or Better", AND( OR(G59&gt;17, I59&gt;13), OR(H59&gt;22, J59&gt;399)), "1050 - Verify C or Better", OR( H59&gt;21, J59&gt;299), "1010/1030/1040", OR( H59&gt;19, J59&gt;299), "1010/1030", OR( H59&gt;18, J59&gt;299), "1030"), "Verify C or better in Secondary Math 1,2,3"))</f>
        <v/>
      </c>
      <c r="M59" s="4" t="str">
        <f>IFERROR(VLOOKUP($E59, 'HS Info'!$A:$E, 5, FALSE), IF($E59="", "", "Not in HS Info"))</f>
        <v/>
      </c>
      <c r="N59" s="5" t="str">
        <f>IFERROR(VLOOKUP($C59,Holds!$C:$K, 2, FALSE), IF($E59="", "", 0))</f>
        <v/>
      </c>
      <c r="O59" s="7" t="str">
        <f>IF($E59="", "", _xlfn.XLOOKUP(C59, 'SLCC Student'!H:H, 'SLCC Student'!P:P, "Not Found", 0, 1))</f>
        <v/>
      </c>
      <c r="P59" s="5" t="str">
        <f>IFERROR(VLOOKUP($E59, 'SLCC Student'!$A:$Q, 10, FALSE), IF($E59="", "", "Not Admitted"))</f>
        <v/>
      </c>
      <c r="Q59" s="5" t="str">
        <f>IFERROR(VLOOKUP($E59,'SLCC Student'!$A:$Q,12,FALSE),IF($E59="","", "NotAdmitted"))</f>
        <v/>
      </c>
    </row>
    <row r="60" spans="1:17" x14ac:dyDescent="0.2">
      <c r="A60" s="5" t="str">
        <f>IFERROR(VLOOKUP($E60,'HS Info'!$A:$D,2,FALSE),IF($E60="","","Not in HS Info"))</f>
        <v/>
      </c>
      <c r="B60" s="6" t="str">
        <f>IFERROR(VLOOKUP($C60, 'SLCC Student'!$H:$R, 11, FALSE), IF($E60="", "",  "Not yet admitted"))</f>
        <v/>
      </c>
      <c r="C60" s="5" t="str">
        <f>IFERROR(VLOOKUP($E60,'SLCC Student'!$A:$R,8,FALSE), IF($E60="", "", "Not yet admitted"))</f>
        <v/>
      </c>
      <c r="D60" s="5" t="str">
        <f>IFERROR(VLOOKUP($E60, 'HS Info'!$A:$D, 3, FALSE), IF($E60="", "",  "Not in HS Info"))</f>
        <v/>
      </c>
      <c r="E60" t="str">
        <f>IF(ISBLANK('HS Info'!A59), "", 'HS Info'!A59)</f>
        <v/>
      </c>
      <c r="F60" s="5" t="str">
        <f>IFERROR(VLOOKUP($E60, 'HS Info'!$A:$D, 4, FALSE), IF($E60="", "", "Not in HS Info"))</f>
        <v/>
      </c>
      <c r="G60" t="str">
        <f>IF(_xlfn.MAXIFS(ACT!$K:$K, ACT!$B:$B, 'Vetting Master'!$C60)&gt;0, _xlfn.MAXIFS(ACT!$K:$K, ACT!$B:$B, 'Vetting Master'!$C60), IF($E60="", "", 0))</f>
        <v/>
      </c>
      <c r="H60" t="str">
        <f>IF(_xlfn.MAXIFS(ACT!$J:$J, ACT!$B:$B, 'Vetting Master'!$C60)&gt;0, _xlfn.MAXIFS(ACT!$J:$J, ACT!$B:$B, 'Vetting Master'!$C60), IF($E60="", "", 0))</f>
        <v/>
      </c>
      <c r="I60" t="str">
        <f>IF(_xlfn.MAXIFS('SLCC Placement'!K:K, 'SLCC Placement'!B:B, 'Vetting Master'!$C60)&gt;0, _xlfn.MAXIFS('SLCC Placement'!K:K, 'SLCC Placement'!B:B, 'Vetting Master'!$C60), IF($E60="", "", 0))</f>
        <v/>
      </c>
      <c r="J60" t="str">
        <f>IF(_xlfn.MAXIFS('SLCC Placement'!J:J, 'SLCC Placement'!B:B, 'Vetting Master'!$C60)&gt;0, _xlfn.MAXIFS('SLCC Placement'!J:J, 'SLCC Placement'!B:B, 'Vetting Master'!$C60), IF($E60="", "", 0))</f>
        <v/>
      </c>
      <c r="K60" s="5" t="str">
        <f>IFERROR(IF(AND(MATCH(C60,'AP Credit'!B:B,0)&gt;0, MATCH("ENGL 1010",'AP Credit'!J:J,0)&gt;0),"Yes","No"), IF($E60="", " ", "No"))</f>
        <v xml:space="preserve"> </v>
      </c>
      <c r="L60" s="11" t="str" cm="1">
        <f t="array" ref="L60">IF($E60="", "", _xlfn.IFNA(_xlfn.IFS( J60&gt;599,  "1210 - Verify C or Better",  AND(J60&gt;499, OR(I60&gt;13, G60&gt;17)), "1060 - Verify C or Better", AND( OR(G60&gt;17, I60&gt;13), OR(H60&gt;22, J60&gt;399)), "1050 - Verify C or Better", OR( H60&gt;21, J60&gt;299), "1010/1030/1040", OR( H60&gt;19, J60&gt;299), "1010/1030", OR( H60&gt;18, J60&gt;299), "1030"), "Verify C or better in Secondary Math 1,2,3"))</f>
        <v/>
      </c>
      <c r="M60" s="4" t="str">
        <f>IFERROR(VLOOKUP($E60, 'HS Info'!$A:$E, 5, FALSE), IF($E60="", "", "Not in HS Info"))</f>
        <v/>
      </c>
      <c r="N60" s="5" t="str">
        <f>IFERROR(VLOOKUP($C60,Holds!$C:$K, 2, FALSE), IF($E60="", "", 0))</f>
        <v/>
      </c>
      <c r="O60" s="7" t="str">
        <f>IF($E60="", "", _xlfn.XLOOKUP(C60, 'SLCC Student'!H:H, 'SLCC Student'!P:P, "Not Found", 0, 1))</f>
        <v/>
      </c>
      <c r="P60" s="5" t="str">
        <f>IFERROR(VLOOKUP($E60, 'SLCC Student'!$A:$Q, 10, FALSE), IF($E60="", "", "Not Admitted"))</f>
        <v/>
      </c>
      <c r="Q60" s="5" t="str">
        <f>IFERROR(VLOOKUP($E60,'SLCC Student'!$A:$Q,12,FALSE),IF($E60="","", "NotAdmitted"))</f>
        <v/>
      </c>
    </row>
    <row r="61" spans="1:17" x14ac:dyDescent="0.2">
      <c r="A61" s="5" t="str">
        <f>IFERROR(VLOOKUP($E61,'HS Info'!$A:$D,2,FALSE),IF($E61="","","Not in HS Info"))</f>
        <v/>
      </c>
      <c r="B61" s="6" t="str">
        <f>IFERROR(VLOOKUP($C61, 'SLCC Student'!$H:$R, 11, FALSE), IF($E61="", "",  "Not yet admitted"))</f>
        <v/>
      </c>
      <c r="C61" s="5" t="str">
        <f>IFERROR(VLOOKUP($E61,'SLCC Student'!$A:$R,8,FALSE), IF($E61="", "", "Not yet admitted"))</f>
        <v/>
      </c>
      <c r="D61" s="5" t="str">
        <f>IFERROR(VLOOKUP($E61, 'HS Info'!$A:$D, 3, FALSE), IF($E61="", "",  "Not in HS Info"))</f>
        <v/>
      </c>
      <c r="E61" t="str">
        <f>IF(ISBLANK('HS Info'!A60), "", 'HS Info'!A60)</f>
        <v/>
      </c>
      <c r="F61" s="5" t="str">
        <f>IFERROR(VLOOKUP($E61, 'HS Info'!$A:$D, 4, FALSE), IF($E61="", "", "Not in HS Info"))</f>
        <v/>
      </c>
      <c r="G61" t="str">
        <f>IF(_xlfn.MAXIFS(ACT!$K:$K, ACT!$B:$B, 'Vetting Master'!$C61)&gt;0, _xlfn.MAXIFS(ACT!$K:$K, ACT!$B:$B, 'Vetting Master'!$C61), IF($E61="", "", 0))</f>
        <v/>
      </c>
      <c r="H61" t="str">
        <f>IF(_xlfn.MAXIFS(ACT!$J:$J, ACT!$B:$B, 'Vetting Master'!$C61)&gt;0, _xlfn.MAXIFS(ACT!$J:$J, ACT!$B:$B, 'Vetting Master'!$C61), IF($E61="", "", 0))</f>
        <v/>
      </c>
      <c r="I61" t="str">
        <f>IF(_xlfn.MAXIFS('SLCC Placement'!K:K, 'SLCC Placement'!B:B, 'Vetting Master'!$C61)&gt;0, _xlfn.MAXIFS('SLCC Placement'!K:K, 'SLCC Placement'!B:B, 'Vetting Master'!$C61), IF($E61="", "", 0))</f>
        <v/>
      </c>
      <c r="J61" t="str">
        <f>IF(_xlfn.MAXIFS('SLCC Placement'!J:J, 'SLCC Placement'!B:B, 'Vetting Master'!$C61)&gt;0, _xlfn.MAXIFS('SLCC Placement'!J:J, 'SLCC Placement'!B:B, 'Vetting Master'!$C61), IF($E61="", "", 0))</f>
        <v/>
      </c>
      <c r="K61" s="5" t="str">
        <f>IFERROR(IF(AND(MATCH(C61,'AP Credit'!B:B,0)&gt;0, MATCH("ENGL 1010",'AP Credit'!J:J,0)&gt;0),"Yes","No"), IF($E61="", " ", "No"))</f>
        <v xml:space="preserve"> </v>
      </c>
      <c r="L61" s="11" t="str" cm="1">
        <f t="array" ref="L61">IF($E61="", "", _xlfn.IFNA(_xlfn.IFS( J61&gt;599,  "1210 - Verify C or Better",  AND(J61&gt;499, OR(I61&gt;13, G61&gt;17)), "1060 - Verify C or Better", AND( OR(G61&gt;17, I61&gt;13), OR(H61&gt;22, J61&gt;399)), "1050 - Verify C or Better", OR( H61&gt;21, J61&gt;299), "1010/1030/1040", OR( H61&gt;19, J61&gt;299), "1010/1030", OR( H61&gt;18, J61&gt;299), "1030"), "Verify C or better in Secondary Math 1,2,3"))</f>
        <v/>
      </c>
      <c r="M61" s="4" t="str">
        <f>IFERROR(VLOOKUP($E61, 'HS Info'!$A:$E, 5, FALSE), IF($E61="", "", "Not in HS Info"))</f>
        <v/>
      </c>
      <c r="N61" s="5" t="str">
        <f>IFERROR(VLOOKUP($C61,Holds!$C:$K, 2, FALSE), IF($E61="", "", 0))</f>
        <v/>
      </c>
      <c r="O61" s="7" t="str">
        <f>IF($E61="", "", _xlfn.XLOOKUP(C61, 'SLCC Student'!H:H, 'SLCC Student'!P:P, "Not Found", 0, 1))</f>
        <v/>
      </c>
      <c r="P61" s="5" t="str">
        <f>IFERROR(VLOOKUP($E61, 'SLCC Student'!$A:$Q, 10, FALSE), IF($E61="", "", "Not Admitted"))</f>
        <v/>
      </c>
      <c r="Q61" s="5" t="str">
        <f>IFERROR(VLOOKUP($E61,'SLCC Student'!$A:$Q,12,FALSE),IF($E61="","", "NotAdmitted"))</f>
        <v/>
      </c>
    </row>
    <row r="62" spans="1:17" x14ac:dyDescent="0.2">
      <c r="A62" s="5" t="str">
        <f>IFERROR(VLOOKUP($E62,'HS Info'!$A:$D,2,FALSE),IF($E62="","","Not in HS Info"))</f>
        <v/>
      </c>
      <c r="B62" s="6" t="str">
        <f>IFERROR(VLOOKUP($C62, 'SLCC Student'!$H:$R, 11, FALSE), IF($E62="", "",  "Not yet admitted"))</f>
        <v/>
      </c>
      <c r="C62" s="5" t="str">
        <f>IFERROR(VLOOKUP($E62,'SLCC Student'!$A:$R,8,FALSE), IF($E62="", "", "Not yet admitted"))</f>
        <v/>
      </c>
      <c r="D62" s="5" t="str">
        <f>IFERROR(VLOOKUP($E62, 'HS Info'!$A:$D, 3, FALSE), IF($E62="", "",  "Not in HS Info"))</f>
        <v/>
      </c>
      <c r="E62" t="str">
        <f>IF(ISBLANK('HS Info'!A61), "", 'HS Info'!A61)</f>
        <v/>
      </c>
      <c r="F62" s="5" t="str">
        <f>IFERROR(VLOOKUP($E62, 'HS Info'!$A:$D, 4, FALSE), IF($E62="", "", "Not in HS Info"))</f>
        <v/>
      </c>
      <c r="G62" t="str">
        <f>IF(_xlfn.MAXIFS(ACT!$K:$K, ACT!$B:$B, 'Vetting Master'!$C62)&gt;0, _xlfn.MAXIFS(ACT!$K:$K, ACT!$B:$B, 'Vetting Master'!$C62), IF($E62="", "", 0))</f>
        <v/>
      </c>
      <c r="H62" t="str">
        <f>IF(_xlfn.MAXIFS(ACT!$J:$J, ACT!$B:$B, 'Vetting Master'!$C62)&gt;0, _xlfn.MAXIFS(ACT!$J:$J, ACT!$B:$B, 'Vetting Master'!$C62), IF($E62="", "", 0))</f>
        <v/>
      </c>
      <c r="I62" t="str">
        <f>IF(_xlfn.MAXIFS('SLCC Placement'!K:K, 'SLCC Placement'!B:B, 'Vetting Master'!$C62)&gt;0, _xlfn.MAXIFS('SLCC Placement'!K:K, 'SLCC Placement'!B:B, 'Vetting Master'!$C62), IF($E62="", "", 0))</f>
        <v/>
      </c>
      <c r="J62" t="str">
        <f>IF(_xlfn.MAXIFS('SLCC Placement'!J:J, 'SLCC Placement'!B:B, 'Vetting Master'!$C62)&gt;0, _xlfn.MAXIFS('SLCC Placement'!J:J, 'SLCC Placement'!B:B, 'Vetting Master'!$C62), IF($E62="", "", 0))</f>
        <v/>
      </c>
      <c r="K62" s="5" t="str">
        <f>IFERROR(IF(AND(MATCH(C62,'AP Credit'!B:B,0)&gt;0, MATCH("ENGL 1010",'AP Credit'!J:J,0)&gt;0),"Yes","No"), IF($E62="", " ", "No"))</f>
        <v xml:space="preserve"> </v>
      </c>
      <c r="L62" s="11" t="str" cm="1">
        <f t="array" ref="L62">IF($E62="", "", _xlfn.IFNA(_xlfn.IFS( J62&gt;599,  "1210 - Verify C or Better",  AND(J62&gt;499, OR(I62&gt;13, G62&gt;17)), "1060 - Verify C or Better", AND( OR(G62&gt;17, I62&gt;13), OR(H62&gt;22, J62&gt;399)), "1050 - Verify C or Better", OR( H62&gt;21, J62&gt;299), "1010/1030/1040", OR( H62&gt;19, J62&gt;299), "1010/1030", OR( H62&gt;18, J62&gt;299), "1030"), "Verify C or better in Secondary Math 1,2,3"))</f>
        <v/>
      </c>
      <c r="M62" s="4" t="str">
        <f>IFERROR(VLOOKUP($E62, 'HS Info'!$A:$E, 5, FALSE), IF($E62="", "", "Not in HS Info"))</f>
        <v/>
      </c>
      <c r="N62" s="5" t="str">
        <f>IFERROR(VLOOKUP($C62,Holds!$C:$K, 2, FALSE), IF($E62="", "", 0))</f>
        <v/>
      </c>
      <c r="O62" s="7" t="str">
        <f>IF($E62="", "", _xlfn.XLOOKUP(C62, 'SLCC Student'!H:H, 'SLCC Student'!P:P, "Not Found", 0, 1))</f>
        <v/>
      </c>
      <c r="P62" s="5" t="str">
        <f>IFERROR(VLOOKUP($E62, 'SLCC Student'!$A:$Q, 10, FALSE), IF($E62="", "", "Not Admitted"))</f>
        <v/>
      </c>
      <c r="Q62" s="5" t="str">
        <f>IFERROR(VLOOKUP($E62,'SLCC Student'!$A:$Q,12,FALSE),IF($E62="","", "NotAdmitted"))</f>
        <v/>
      </c>
    </row>
    <row r="63" spans="1:17" x14ac:dyDescent="0.2">
      <c r="A63" s="5" t="str">
        <f>IFERROR(VLOOKUP($E63,'HS Info'!$A:$D,2,FALSE),IF($E63="","","Not in HS Info"))</f>
        <v/>
      </c>
      <c r="B63" s="6" t="str">
        <f>IFERROR(VLOOKUP($C63, 'SLCC Student'!$H:$R, 11, FALSE), IF($E63="", "",  "Not yet admitted"))</f>
        <v/>
      </c>
      <c r="C63" s="5" t="str">
        <f>IFERROR(VLOOKUP($E63,'SLCC Student'!$A:$R,8,FALSE), IF($E63="", "", "Not yet admitted"))</f>
        <v/>
      </c>
      <c r="D63" s="5" t="str">
        <f>IFERROR(VLOOKUP($E63, 'HS Info'!$A:$D, 3, FALSE), IF($E63="", "",  "Not in HS Info"))</f>
        <v/>
      </c>
      <c r="E63" t="str">
        <f>IF(ISBLANK('HS Info'!A62), "", 'HS Info'!A62)</f>
        <v/>
      </c>
      <c r="F63" s="5" t="str">
        <f>IFERROR(VLOOKUP($E63, 'HS Info'!$A:$D, 4, FALSE), IF($E63="", "", "Not in HS Info"))</f>
        <v/>
      </c>
      <c r="G63" t="str">
        <f>IF(_xlfn.MAXIFS(ACT!$K:$K, ACT!$B:$B, 'Vetting Master'!$C63)&gt;0, _xlfn.MAXIFS(ACT!$K:$K, ACT!$B:$B, 'Vetting Master'!$C63), IF($E63="", "", 0))</f>
        <v/>
      </c>
      <c r="H63" t="str">
        <f>IF(_xlfn.MAXIFS(ACT!$J:$J, ACT!$B:$B, 'Vetting Master'!$C63)&gt;0, _xlfn.MAXIFS(ACT!$J:$J, ACT!$B:$B, 'Vetting Master'!$C63), IF($E63="", "", 0))</f>
        <v/>
      </c>
      <c r="I63" t="str">
        <f>IF(_xlfn.MAXIFS('SLCC Placement'!K:K, 'SLCC Placement'!B:B, 'Vetting Master'!$C63)&gt;0, _xlfn.MAXIFS('SLCC Placement'!K:K, 'SLCC Placement'!B:B, 'Vetting Master'!$C63), IF($E63="", "", 0))</f>
        <v/>
      </c>
      <c r="J63" t="str">
        <f>IF(_xlfn.MAXIFS('SLCC Placement'!J:J, 'SLCC Placement'!B:B, 'Vetting Master'!$C63)&gt;0, _xlfn.MAXIFS('SLCC Placement'!J:J, 'SLCC Placement'!B:B, 'Vetting Master'!$C63), IF($E63="", "", 0))</f>
        <v/>
      </c>
      <c r="K63" s="5" t="str">
        <f>IFERROR(IF(AND(MATCH(C63,'AP Credit'!B:B,0)&gt;0, MATCH("ENGL 1010",'AP Credit'!J:J,0)&gt;0),"Yes","No"), IF($E63="", " ", "No"))</f>
        <v xml:space="preserve"> </v>
      </c>
      <c r="L63" s="11" t="str" cm="1">
        <f t="array" ref="L63">IF($E63="", "", _xlfn.IFNA(_xlfn.IFS( J63&gt;599,  "1210 - Verify C or Better",  AND(J63&gt;499, OR(I63&gt;13, G63&gt;17)), "1060 - Verify C or Better", AND( OR(G63&gt;17, I63&gt;13), OR(H63&gt;22, J63&gt;399)), "1050 - Verify C or Better", OR( H63&gt;21, J63&gt;299), "1010/1030/1040", OR( H63&gt;19, J63&gt;299), "1010/1030", OR( H63&gt;18, J63&gt;299), "1030"), "Verify C or better in Secondary Math 1,2,3"))</f>
        <v/>
      </c>
      <c r="M63" s="4" t="str">
        <f>IFERROR(VLOOKUP($E63, 'HS Info'!$A:$E, 5, FALSE), IF($E63="", "", "Not in HS Info"))</f>
        <v/>
      </c>
      <c r="N63" s="5" t="str">
        <f>IFERROR(VLOOKUP($C63,Holds!$C:$K, 2, FALSE), IF($E63="", "", 0))</f>
        <v/>
      </c>
      <c r="O63" s="7" t="str">
        <f>IF($E63="", "", _xlfn.XLOOKUP(C63, 'SLCC Student'!H:H, 'SLCC Student'!P:P, "Not Found", 0, 1))</f>
        <v/>
      </c>
      <c r="P63" s="5" t="str">
        <f>IFERROR(VLOOKUP($E63, 'SLCC Student'!$A:$Q, 10, FALSE), IF($E63="", "", "Not Admitted"))</f>
        <v/>
      </c>
      <c r="Q63" s="5" t="str">
        <f>IFERROR(VLOOKUP($E63,'SLCC Student'!$A:$Q,12,FALSE),IF($E63="","", "NotAdmitted"))</f>
        <v/>
      </c>
    </row>
    <row r="64" spans="1:17" x14ac:dyDescent="0.2">
      <c r="A64" s="5" t="str">
        <f>IFERROR(VLOOKUP($E64,'HS Info'!$A:$D,2,FALSE),IF($E64="","","Not in HS Info"))</f>
        <v/>
      </c>
      <c r="B64" s="6" t="str">
        <f>IFERROR(VLOOKUP($C64, 'SLCC Student'!$H:$R, 11, FALSE), IF($E64="", "",  "Not yet admitted"))</f>
        <v/>
      </c>
      <c r="C64" s="5" t="str">
        <f>IFERROR(VLOOKUP($E64,'SLCC Student'!$A:$R,8,FALSE), IF($E64="", "", "Not yet admitted"))</f>
        <v/>
      </c>
      <c r="D64" s="5" t="str">
        <f>IFERROR(VLOOKUP($E64, 'HS Info'!$A:$D, 3, FALSE), IF($E64="", "",  "Not in HS Info"))</f>
        <v/>
      </c>
      <c r="E64" t="str">
        <f>IF(ISBLANK('HS Info'!A63), "", 'HS Info'!A63)</f>
        <v/>
      </c>
      <c r="F64" s="5" t="str">
        <f>IFERROR(VLOOKUP($E64, 'HS Info'!$A:$D, 4, FALSE), IF($E64="", "", "Not in HS Info"))</f>
        <v/>
      </c>
      <c r="G64" t="str">
        <f>IF(_xlfn.MAXIFS(ACT!$K:$K, ACT!$B:$B, 'Vetting Master'!$C64)&gt;0, _xlfn.MAXIFS(ACT!$K:$K, ACT!$B:$B, 'Vetting Master'!$C64), IF($E64="", "", 0))</f>
        <v/>
      </c>
      <c r="H64" t="str">
        <f>IF(_xlfn.MAXIFS(ACT!$J:$J, ACT!$B:$B, 'Vetting Master'!$C64)&gt;0, _xlfn.MAXIFS(ACT!$J:$J, ACT!$B:$B, 'Vetting Master'!$C64), IF($E64="", "", 0))</f>
        <v/>
      </c>
      <c r="I64" t="str">
        <f>IF(_xlfn.MAXIFS('SLCC Placement'!K:K, 'SLCC Placement'!B:B, 'Vetting Master'!$C64)&gt;0, _xlfn.MAXIFS('SLCC Placement'!K:K, 'SLCC Placement'!B:B, 'Vetting Master'!$C64), IF($E64="", "", 0))</f>
        <v/>
      </c>
      <c r="J64" t="str">
        <f>IF(_xlfn.MAXIFS('SLCC Placement'!J:J, 'SLCC Placement'!B:B, 'Vetting Master'!$C64)&gt;0, _xlfn.MAXIFS('SLCC Placement'!J:J, 'SLCC Placement'!B:B, 'Vetting Master'!$C64), IF($E64="", "", 0))</f>
        <v/>
      </c>
      <c r="K64" s="5" t="str">
        <f>IFERROR(IF(AND(MATCH(C64,'AP Credit'!B:B,0)&gt;0, MATCH("ENGL 1010",'AP Credit'!J:J,0)&gt;0),"Yes","No"), IF($E64="", " ", "No"))</f>
        <v xml:space="preserve"> </v>
      </c>
      <c r="L64" s="11" t="str" cm="1">
        <f t="array" ref="L64">IF($E64="", "", _xlfn.IFNA(_xlfn.IFS( J64&gt;599,  "1210 - Verify C or Better",  AND(J64&gt;499, OR(I64&gt;13, G64&gt;17)), "1060 - Verify C or Better", AND( OR(G64&gt;17, I64&gt;13), OR(H64&gt;22, J64&gt;399)), "1050 - Verify C or Better", OR( H64&gt;21, J64&gt;299), "1010/1030/1040", OR( H64&gt;19, J64&gt;299), "1010/1030", OR( H64&gt;18, J64&gt;299), "1030"), "Verify C or better in Secondary Math 1,2,3"))</f>
        <v/>
      </c>
      <c r="M64" s="4" t="str">
        <f>IFERROR(VLOOKUP($E64, 'HS Info'!$A:$E, 5, FALSE), IF($E64="", "", "Not in HS Info"))</f>
        <v/>
      </c>
      <c r="N64" s="5" t="str">
        <f>IFERROR(VLOOKUP($C64,Holds!$C:$K, 2, FALSE), IF($E64="", "", 0))</f>
        <v/>
      </c>
      <c r="O64" s="7" t="str">
        <f>IF($E64="", "", _xlfn.XLOOKUP(C64, 'SLCC Student'!H:H, 'SLCC Student'!P:P, "Not Found", 0, 1))</f>
        <v/>
      </c>
      <c r="P64" s="5" t="str">
        <f>IFERROR(VLOOKUP($E64, 'SLCC Student'!$A:$Q, 10, FALSE), IF($E64="", "", "Not Admitted"))</f>
        <v/>
      </c>
      <c r="Q64" s="5" t="str">
        <f>IFERROR(VLOOKUP($E64,'SLCC Student'!$A:$Q,12,FALSE),IF($E64="","", "NotAdmitted"))</f>
        <v/>
      </c>
    </row>
    <row r="65" spans="1:17" x14ac:dyDescent="0.2">
      <c r="A65" s="5" t="str">
        <f>IFERROR(VLOOKUP($E65,'HS Info'!$A:$D,2,FALSE),IF($E65="","","Not in HS Info"))</f>
        <v/>
      </c>
      <c r="B65" s="6" t="str">
        <f>IFERROR(VLOOKUP($C65, 'SLCC Student'!$H:$R, 11, FALSE), IF($E65="", "",  "Not yet admitted"))</f>
        <v/>
      </c>
      <c r="C65" s="5" t="str">
        <f>IFERROR(VLOOKUP($E65,'SLCC Student'!$A:$R,8,FALSE), IF($E65="", "", "Not yet admitted"))</f>
        <v/>
      </c>
      <c r="D65" s="5" t="str">
        <f>IFERROR(VLOOKUP($E65, 'HS Info'!$A:$D, 3, FALSE), IF($E65="", "",  "Not in HS Info"))</f>
        <v/>
      </c>
      <c r="E65" t="str">
        <f>IF(ISBLANK('HS Info'!A64), "", 'HS Info'!A64)</f>
        <v/>
      </c>
      <c r="F65" s="5" t="str">
        <f>IFERROR(VLOOKUP($E65, 'HS Info'!$A:$D, 4, FALSE), IF($E65="", "", "Not in HS Info"))</f>
        <v/>
      </c>
      <c r="G65" t="str">
        <f>IF(_xlfn.MAXIFS(ACT!$K:$K, ACT!$B:$B, 'Vetting Master'!$C65)&gt;0, _xlfn.MAXIFS(ACT!$K:$K, ACT!$B:$B, 'Vetting Master'!$C65), IF($E65="", "", 0))</f>
        <v/>
      </c>
      <c r="H65" t="str">
        <f>IF(_xlfn.MAXIFS(ACT!$J:$J, ACT!$B:$B, 'Vetting Master'!$C65)&gt;0, _xlfn.MAXIFS(ACT!$J:$J, ACT!$B:$B, 'Vetting Master'!$C65), IF($E65="", "", 0))</f>
        <v/>
      </c>
      <c r="I65" t="str">
        <f>IF(_xlfn.MAXIFS('SLCC Placement'!K:K, 'SLCC Placement'!B:B, 'Vetting Master'!$C65)&gt;0, _xlfn.MAXIFS('SLCC Placement'!K:K, 'SLCC Placement'!B:B, 'Vetting Master'!$C65), IF($E65="", "", 0))</f>
        <v/>
      </c>
      <c r="J65" t="str">
        <f>IF(_xlfn.MAXIFS('SLCC Placement'!J:J, 'SLCC Placement'!B:B, 'Vetting Master'!$C65)&gt;0, _xlfn.MAXIFS('SLCC Placement'!J:J, 'SLCC Placement'!B:B, 'Vetting Master'!$C65), IF($E65="", "", 0))</f>
        <v/>
      </c>
      <c r="K65" s="5" t="str">
        <f>IFERROR(IF(AND(MATCH(C65,'AP Credit'!B:B,0)&gt;0, MATCH("ENGL 1010",'AP Credit'!J:J,0)&gt;0),"Yes","No"), IF($E65="", " ", "No"))</f>
        <v xml:space="preserve"> </v>
      </c>
      <c r="L65" s="11" t="str" cm="1">
        <f t="array" ref="L65">IF($E65="", "", _xlfn.IFNA(_xlfn.IFS( J65&gt;599,  "1210 - Verify C or Better",  AND(J65&gt;499, OR(I65&gt;13, G65&gt;17)), "1060 - Verify C or Better", AND( OR(G65&gt;17, I65&gt;13), OR(H65&gt;22, J65&gt;399)), "1050 - Verify C or Better", OR( H65&gt;21, J65&gt;299), "1010/1030/1040", OR( H65&gt;19, J65&gt;299), "1010/1030", OR( H65&gt;18, J65&gt;299), "1030"), "Verify C or better in Secondary Math 1,2,3"))</f>
        <v/>
      </c>
      <c r="M65" s="4" t="str">
        <f>IFERROR(VLOOKUP($E65, 'HS Info'!$A:$E, 5, FALSE), IF($E65="", "", "Not in HS Info"))</f>
        <v/>
      </c>
      <c r="N65" s="5" t="str">
        <f>IFERROR(VLOOKUP($C65,Holds!$C:$K, 2, FALSE), IF($E65="", "", 0))</f>
        <v/>
      </c>
      <c r="O65" s="7" t="str">
        <f>IF($E65="", "", _xlfn.XLOOKUP(C65, 'SLCC Student'!H:H, 'SLCC Student'!P:P, "Not Found", 0, 1))</f>
        <v/>
      </c>
      <c r="P65" s="5" t="str">
        <f>IFERROR(VLOOKUP($E65, 'SLCC Student'!$A:$Q, 10, FALSE), IF($E65="", "", "Not Admitted"))</f>
        <v/>
      </c>
      <c r="Q65" s="5" t="str">
        <f>IFERROR(VLOOKUP($E65,'SLCC Student'!$A:$Q,12,FALSE),IF($E65="","", "NotAdmitted"))</f>
        <v/>
      </c>
    </row>
    <row r="66" spans="1:17" x14ac:dyDescent="0.2">
      <c r="A66" s="5" t="str">
        <f>IFERROR(VLOOKUP($E66,'HS Info'!$A:$D,2,FALSE),IF($E66="","","Not in HS Info"))</f>
        <v/>
      </c>
      <c r="B66" s="6" t="str">
        <f>IFERROR(VLOOKUP($C66, 'SLCC Student'!$H:$R, 11, FALSE), IF($E66="", "",  "Not yet admitted"))</f>
        <v/>
      </c>
      <c r="C66" s="5" t="str">
        <f>IFERROR(VLOOKUP($E66,'SLCC Student'!$A:$R,8,FALSE), IF($E66="", "", "Not yet admitted"))</f>
        <v/>
      </c>
      <c r="D66" s="5" t="str">
        <f>IFERROR(VLOOKUP($E66, 'HS Info'!$A:$D, 3, FALSE), IF($E66="", "",  "Not in HS Info"))</f>
        <v/>
      </c>
      <c r="E66" t="str">
        <f>IF(ISBLANK('HS Info'!A65), "", 'HS Info'!A65)</f>
        <v/>
      </c>
      <c r="F66" s="5" t="str">
        <f>IFERROR(VLOOKUP($E66, 'HS Info'!$A:$D, 4, FALSE), IF($E66="", "", "Not in HS Info"))</f>
        <v/>
      </c>
      <c r="G66" t="str">
        <f>IF(_xlfn.MAXIFS(ACT!$K:$K, ACT!$B:$B, 'Vetting Master'!$C66)&gt;0, _xlfn.MAXIFS(ACT!$K:$K, ACT!$B:$B, 'Vetting Master'!$C66), IF($E66="", "", 0))</f>
        <v/>
      </c>
      <c r="H66" t="str">
        <f>IF(_xlfn.MAXIFS(ACT!$J:$J, ACT!$B:$B, 'Vetting Master'!$C66)&gt;0, _xlfn.MAXIFS(ACT!$J:$J, ACT!$B:$B, 'Vetting Master'!$C66), IF($E66="", "", 0))</f>
        <v/>
      </c>
      <c r="I66" t="str">
        <f>IF(_xlfn.MAXIFS('SLCC Placement'!K:K, 'SLCC Placement'!B:B, 'Vetting Master'!$C66)&gt;0, _xlfn.MAXIFS('SLCC Placement'!K:K, 'SLCC Placement'!B:B, 'Vetting Master'!$C66), IF($E66="", "", 0))</f>
        <v/>
      </c>
      <c r="J66" t="str">
        <f>IF(_xlfn.MAXIFS('SLCC Placement'!J:J, 'SLCC Placement'!B:B, 'Vetting Master'!$C66)&gt;0, _xlfn.MAXIFS('SLCC Placement'!J:J, 'SLCC Placement'!B:B, 'Vetting Master'!$C66), IF($E66="", "", 0))</f>
        <v/>
      </c>
      <c r="K66" s="5" t="str">
        <f>IFERROR(IF(AND(MATCH(C66,'AP Credit'!B:B,0)&gt;0, MATCH("ENGL 1010",'AP Credit'!J:J,0)&gt;0),"Yes","No"), IF($E66="", " ", "No"))</f>
        <v xml:space="preserve"> </v>
      </c>
      <c r="L66" s="11" t="str" cm="1">
        <f t="array" ref="L66">IF($E66="", "", _xlfn.IFNA(_xlfn.IFS( J66&gt;599,  "1210 - Verify C or Better",  AND(J66&gt;499, OR(I66&gt;13, G66&gt;17)), "1060 - Verify C or Better", AND( OR(G66&gt;17, I66&gt;13), OR(H66&gt;22, J66&gt;399)), "1050 - Verify C or Better", OR( H66&gt;21, J66&gt;299), "1010/1030/1040", OR( H66&gt;19, J66&gt;299), "1010/1030", OR( H66&gt;18, J66&gt;299), "1030"), "Verify C or better in Secondary Math 1,2,3"))</f>
        <v/>
      </c>
      <c r="M66" s="4" t="str">
        <f>IFERROR(VLOOKUP($E66, 'HS Info'!$A:$E, 5, FALSE), IF($E66="", "", "Not in HS Info"))</f>
        <v/>
      </c>
      <c r="N66" s="5" t="str">
        <f>IFERROR(VLOOKUP($C66,Holds!$C:$K, 2, FALSE), IF($E66="", "", 0))</f>
        <v/>
      </c>
      <c r="O66" s="7" t="str">
        <f>IF($E66="", "", _xlfn.XLOOKUP(C66, 'SLCC Student'!H:H, 'SLCC Student'!P:P, "Not Found", 0, 1))</f>
        <v/>
      </c>
      <c r="P66" s="5" t="str">
        <f>IFERROR(VLOOKUP($E66, 'SLCC Student'!$A:$Q, 10, FALSE), IF($E66="", "", "Not Admitted"))</f>
        <v/>
      </c>
      <c r="Q66" s="5" t="str">
        <f>IFERROR(VLOOKUP($E66,'SLCC Student'!$A:$Q,12,FALSE),IF($E66="","", "NotAdmitted"))</f>
        <v/>
      </c>
    </row>
    <row r="67" spans="1:17" x14ac:dyDescent="0.2">
      <c r="A67" s="5" t="str">
        <f>IFERROR(VLOOKUP($E67,'HS Info'!$A:$D,2,FALSE),IF($E67="","","Not in HS Info"))</f>
        <v/>
      </c>
      <c r="B67" s="6" t="str">
        <f>IFERROR(VLOOKUP($C67, 'SLCC Student'!$H:$R, 11, FALSE), IF($E67="", "",  "Not yet admitted"))</f>
        <v/>
      </c>
      <c r="C67" s="5" t="str">
        <f>IFERROR(VLOOKUP($E67,'SLCC Student'!$A:$R,8,FALSE), IF($E67="", "", "Not yet admitted"))</f>
        <v/>
      </c>
      <c r="D67" s="5" t="str">
        <f>IFERROR(VLOOKUP($E67, 'HS Info'!$A:$D, 3, FALSE), IF($E67="", "",  "Not in HS Info"))</f>
        <v/>
      </c>
      <c r="E67" t="str">
        <f>IF(ISBLANK('HS Info'!A66), "", 'HS Info'!A66)</f>
        <v/>
      </c>
      <c r="F67" s="5" t="str">
        <f>IFERROR(VLOOKUP($E67, 'HS Info'!$A:$D, 4, FALSE), IF($E67="", "", "Not in HS Info"))</f>
        <v/>
      </c>
      <c r="G67" t="str">
        <f>IF(_xlfn.MAXIFS(ACT!$K:$K, ACT!$B:$B, 'Vetting Master'!$C67)&gt;0, _xlfn.MAXIFS(ACT!$K:$K, ACT!$B:$B, 'Vetting Master'!$C67), IF($E67="", "", 0))</f>
        <v/>
      </c>
      <c r="H67" t="str">
        <f>IF(_xlfn.MAXIFS(ACT!$J:$J, ACT!$B:$B, 'Vetting Master'!$C67)&gt;0, _xlfn.MAXIFS(ACT!$J:$J, ACT!$B:$B, 'Vetting Master'!$C67), IF($E67="", "", 0))</f>
        <v/>
      </c>
      <c r="I67" t="str">
        <f>IF(_xlfn.MAXIFS('SLCC Placement'!K:K, 'SLCC Placement'!B:B, 'Vetting Master'!$C67)&gt;0, _xlfn.MAXIFS('SLCC Placement'!K:K, 'SLCC Placement'!B:B, 'Vetting Master'!$C67), IF($E67="", "", 0))</f>
        <v/>
      </c>
      <c r="J67" t="str">
        <f>IF(_xlfn.MAXIFS('SLCC Placement'!J:J, 'SLCC Placement'!B:B, 'Vetting Master'!$C67)&gt;0, _xlfn.MAXIFS('SLCC Placement'!J:J, 'SLCC Placement'!B:B, 'Vetting Master'!$C67), IF($E67="", "", 0))</f>
        <v/>
      </c>
      <c r="K67" s="5" t="str">
        <f>IFERROR(IF(AND(MATCH(C67,'AP Credit'!B:B,0)&gt;0, MATCH("ENGL 1010",'AP Credit'!J:J,0)&gt;0),"Yes","No"), IF($E67="", " ", "No"))</f>
        <v xml:space="preserve"> </v>
      </c>
      <c r="L67" s="11" t="str" cm="1">
        <f t="array" ref="L67">IF($E67="", "", _xlfn.IFNA(_xlfn.IFS( J67&gt;599,  "1210 - Verify C or Better",  AND(J67&gt;499, OR(I67&gt;13, G67&gt;17)), "1060 - Verify C or Better", AND( OR(G67&gt;17, I67&gt;13), OR(H67&gt;22, J67&gt;399)), "1050 - Verify C or Better", OR( H67&gt;21, J67&gt;299), "1010/1030/1040", OR( H67&gt;19, J67&gt;299), "1010/1030", OR( H67&gt;18, J67&gt;299), "1030"), "Verify C or better in Secondary Math 1,2,3"))</f>
        <v/>
      </c>
      <c r="M67" s="4" t="str">
        <f>IFERROR(VLOOKUP($E67, 'HS Info'!$A:$E, 5, FALSE), IF($E67="", "", "Not in HS Info"))</f>
        <v/>
      </c>
      <c r="N67" s="5" t="str">
        <f>IFERROR(VLOOKUP($C67,Holds!$C:$K, 2, FALSE), IF($E67="", "", 0))</f>
        <v/>
      </c>
      <c r="O67" s="7" t="str">
        <f>IF($E67="", "", _xlfn.XLOOKUP(C67, 'SLCC Student'!H:H, 'SLCC Student'!P:P, "Not Found", 0, 1))</f>
        <v/>
      </c>
      <c r="P67" s="5" t="str">
        <f>IFERROR(VLOOKUP($E67, 'SLCC Student'!$A:$Q, 10, FALSE), IF($E67="", "", "Not Admitted"))</f>
        <v/>
      </c>
      <c r="Q67" s="5" t="str">
        <f>IFERROR(VLOOKUP($E67,'SLCC Student'!$A:$Q,12,FALSE),IF($E67="","", "NotAdmitted"))</f>
        <v/>
      </c>
    </row>
    <row r="68" spans="1:17" x14ac:dyDescent="0.2">
      <c r="A68" s="5" t="str">
        <f>IFERROR(VLOOKUP($E68,'HS Info'!$A:$D,2,FALSE),IF($E68="","","Not in HS Info"))</f>
        <v/>
      </c>
      <c r="B68" s="6" t="str">
        <f>IFERROR(VLOOKUP($C68, 'SLCC Student'!$H:$R, 11, FALSE), IF($E68="", "",  "Not yet admitted"))</f>
        <v/>
      </c>
      <c r="C68" s="5" t="str">
        <f>IFERROR(VLOOKUP($E68,'SLCC Student'!$A:$R,8,FALSE), IF($E68="", "", "Not yet admitted"))</f>
        <v/>
      </c>
      <c r="D68" s="5" t="str">
        <f>IFERROR(VLOOKUP($E68, 'HS Info'!$A:$D, 3, FALSE), IF($E68="", "",  "Not in HS Info"))</f>
        <v/>
      </c>
      <c r="E68" t="str">
        <f>IF(ISBLANK('HS Info'!A67), "", 'HS Info'!A67)</f>
        <v/>
      </c>
      <c r="F68" s="5" t="str">
        <f>IFERROR(VLOOKUP($E68, 'HS Info'!$A:$D, 4, FALSE), IF($E68="", "", "Not in HS Info"))</f>
        <v/>
      </c>
      <c r="G68" t="str">
        <f>IF(_xlfn.MAXIFS(ACT!$K:$K, ACT!$B:$B, 'Vetting Master'!$C68)&gt;0, _xlfn.MAXIFS(ACT!$K:$K, ACT!$B:$B, 'Vetting Master'!$C68), IF($E68="", "", 0))</f>
        <v/>
      </c>
      <c r="H68" t="str">
        <f>IF(_xlfn.MAXIFS(ACT!$J:$J, ACT!$B:$B, 'Vetting Master'!$C68)&gt;0, _xlfn.MAXIFS(ACT!$J:$J, ACT!$B:$B, 'Vetting Master'!$C68), IF($E68="", "", 0))</f>
        <v/>
      </c>
      <c r="I68" t="str">
        <f>IF(_xlfn.MAXIFS('SLCC Placement'!K:K, 'SLCC Placement'!B:B, 'Vetting Master'!$C68)&gt;0, _xlfn.MAXIFS('SLCC Placement'!K:K, 'SLCC Placement'!B:B, 'Vetting Master'!$C68), IF($E68="", "", 0))</f>
        <v/>
      </c>
      <c r="J68" t="str">
        <f>IF(_xlfn.MAXIFS('SLCC Placement'!J:J, 'SLCC Placement'!B:B, 'Vetting Master'!$C68)&gt;0, _xlfn.MAXIFS('SLCC Placement'!J:J, 'SLCC Placement'!B:B, 'Vetting Master'!$C68), IF($E68="", "", 0))</f>
        <v/>
      </c>
      <c r="K68" s="5" t="str">
        <f>IFERROR(IF(AND(MATCH(C68,'AP Credit'!B:B,0)&gt;0, MATCH("ENGL 1010",'AP Credit'!J:J,0)&gt;0),"Yes","No"), IF($E68="", " ", "No"))</f>
        <v xml:space="preserve"> </v>
      </c>
      <c r="L68" s="11" t="str" cm="1">
        <f t="array" ref="L68">IF($E68="", "", _xlfn.IFNA(_xlfn.IFS( J68&gt;599,  "1210 - Verify C or Better",  AND(J68&gt;499, OR(I68&gt;13, G68&gt;17)), "1060 - Verify C or Better", AND( OR(G68&gt;17, I68&gt;13), OR(H68&gt;22, J68&gt;399)), "1050 - Verify C or Better", OR( H68&gt;21, J68&gt;299), "1010/1030/1040", OR( H68&gt;19, J68&gt;299), "1010/1030", OR( H68&gt;18, J68&gt;299), "1030"), "Verify C or better in Secondary Math 1,2,3"))</f>
        <v/>
      </c>
      <c r="M68" s="4" t="str">
        <f>IFERROR(VLOOKUP($E68, 'HS Info'!$A:$E, 5, FALSE), IF($E68="", "", "Not in HS Info"))</f>
        <v/>
      </c>
      <c r="N68" s="5" t="str">
        <f>IFERROR(VLOOKUP($C68,Holds!$C:$K, 2, FALSE), IF($E68="", "", 0))</f>
        <v/>
      </c>
      <c r="O68" s="7" t="str">
        <f>IF($E68="", "", _xlfn.XLOOKUP(C68, 'SLCC Student'!H:H, 'SLCC Student'!P:P, "Not Found", 0, 1))</f>
        <v/>
      </c>
      <c r="P68" s="5" t="str">
        <f>IFERROR(VLOOKUP($E68, 'SLCC Student'!$A:$Q, 10, FALSE), IF($E68="", "", "Not Admitted"))</f>
        <v/>
      </c>
      <c r="Q68" s="5" t="str">
        <f>IFERROR(VLOOKUP($E68,'SLCC Student'!$A:$Q,12,FALSE),IF($E68="","", "NotAdmitted"))</f>
        <v/>
      </c>
    </row>
    <row r="69" spans="1:17" x14ac:dyDescent="0.2">
      <c r="A69" s="5" t="str">
        <f>IFERROR(VLOOKUP($E69,'HS Info'!$A:$D,2,FALSE),IF($E69="","","Not in HS Info"))</f>
        <v/>
      </c>
      <c r="B69" s="6" t="str">
        <f>IFERROR(VLOOKUP($C69, 'SLCC Student'!$H:$R, 11, FALSE), IF($E69="", "",  "Not yet admitted"))</f>
        <v/>
      </c>
      <c r="C69" s="5" t="str">
        <f>IFERROR(VLOOKUP($E69,'SLCC Student'!$A:$R,8,FALSE), IF($E69="", "", "Not yet admitted"))</f>
        <v/>
      </c>
      <c r="D69" s="5" t="str">
        <f>IFERROR(VLOOKUP($E69, 'HS Info'!$A:$D, 3, FALSE), IF($E69="", "",  "Not in HS Info"))</f>
        <v/>
      </c>
      <c r="E69" t="str">
        <f>IF(ISBLANK('HS Info'!A68), "", 'HS Info'!A68)</f>
        <v/>
      </c>
      <c r="F69" s="5" t="str">
        <f>IFERROR(VLOOKUP($E69, 'HS Info'!$A:$D, 4, FALSE), IF($E69="", "", "Not in HS Info"))</f>
        <v/>
      </c>
      <c r="G69" t="str">
        <f>IF(_xlfn.MAXIFS(ACT!$K:$K, ACT!$B:$B, 'Vetting Master'!$C69)&gt;0, _xlfn.MAXIFS(ACT!$K:$K, ACT!$B:$B, 'Vetting Master'!$C69), IF($E69="", "", 0))</f>
        <v/>
      </c>
      <c r="H69" t="str">
        <f>IF(_xlfn.MAXIFS(ACT!$J:$J, ACT!$B:$B, 'Vetting Master'!$C69)&gt;0, _xlfn.MAXIFS(ACT!$J:$J, ACT!$B:$B, 'Vetting Master'!$C69), IF($E69="", "", 0))</f>
        <v/>
      </c>
      <c r="I69" t="str">
        <f>IF(_xlfn.MAXIFS('SLCC Placement'!K:K, 'SLCC Placement'!B:B, 'Vetting Master'!$C69)&gt;0, _xlfn.MAXIFS('SLCC Placement'!K:K, 'SLCC Placement'!B:B, 'Vetting Master'!$C69), IF($E69="", "", 0))</f>
        <v/>
      </c>
      <c r="J69" t="str">
        <f>IF(_xlfn.MAXIFS('SLCC Placement'!J:J, 'SLCC Placement'!B:B, 'Vetting Master'!$C69)&gt;0, _xlfn.MAXIFS('SLCC Placement'!J:J, 'SLCC Placement'!B:B, 'Vetting Master'!$C69), IF($E69="", "", 0))</f>
        <v/>
      </c>
      <c r="K69" s="5" t="str">
        <f>IFERROR(IF(AND(MATCH(C69,'AP Credit'!B:B,0)&gt;0, MATCH("ENGL 1010",'AP Credit'!J:J,0)&gt;0),"Yes","No"), IF($E69="", " ", "No"))</f>
        <v xml:space="preserve"> </v>
      </c>
      <c r="L69" s="11" t="str" cm="1">
        <f t="array" ref="L69">IF($E69="", "", _xlfn.IFNA(_xlfn.IFS( J69&gt;599,  "1210 - Verify C or Better",  AND(J69&gt;499, OR(I69&gt;13, G69&gt;17)), "1060 - Verify C or Better", AND( OR(G69&gt;17, I69&gt;13), OR(H69&gt;22, J69&gt;399)), "1050 - Verify C or Better", OR( H69&gt;21, J69&gt;299), "1010/1030/1040", OR( H69&gt;19, J69&gt;299), "1010/1030", OR( H69&gt;18, J69&gt;299), "1030"), "Verify C or better in Secondary Math 1,2,3"))</f>
        <v/>
      </c>
      <c r="M69" s="4" t="str">
        <f>IFERROR(VLOOKUP($E69, 'HS Info'!$A:$E, 5, FALSE), IF($E69="", "", "Not in HS Info"))</f>
        <v/>
      </c>
      <c r="N69" s="5" t="str">
        <f>IFERROR(VLOOKUP($C69,Holds!$C:$K, 2, FALSE), IF($E69="", "", 0))</f>
        <v/>
      </c>
      <c r="O69" s="7" t="str">
        <f>IF($E69="", "", _xlfn.XLOOKUP(C69, 'SLCC Student'!H:H, 'SLCC Student'!P:P, "Not Found", 0, 1))</f>
        <v/>
      </c>
      <c r="P69" s="5" t="str">
        <f>IFERROR(VLOOKUP($E69, 'SLCC Student'!$A:$Q, 10, FALSE), IF($E69="", "", "Not Admitted"))</f>
        <v/>
      </c>
      <c r="Q69" s="5" t="str">
        <f>IFERROR(VLOOKUP($E69,'SLCC Student'!$A:$Q,12,FALSE),IF($E69="","", "NotAdmitted"))</f>
        <v/>
      </c>
    </row>
    <row r="70" spans="1:17" x14ac:dyDescent="0.2">
      <c r="A70" s="5" t="str">
        <f>IFERROR(VLOOKUP($E70,'HS Info'!$A:$D,2,FALSE),IF($E70="","","Not in HS Info"))</f>
        <v/>
      </c>
      <c r="B70" s="6" t="str">
        <f>IFERROR(VLOOKUP($C70, 'SLCC Student'!$H:$R, 11, FALSE), IF($E70="", "",  "Not yet admitted"))</f>
        <v/>
      </c>
      <c r="C70" s="5" t="str">
        <f>IFERROR(VLOOKUP($E70,'SLCC Student'!$A:$R,8,FALSE), IF($E70="", "", "Not yet admitted"))</f>
        <v/>
      </c>
      <c r="D70" s="5" t="str">
        <f>IFERROR(VLOOKUP($E70, 'HS Info'!$A:$D, 3, FALSE), IF($E70="", "",  "Not in HS Info"))</f>
        <v/>
      </c>
      <c r="E70" t="str">
        <f>IF(ISBLANK('HS Info'!A69), "", 'HS Info'!A69)</f>
        <v/>
      </c>
      <c r="F70" s="5" t="str">
        <f>IFERROR(VLOOKUP($E70, 'HS Info'!$A:$D, 4, FALSE), IF($E70="", "", "Not in HS Info"))</f>
        <v/>
      </c>
      <c r="G70" t="str">
        <f>IF(_xlfn.MAXIFS(ACT!$K:$K, ACT!$B:$B, 'Vetting Master'!$C70)&gt;0, _xlfn.MAXIFS(ACT!$K:$K, ACT!$B:$B, 'Vetting Master'!$C70), IF($E70="", "", 0))</f>
        <v/>
      </c>
      <c r="H70" t="str">
        <f>IF(_xlfn.MAXIFS(ACT!$J:$J, ACT!$B:$B, 'Vetting Master'!$C70)&gt;0, _xlfn.MAXIFS(ACT!$J:$J, ACT!$B:$B, 'Vetting Master'!$C70), IF($E70="", "", 0))</f>
        <v/>
      </c>
      <c r="I70" t="str">
        <f>IF(_xlfn.MAXIFS('SLCC Placement'!K:K, 'SLCC Placement'!B:B, 'Vetting Master'!$C70)&gt;0, _xlfn.MAXIFS('SLCC Placement'!K:K, 'SLCC Placement'!B:B, 'Vetting Master'!$C70), IF($E70="", "", 0))</f>
        <v/>
      </c>
      <c r="J70" t="str">
        <f>IF(_xlfn.MAXIFS('SLCC Placement'!J:J, 'SLCC Placement'!B:B, 'Vetting Master'!$C70)&gt;0, _xlfn.MAXIFS('SLCC Placement'!J:J, 'SLCC Placement'!B:B, 'Vetting Master'!$C70), IF($E70="", "", 0))</f>
        <v/>
      </c>
      <c r="K70" s="5" t="str">
        <f>IFERROR(IF(AND(MATCH(C70,'AP Credit'!B:B,0)&gt;0, MATCH("ENGL 1010",'AP Credit'!J:J,0)&gt;0),"Yes","No"), IF($E70="", " ", "No"))</f>
        <v xml:space="preserve"> </v>
      </c>
      <c r="L70" s="11" t="str" cm="1">
        <f t="array" ref="L70">IF($E70="", "", _xlfn.IFNA(_xlfn.IFS( J70&gt;599,  "1210 - Verify C or Better",  AND(J70&gt;499, OR(I70&gt;13, G70&gt;17)), "1060 - Verify C or Better", AND( OR(G70&gt;17, I70&gt;13), OR(H70&gt;22, J70&gt;399)), "1050 - Verify C or Better", OR( H70&gt;21, J70&gt;299), "1010/1030/1040", OR( H70&gt;19, J70&gt;299), "1010/1030", OR( H70&gt;18, J70&gt;299), "1030"), "Verify C or better in Secondary Math 1,2,3"))</f>
        <v/>
      </c>
      <c r="M70" s="4" t="str">
        <f>IFERROR(VLOOKUP($E70, 'HS Info'!$A:$E, 5, FALSE), IF($E70="", "", "Not in HS Info"))</f>
        <v/>
      </c>
      <c r="N70" s="5" t="str">
        <f>IFERROR(VLOOKUP($C70,Holds!$C:$K, 2, FALSE), IF($E70="", "", 0))</f>
        <v/>
      </c>
      <c r="O70" s="7" t="str">
        <f>IF($E70="", "", _xlfn.XLOOKUP(C70, 'SLCC Student'!H:H, 'SLCC Student'!P:P, "Not Found", 0, 1))</f>
        <v/>
      </c>
      <c r="P70" s="5" t="str">
        <f>IFERROR(VLOOKUP($E70, 'SLCC Student'!$A:$Q, 10, FALSE), IF($E70="", "", "Not Admitted"))</f>
        <v/>
      </c>
      <c r="Q70" s="5" t="str">
        <f>IFERROR(VLOOKUP($E70,'SLCC Student'!$A:$Q,12,FALSE),IF($E70="","", "NotAdmitted"))</f>
        <v/>
      </c>
    </row>
    <row r="71" spans="1:17" x14ac:dyDescent="0.2">
      <c r="A71" s="5" t="str">
        <f>IFERROR(VLOOKUP($E71,'HS Info'!$A:$D,2,FALSE),IF($E71="","","Not in HS Info"))</f>
        <v/>
      </c>
      <c r="B71" s="6" t="str">
        <f>IFERROR(VLOOKUP($C71, 'SLCC Student'!$H:$R, 11, FALSE), IF($E71="", "",  "Not yet admitted"))</f>
        <v/>
      </c>
      <c r="C71" s="5" t="str">
        <f>IFERROR(VLOOKUP($E71,'SLCC Student'!$A:$R,8,FALSE), IF($E71="", "", "Not yet admitted"))</f>
        <v/>
      </c>
      <c r="D71" s="5" t="str">
        <f>IFERROR(VLOOKUP($E71, 'HS Info'!$A:$D, 3, FALSE), IF($E71="", "",  "Not in HS Info"))</f>
        <v/>
      </c>
      <c r="E71" t="str">
        <f>IF(ISBLANK('HS Info'!A70), "", 'HS Info'!A70)</f>
        <v/>
      </c>
      <c r="F71" s="5" t="str">
        <f>IFERROR(VLOOKUP($E71, 'HS Info'!$A:$D, 4, FALSE), IF($E71="", "", "Not in HS Info"))</f>
        <v/>
      </c>
      <c r="G71" t="str">
        <f>IF(_xlfn.MAXIFS(ACT!$K:$K, ACT!$B:$B, 'Vetting Master'!$C71)&gt;0, _xlfn.MAXIFS(ACT!$K:$K, ACT!$B:$B, 'Vetting Master'!$C71), IF($E71="", "", 0))</f>
        <v/>
      </c>
      <c r="H71" t="str">
        <f>IF(_xlfn.MAXIFS(ACT!$J:$J, ACT!$B:$B, 'Vetting Master'!$C71)&gt;0, _xlfn.MAXIFS(ACT!$J:$J, ACT!$B:$B, 'Vetting Master'!$C71), IF($E71="", "", 0))</f>
        <v/>
      </c>
      <c r="I71" t="str">
        <f>IF(_xlfn.MAXIFS('SLCC Placement'!K:K, 'SLCC Placement'!B:B, 'Vetting Master'!$C71)&gt;0, _xlfn.MAXIFS('SLCC Placement'!K:K, 'SLCC Placement'!B:B, 'Vetting Master'!$C71), IF($E71="", "", 0))</f>
        <v/>
      </c>
      <c r="J71" t="str">
        <f>IF(_xlfn.MAXIFS('SLCC Placement'!J:J, 'SLCC Placement'!B:B, 'Vetting Master'!$C71)&gt;0, _xlfn.MAXIFS('SLCC Placement'!J:J, 'SLCC Placement'!B:B, 'Vetting Master'!$C71), IF($E71="", "", 0))</f>
        <v/>
      </c>
      <c r="K71" s="5" t="str">
        <f>IFERROR(IF(AND(MATCH(C71,'AP Credit'!B:B,0)&gt;0, MATCH("ENGL 1010",'AP Credit'!J:J,0)&gt;0),"Yes","No"), IF($E71="", " ", "No"))</f>
        <v xml:space="preserve"> </v>
      </c>
      <c r="L71" s="11" t="str" cm="1">
        <f t="array" ref="L71">IF($E71="", "", _xlfn.IFNA(_xlfn.IFS( J71&gt;599,  "1210 - Verify C or Better",  AND(J71&gt;499, OR(I71&gt;13, G71&gt;17)), "1060 - Verify C or Better", AND( OR(G71&gt;17, I71&gt;13), OR(H71&gt;22, J71&gt;399)), "1050 - Verify C or Better", OR( H71&gt;21, J71&gt;299), "1010/1030/1040", OR( H71&gt;19, J71&gt;299), "1010/1030", OR( H71&gt;18, J71&gt;299), "1030"), "Verify C or better in Secondary Math 1,2,3"))</f>
        <v/>
      </c>
      <c r="M71" s="4" t="str">
        <f>IFERROR(VLOOKUP($E71, 'HS Info'!$A:$E, 5, FALSE), IF($E71="", "", "Not in HS Info"))</f>
        <v/>
      </c>
      <c r="N71" s="5" t="str">
        <f>IFERROR(VLOOKUP($C71,Holds!$C:$K, 2, FALSE), IF($E71="", "", 0))</f>
        <v/>
      </c>
      <c r="O71" s="7" t="str">
        <f>IF($E71="", "", _xlfn.XLOOKUP(C71, 'SLCC Student'!H:H, 'SLCC Student'!P:P, "Not Found", 0, 1))</f>
        <v/>
      </c>
      <c r="P71" s="5" t="str">
        <f>IFERROR(VLOOKUP($E71, 'SLCC Student'!$A:$Q, 10, FALSE), IF($E71="", "", "Not Admitted"))</f>
        <v/>
      </c>
      <c r="Q71" s="5" t="str">
        <f>IFERROR(VLOOKUP($E71,'SLCC Student'!$A:$Q,12,FALSE),IF($E71="","", "NotAdmitted"))</f>
        <v/>
      </c>
    </row>
    <row r="72" spans="1:17" x14ac:dyDescent="0.2">
      <c r="A72" s="5" t="str">
        <f>IFERROR(VLOOKUP($E72,'HS Info'!$A:$D,2,FALSE),IF($E72="","","Not in HS Info"))</f>
        <v/>
      </c>
      <c r="B72" s="6" t="str">
        <f>IFERROR(VLOOKUP($C72, 'SLCC Student'!$H:$R, 11, FALSE), IF($E72="", "",  "Not yet admitted"))</f>
        <v/>
      </c>
      <c r="C72" s="5" t="str">
        <f>IFERROR(VLOOKUP($E72,'SLCC Student'!$A:$R,8,FALSE), IF($E72="", "", "Not yet admitted"))</f>
        <v/>
      </c>
      <c r="D72" s="5" t="str">
        <f>IFERROR(VLOOKUP($E72, 'HS Info'!$A:$D, 3, FALSE), IF($E72="", "",  "Not in HS Info"))</f>
        <v/>
      </c>
      <c r="E72" t="str">
        <f>IF(ISBLANK('HS Info'!A71), "", 'HS Info'!A71)</f>
        <v/>
      </c>
      <c r="F72" s="5" t="str">
        <f>IFERROR(VLOOKUP($E72, 'HS Info'!$A:$D, 4, FALSE), IF($E72="", "", "Not in HS Info"))</f>
        <v/>
      </c>
      <c r="G72" t="str">
        <f>IF(_xlfn.MAXIFS(ACT!$K:$K, ACT!$B:$B, 'Vetting Master'!$C72)&gt;0, _xlfn.MAXIFS(ACT!$K:$K, ACT!$B:$B, 'Vetting Master'!$C72), IF($E72="", "", 0))</f>
        <v/>
      </c>
      <c r="H72" t="str">
        <f>IF(_xlfn.MAXIFS(ACT!$J:$J, ACT!$B:$B, 'Vetting Master'!$C72)&gt;0, _xlfn.MAXIFS(ACT!$J:$J, ACT!$B:$B, 'Vetting Master'!$C72), IF($E72="", "", 0))</f>
        <v/>
      </c>
      <c r="I72" t="str">
        <f>IF(_xlfn.MAXIFS('SLCC Placement'!K:K, 'SLCC Placement'!B:B, 'Vetting Master'!$C72)&gt;0, _xlfn.MAXIFS('SLCC Placement'!K:K, 'SLCC Placement'!B:B, 'Vetting Master'!$C72), IF($E72="", "", 0))</f>
        <v/>
      </c>
      <c r="J72" t="str">
        <f>IF(_xlfn.MAXIFS('SLCC Placement'!J:J, 'SLCC Placement'!B:B, 'Vetting Master'!$C72)&gt;0, _xlfn.MAXIFS('SLCC Placement'!J:J, 'SLCC Placement'!B:B, 'Vetting Master'!$C72), IF($E72="", "", 0))</f>
        <v/>
      </c>
      <c r="K72" s="5" t="str">
        <f>IFERROR(IF(AND(MATCH(C72,'AP Credit'!B:B,0)&gt;0, MATCH("ENGL 1010",'AP Credit'!J:J,0)&gt;0),"Yes","No"), IF($E72="", " ", "No"))</f>
        <v xml:space="preserve"> </v>
      </c>
      <c r="L72" s="11" t="str" cm="1">
        <f t="array" ref="L72">IF($E72="", "", _xlfn.IFNA(_xlfn.IFS( J72&gt;599,  "1210 - Verify C or Better",  AND(J72&gt;499, OR(I72&gt;13, G72&gt;17)), "1060 - Verify C or Better", AND( OR(G72&gt;17, I72&gt;13), OR(H72&gt;22, J72&gt;399)), "1050 - Verify C or Better", OR( H72&gt;21, J72&gt;299), "1010/1030/1040", OR( H72&gt;19, J72&gt;299), "1010/1030", OR( H72&gt;18, J72&gt;299), "1030"), "Verify C or better in Secondary Math 1,2,3"))</f>
        <v/>
      </c>
      <c r="M72" s="4" t="str">
        <f>IFERROR(VLOOKUP($E72, 'HS Info'!$A:$E, 5, FALSE), IF($E72="", "", "Not in HS Info"))</f>
        <v/>
      </c>
      <c r="N72" s="5" t="str">
        <f>IFERROR(VLOOKUP($C72,Holds!$C:$K, 2, FALSE), IF($E72="", "", 0))</f>
        <v/>
      </c>
      <c r="O72" s="7" t="str">
        <f>IF($E72="", "", _xlfn.XLOOKUP(C72, 'SLCC Student'!H:H, 'SLCC Student'!P:P, "Not Found", 0, 1))</f>
        <v/>
      </c>
      <c r="P72" s="5" t="str">
        <f>IFERROR(VLOOKUP($E72, 'SLCC Student'!$A:$Q, 10, FALSE), IF($E72="", "", "Not Admitted"))</f>
        <v/>
      </c>
      <c r="Q72" s="5" t="str">
        <f>IFERROR(VLOOKUP($E72,'SLCC Student'!$A:$Q,12,FALSE),IF($E72="","", "NotAdmitted"))</f>
        <v/>
      </c>
    </row>
    <row r="73" spans="1:17" x14ac:dyDescent="0.2">
      <c r="A73" s="5" t="str">
        <f>IFERROR(VLOOKUP($E73,'HS Info'!$A:$D,2,FALSE),IF($E73="","","Not in HS Info"))</f>
        <v/>
      </c>
      <c r="B73" s="6" t="str">
        <f>IFERROR(VLOOKUP($C73, 'SLCC Student'!$H:$R, 11, FALSE), IF($E73="", "",  "Not yet admitted"))</f>
        <v/>
      </c>
      <c r="C73" s="5" t="str">
        <f>IFERROR(VLOOKUP($E73,'SLCC Student'!$A:$R,8,FALSE), IF($E73="", "", "Not yet admitted"))</f>
        <v/>
      </c>
      <c r="D73" s="5" t="str">
        <f>IFERROR(VLOOKUP($E73, 'HS Info'!$A:$D, 3, FALSE), IF($E73="", "",  "Not in HS Info"))</f>
        <v/>
      </c>
      <c r="E73" t="str">
        <f>IF(ISBLANK('HS Info'!A72), "", 'HS Info'!A72)</f>
        <v/>
      </c>
      <c r="F73" s="5" t="str">
        <f>IFERROR(VLOOKUP($E73, 'HS Info'!$A:$D, 4, FALSE), IF($E73="", "", "Not in HS Info"))</f>
        <v/>
      </c>
      <c r="G73" t="str">
        <f>IF(_xlfn.MAXIFS(ACT!$K:$K, ACT!$B:$B, 'Vetting Master'!$C73)&gt;0, _xlfn.MAXIFS(ACT!$K:$K, ACT!$B:$B, 'Vetting Master'!$C73), IF($E73="", "", 0))</f>
        <v/>
      </c>
      <c r="H73" t="str">
        <f>IF(_xlfn.MAXIFS(ACT!$J:$J, ACT!$B:$B, 'Vetting Master'!$C73)&gt;0, _xlfn.MAXIFS(ACT!$J:$J, ACT!$B:$B, 'Vetting Master'!$C73), IF($E73="", "", 0))</f>
        <v/>
      </c>
      <c r="I73" t="str">
        <f>IF(_xlfn.MAXIFS('SLCC Placement'!K:K, 'SLCC Placement'!B:B, 'Vetting Master'!$C73)&gt;0, _xlfn.MAXIFS('SLCC Placement'!K:K, 'SLCC Placement'!B:B, 'Vetting Master'!$C73), IF($E73="", "", 0))</f>
        <v/>
      </c>
      <c r="J73" t="str">
        <f>IF(_xlfn.MAXIFS('SLCC Placement'!J:J, 'SLCC Placement'!B:B, 'Vetting Master'!$C73)&gt;0, _xlfn.MAXIFS('SLCC Placement'!J:J, 'SLCC Placement'!B:B, 'Vetting Master'!$C73), IF($E73="", "", 0))</f>
        <v/>
      </c>
      <c r="K73" s="5" t="str">
        <f>IFERROR(IF(AND(MATCH(C73,'AP Credit'!B:B,0)&gt;0, MATCH("ENGL 1010",'AP Credit'!J:J,0)&gt;0),"Yes","No"), IF($E73="", " ", "No"))</f>
        <v xml:space="preserve"> </v>
      </c>
      <c r="L73" s="11" t="str" cm="1">
        <f t="array" ref="L73">IF($E73="", "", _xlfn.IFNA(_xlfn.IFS( J73&gt;599,  "1210 - Verify C or Better",  AND(J73&gt;499, OR(I73&gt;13, G73&gt;17)), "1060 - Verify C or Better", AND( OR(G73&gt;17, I73&gt;13), OR(H73&gt;22, J73&gt;399)), "1050 - Verify C or Better", OR( H73&gt;21, J73&gt;299), "1010/1030/1040", OR( H73&gt;19, J73&gt;299), "1010/1030", OR( H73&gt;18, J73&gt;299), "1030"), "Verify C or better in Secondary Math 1,2,3"))</f>
        <v/>
      </c>
      <c r="M73" s="4" t="str">
        <f>IFERROR(VLOOKUP($E73, 'HS Info'!$A:$E, 5, FALSE), IF($E73="", "", "Not in HS Info"))</f>
        <v/>
      </c>
      <c r="N73" s="5" t="str">
        <f>IFERROR(VLOOKUP($C73,Holds!$C:$K, 2, FALSE), IF($E73="", "", 0))</f>
        <v/>
      </c>
      <c r="O73" s="7" t="str">
        <f>IF($E73="", "", _xlfn.XLOOKUP(C73, 'SLCC Student'!H:H, 'SLCC Student'!P:P, "Not Found", 0, 1))</f>
        <v/>
      </c>
      <c r="P73" s="5" t="str">
        <f>IFERROR(VLOOKUP($E73, 'SLCC Student'!$A:$Q, 10, FALSE), IF($E73="", "", "Not Admitted"))</f>
        <v/>
      </c>
      <c r="Q73" s="5" t="str">
        <f>IFERROR(VLOOKUP($E73,'SLCC Student'!$A:$Q,12,FALSE),IF($E73="","", "NotAdmitted"))</f>
        <v/>
      </c>
    </row>
    <row r="74" spans="1:17" x14ac:dyDescent="0.2">
      <c r="A74" s="5" t="str">
        <f>IFERROR(VLOOKUP($E74,'HS Info'!$A:$D,2,FALSE),IF($E74="","","Not in HS Info"))</f>
        <v/>
      </c>
      <c r="B74" s="6" t="str">
        <f>IFERROR(VLOOKUP($C74, 'SLCC Student'!$H:$R, 11, FALSE), IF($E74="", "",  "Not yet admitted"))</f>
        <v/>
      </c>
      <c r="C74" s="5" t="str">
        <f>IFERROR(VLOOKUP($E74,'SLCC Student'!$A:$R,8,FALSE), IF($E74="", "", "Not yet admitted"))</f>
        <v/>
      </c>
      <c r="D74" s="5" t="str">
        <f>IFERROR(VLOOKUP($E74, 'HS Info'!$A:$D, 3, FALSE), IF($E74="", "",  "Not in HS Info"))</f>
        <v/>
      </c>
      <c r="E74" t="str">
        <f>IF(ISBLANK('HS Info'!A73), "", 'HS Info'!A73)</f>
        <v/>
      </c>
      <c r="F74" s="5" t="str">
        <f>IFERROR(VLOOKUP($E74, 'HS Info'!$A:$D, 4, FALSE), IF($E74="", "", "Not in HS Info"))</f>
        <v/>
      </c>
      <c r="G74" t="str">
        <f>IF(_xlfn.MAXIFS(ACT!$K:$K, ACT!$B:$B, 'Vetting Master'!$C74)&gt;0, _xlfn.MAXIFS(ACT!$K:$K, ACT!$B:$B, 'Vetting Master'!$C74), IF($E74="", "", 0))</f>
        <v/>
      </c>
      <c r="H74" t="str">
        <f>IF(_xlfn.MAXIFS(ACT!$J:$J, ACT!$B:$B, 'Vetting Master'!$C74)&gt;0, _xlfn.MAXIFS(ACT!$J:$J, ACT!$B:$B, 'Vetting Master'!$C74), IF($E74="", "", 0))</f>
        <v/>
      </c>
      <c r="I74" t="str">
        <f>IF(_xlfn.MAXIFS('SLCC Placement'!K:K, 'SLCC Placement'!B:B, 'Vetting Master'!$C74)&gt;0, _xlfn.MAXIFS('SLCC Placement'!K:K, 'SLCC Placement'!B:B, 'Vetting Master'!$C74), IF($E74="", "", 0))</f>
        <v/>
      </c>
      <c r="J74" t="str">
        <f>IF(_xlfn.MAXIFS('SLCC Placement'!J:J, 'SLCC Placement'!B:B, 'Vetting Master'!$C74)&gt;0, _xlfn.MAXIFS('SLCC Placement'!J:J, 'SLCC Placement'!B:B, 'Vetting Master'!$C74), IF($E74="", "", 0))</f>
        <v/>
      </c>
      <c r="K74" s="5" t="str">
        <f>IFERROR(IF(AND(MATCH(C74,'AP Credit'!B:B,0)&gt;0, MATCH("ENGL 1010",'AP Credit'!J:J,0)&gt;0),"Yes","No"), IF($E74="", " ", "No"))</f>
        <v xml:space="preserve"> </v>
      </c>
      <c r="L74" s="11" t="str" cm="1">
        <f t="array" ref="L74">IF($E74="", "", _xlfn.IFNA(_xlfn.IFS( J74&gt;599,  "1210 - Verify C or Better",  AND(J74&gt;499, OR(I74&gt;13, G74&gt;17)), "1060 - Verify C or Better", AND( OR(G74&gt;17, I74&gt;13), OR(H74&gt;22, J74&gt;399)), "1050 - Verify C or Better", OR( H74&gt;21, J74&gt;299), "1010/1030/1040", OR( H74&gt;19, J74&gt;299), "1010/1030", OR( H74&gt;18, J74&gt;299), "1030"), "Verify C or better in Secondary Math 1,2,3"))</f>
        <v/>
      </c>
      <c r="M74" s="4" t="str">
        <f>IFERROR(VLOOKUP($E74, 'HS Info'!$A:$E, 5, FALSE), IF($E74="", "", "Not in HS Info"))</f>
        <v/>
      </c>
      <c r="N74" s="5" t="str">
        <f>IFERROR(VLOOKUP($C74,Holds!$C:$K, 2, FALSE), IF($E74="", "", 0))</f>
        <v/>
      </c>
      <c r="O74" s="7" t="str">
        <f>IF($E74="", "", _xlfn.XLOOKUP(C74, 'SLCC Student'!H:H, 'SLCC Student'!P:P, "Not Found", 0, 1))</f>
        <v/>
      </c>
      <c r="P74" s="5" t="str">
        <f>IFERROR(VLOOKUP($E74, 'SLCC Student'!$A:$Q, 10, FALSE), IF($E74="", "", "Not Admitted"))</f>
        <v/>
      </c>
      <c r="Q74" s="5" t="str">
        <f>IFERROR(VLOOKUP($E74,'SLCC Student'!$A:$Q,12,FALSE),IF($E74="","", "NotAdmitted"))</f>
        <v/>
      </c>
    </row>
    <row r="75" spans="1:17" x14ac:dyDescent="0.2">
      <c r="A75" s="5" t="str">
        <f>IFERROR(VLOOKUP($E75,'HS Info'!$A:$D,2,FALSE),IF($E75="","","Not in HS Info"))</f>
        <v/>
      </c>
      <c r="B75" s="6" t="str">
        <f>IFERROR(VLOOKUP($C75, 'SLCC Student'!$H:$R, 11, FALSE), IF($E75="", "",  "Not yet admitted"))</f>
        <v/>
      </c>
      <c r="C75" s="5" t="str">
        <f>IFERROR(VLOOKUP($E75,'SLCC Student'!$A:$R,8,FALSE), IF($E75="", "", "Not yet admitted"))</f>
        <v/>
      </c>
      <c r="D75" s="5" t="str">
        <f>IFERROR(VLOOKUP($E75, 'HS Info'!$A:$D, 3, FALSE), IF($E75="", "",  "Not in HS Info"))</f>
        <v/>
      </c>
      <c r="E75" t="str">
        <f>IF(ISBLANK('HS Info'!A74), "", 'HS Info'!A74)</f>
        <v/>
      </c>
      <c r="F75" s="5" t="str">
        <f>IFERROR(VLOOKUP($E75, 'HS Info'!$A:$D, 4, FALSE), IF($E75="", "", "Not in HS Info"))</f>
        <v/>
      </c>
      <c r="G75" t="str">
        <f>IF(_xlfn.MAXIFS(ACT!$K:$K, ACT!$B:$B, 'Vetting Master'!$C75)&gt;0, _xlfn.MAXIFS(ACT!$K:$K, ACT!$B:$B, 'Vetting Master'!$C75), IF($E75="", "", 0))</f>
        <v/>
      </c>
      <c r="H75" t="str">
        <f>IF(_xlfn.MAXIFS(ACT!$J:$J, ACT!$B:$B, 'Vetting Master'!$C75)&gt;0, _xlfn.MAXIFS(ACT!$J:$J, ACT!$B:$B, 'Vetting Master'!$C75), IF($E75="", "", 0))</f>
        <v/>
      </c>
      <c r="I75" t="str">
        <f>IF(_xlfn.MAXIFS('SLCC Placement'!K:K, 'SLCC Placement'!B:B, 'Vetting Master'!$C75)&gt;0, _xlfn.MAXIFS('SLCC Placement'!K:K, 'SLCC Placement'!B:B, 'Vetting Master'!$C75), IF($E75="", "", 0))</f>
        <v/>
      </c>
      <c r="J75" t="str">
        <f>IF(_xlfn.MAXIFS('SLCC Placement'!J:J, 'SLCC Placement'!B:B, 'Vetting Master'!$C75)&gt;0, _xlfn.MAXIFS('SLCC Placement'!J:J, 'SLCC Placement'!B:B, 'Vetting Master'!$C75), IF($E75="", "", 0))</f>
        <v/>
      </c>
      <c r="K75" s="5" t="str">
        <f>IFERROR(IF(AND(MATCH(C75,'AP Credit'!B:B,0)&gt;0, MATCH("ENGL 1010",'AP Credit'!J:J,0)&gt;0),"Yes","No"), IF($E75="", " ", "No"))</f>
        <v xml:space="preserve"> </v>
      </c>
      <c r="L75" s="11" t="str" cm="1">
        <f t="array" ref="L75">IF($E75="", "", _xlfn.IFNA(_xlfn.IFS( J75&gt;599,  "1210 - Verify C or Better",  AND(J75&gt;499, OR(I75&gt;13, G75&gt;17)), "1060 - Verify C or Better", AND( OR(G75&gt;17, I75&gt;13), OR(H75&gt;22, J75&gt;399)), "1050 - Verify C or Better", OR( H75&gt;21, J75&gt;299), "1010/1030/1040", OR( H75&gt;19, J75&gt;299), "1010/1030", OR( H75&gt;18, J75&gt;299), "1030"), "Verify C or better in Secondary Math 1,2,3"))</f>
        <v/>
      </c>
      <c r="M75" s="4" t="str">
        <f>IFERROR(VLOOKUP($E75, 'HS Info'!$A:$E, 5, FALSE), IF($E75="", "", "Not in HS Info"))</f>
        <v/>
      </c>
      <c r="N75" s="5" t="str">
        <f>IFERROR(VLOOKUP($C75,Holds!$C:$K, 2, FALSE), IF($E75="", "", 0))</f>
        <v/>
      </c>
      <c r="O75" s="7" t="str">
        <f>IF($E75="", "", _xlfn.XLOOKUP(C75, 'SLCC Student'!H:H, 'SLCC Student'!P:P, "Not Found", 0, 1))</f>
        <v/>
      </c>
      <c r="P75" s="5" t="str">
        <f>IFERROR(VLOOKUP($E75, 'SLCC Student'!$A:$Q, 10, FALSE), IF($E75="", "", "Not Admitted"))</f>
        <v/>
      </c>
      <c r="Q75" s="5" t="str">
        <f>IFERROR(VLOOKUP($E75,'SLCC Student'!$A:$Q,12,FALSE),IF($E75="","", "NotAdmitted"))</f>
        <v/>
      </c>
    </row>
    <row r="76" spans="1:17" x14ac:dyDescent="0.2">
      <c r="A76" s="5" t="str">
        <f>IFERROR(VLOOKUP($E76,'HS Info'!$A:$D,2,FALSE),IF($E76="","","Not in HS Info"))</f>
        <v/>
      </c>
      <c r="B76" s="6" t="str">
        <f>IFERROR(VLOOKUP($C76, 'SLCC Student'!$H:$R, 11, FALSE), IF($E76="", "",  "Not yet admitted"))</f>
        <v/>
      </c>
      <c r="C76" s="5" t="str">
        <f>IFERROR(VLOOKUP($E76,'SLCC Student'!$A:$R,8,FALSE), IF($E76="", "", "Not yet admitted"))</f>
        <v/>
      </c>
      <c r="D76" s="5" t="str">
        <f>IFERROR(VLOOKUP($E76, 'HS Info'!$A:$D, 3, FALSE), IF($E76="", "",  "Not in HS Info"))</f>
        <v/>
      </c>
      <c r="E76" t="str">
        <f>IF(ISBLANK('HS Info'!A75), "", 'HS Info'!A75)</f>
        <v/>
      </c>
      <c r="F76" s="5" t="str">
        <f>IFERROR(VLOOKUP($E76, 'HS Info'!$A:$D, 4, FALSE), IF($E76="", "", "Not in HS Info"))</f>
        <v/>
      </c>
      <c r="G76" t="str">
        <f>IF(_xlfn.MAXIFS(ACT!$K:$K, ACT!$B:$B, 'Vetting Master'!$C76)&gt;0, _xlfn.MAXIFS(ACT!$K:$K, ACT!$B:$B, 'Vetting Master'!$C76), IF($E76="", "", 0))</f>
        <v/>
      </c>
      <c r="H76" t="str">
        <f>IF(_xlfn.MAXIFS(ACT!$J:$J, ACT!$B:$B, 'Vetting Master'!$C76)&gt;0, _xlfn.MAXIFS(ACT!$J:$J, ACT!$B:$B, 'Vetting Master'!$C76), IF($E76="", "", 0))</f>
        <v/>
      </c>
      <c r="I76" t="str">
        <f>IF(_xlfn.MAXIFS('SLCC Placement'!K:K, 'SLCC Placement'!B:B, 'Vetting Master'!$C76)&gt;0, _xlfn.MAXIFS('SLCC Placement'!K:K, 'SLCC Placement'!B:B, 'Vetting Master'!$C76), IF($E76="", "", 0))</f>
        <v/>
      </c>
      <c r="J76" t="str">
        <f>IF(_xlfn.MAXIFS('SLCC Placement'!J:J, 'SLCC Placement'!B:B, 'Vetting Master'!$C76)&gt;0, _xlfn.MAXIFS('SLCC Placement'!J:J, 'SLCC Placement'!B:B, 'Vetting Master'!$C76), IF($E76="", "", 0))</f>
        <v/>
      </c>
      <c r="K76" s="5" t="str">
        <f>IFERROR(IF(AND(MATCH(C76,'AP Credit'!B:B,0)&gt;0, MATCH("ENGL 1010",'AP Credit'!J:J,0)&gt;0),"Yes","No"), IF($E76="", " ", "No"))</f>
        <v xml:space="preserve"> </v>
      </c>
      <c r="L76" s="11" t="str" cm="1">
        <f t="array" ref="L76">IF($E76="", "", _xlfn.IFNA(_xlfn.IFS( J76&gt;599,  "1210 - Verify C or Better",  AND(J76&gt;499, OR(I76&gt;13, G76&gt;17)), "1060 - Verify C or Better", AND( OR(G76&gt;17, I76&gt;13), OR(H76&gt;22, J76&gt;399)), "1050 - Verify C or Better", OR( H76&gt;21, J76&gt;299), "1010/1030/1040", OR( H76&gt;19, J76&gt;299), "1010/1030", OR( H76&gt;18, J76&gt;299), "1030"), "Verify C or better in Secondary Math 1,2,3"))</f>
        <v/>
      </c>
      <c r="M76" s="4" t="str">
        <f>IFERROR(VLOOKUP($E76, 'HS Info'!$A:$E, 5, FALSE), IF($E76="", "", "Not in HS Info"))</f>
        <v/>
      </c>
      <c r="N76" s="5" t="str">
        <f>IFERROR(VLOOKUP($C76,Holds!$C:$K, 2, FALSE), IF($E76="", "", 0))</f>
        <v/>
      </c>
      <c r="O76" s="7" t="str">
        <f>IF($E76="", "", _xlfn.XLOOKUP(C76, 'SLCC Student'!H:H, 'SLCC Student'!P:P, "Not Found", 0, 1))</f>
        <v/>
      </c>
      <c r="P76" s="5" t="str">
        <f>IFERROR(VLOOKUP($E76, 'SLCC Student'!$A:$Q, 10, FALSE), IF($E76="", "", "Not Admitted"))</f>
        <v/>
      </c>
      <c r="Q76" s="5" t="str">
        <f>IFERROR(VLOOKUP($E76,'SLCC Student'!$A:$Q,12,FALSE),IF($E76="","", "NotAdmitted"))</f>
        <v/>
      </c>
    </row>
    <row r="77" spans="1:17" x14ac:dyDescent="0.2">
      <c r="A77" s="5" t="str">
        <f>IFERROR(VLOOKUP($E77,'HS Info'!$A:$D,2,FALSE),IF($E77="","","Not in HS Info"))</f>
        <v/>
      </c>
      <c r="B77" s="6" t="str">
        <f>IFERROR(VLOOKUP($C77, 'SLCC Student'!$H:$R, 11, FALSE), IF($E77="", "",  "Not yet admitted"))</f>
        <v/>
      </c>
      <c r="C77" s="5" t="str">
        <f>IFERROR(VLOOKUP($E77,'SLCC Student'!$A:$R,8,FALSE), IF($E77="", "", "Not yet admitted"))</f>
        <v/>
      </c>
      <c r="D77" s="5" t="str">
        <f>IFERROR(VLOOKUP($E77, 'HS Info'!$A:$D, 3, FALSE), IF($E77="", "",  "Not in HS Info"))</f>
        <v/>
      </c>
      <c r="E77" t="str">
        <f>IF(ISBLANK('HS Info'!A76), "", 'HS Info'!A76)</f>
        <v/>
      </c>
      <c r="F77" s="5" t="str">
        <f>IFERROR(VLOOKUP($E77, 'HS Info'!$A:$D, 4, FALSE), IF($E77="", "", "Not in HS Info"))</f>
        <v/>
      </c>
      <c r="G77" t="str">
        <f>IF(_xlfn.MAXIFS(ACT!$K:$K, ACT!$B:$B, 'Vetting Master'!$C77)&gt;0, _xlfn.MAXIFS(ACT!$K:$K, ACT!$B:$B, 'Vetting Master'!$C77), IF($E77="", "", 0))</f>
        <v/>
      </c>
      <c r="H77" t="str">
        <f>IF(_xlfn.MAXIFS(ACT!$J:$J, ACT!$B:$B, 'Vetting Master'!$C77)&gt;0, _xlfn.MAXIFS(ACT!$J:$J, ACT!$B:$B, 'Vetting Master'!$C77), IF($E77="", "", 0))</f>
        <v/>
      </c>
      <c r="I77" t="str">
        <f>IF(_xlfn.MAXIFS('SLCC Placement'!K:K, 'SLCC Placement'!B:B, 'Vetting Master'!$C77)&gt;0, _xlfn.MAXIFS('SLCC Placement'!K:K, 'SLCC Placement'!B:B, 'Vetting Master'!$C77), IF($E77="", "", 0))</f>
        <v/>
      </c>
      <c r="J77" t="str">
        <f>IF(_xlfn.MAXIFS('SLCC Placement'!J:J, 'SLCC Placement'!B:B, 'Vetting Master'!$C77)&gt;0, _xlfn.MAXIFS('SLCC Placement'!J:J, 'SLCC Placement'!B:B, 'Vetting Master'!$C77), IF($E77="", "", 0))</f>
        <v/>
      </c>
      <c r="K77" s="5" t="str">
        <f>IFERROR(IF(AND(MATCH(C77,'AP Credit'!B:B,0)&gt;0, MATCH("ENGL 1010",'AP Credit'!J:J,0)&gt;0),"Yes","No"), IF($E77="", " ", "No"))</f>
        <v xml:space="preserve"> </v>
      </c>
      <c r="L77" s="11" t="str" cm="1">
        <f t="array" ref="L77">IF($E77="", "", _xlfn.IFNA(_xlfn.IFS( J77&gt;599,  "1210 - Verify C or Better",  AND(J77&gt;499, OR(I77&gt;13, G77&gt;17)), "1060 - Verify C or Better", AND( OR(G77&gt;17, I77&gt;13), OR(H77&gt;22, J77&gt;399)), "1050 - Verify C or Better", OR( H77&gt;21, J77&gt;299), "1010/1030/1040", OR( H77&gt;19, J77&gt;299), "1010/1030", OR( H77&gt;18, J77&gt;299), "1030"), "Verify C or better in Secondary Math 1,2,3"))</f>
        <v/>
      </c>
      <c r="M77" s="4" t="str">
        <f>IFERROR(VLOOKUP($E77, 'HS Info'!$A:$E, 5, FALSE), IF($E77="", "", "Not in HS Info"))</f>
        <v/>
      </c>
      <c r="N77" s="5" t="str">
        <f>IFERROR(VLOOKUP($C77,Holds!$C:$K, 2, FALSE), IF($E77="", "", 0))</f>
        <v/>
      </c>
      <c r="O77" s="7" t="str">
        <f>IF($E77="", "", _xlfn.XLOOKUP(C77, 'SLCC Student'!H:H, 'SLCC Student'!P:P, "Not Found", 0, 1))</f>
        <v/>
      </c>
      <c r="P77" s="5" t="str">
        <f>IFERROR(VLOOKUP($E77, 'SLCC Student'!$A:$Q, 10, FALSE), IF($E77="", "", "Not Admitted"))</f>
        <v/>
      </c>
      <c r="Q77" s="5" t="str">
        <f>IFERROR(VLOOKUP($E77,'SLCC Student'!$A:$Q,12,FALSE),IF($E77="","", "NotAdmitted"))</f>
        <v/>
      </c>
    </row>
    <row r="78" spans="1:17" x14ac:dyDescent="0.2">
      <c r="A78" s="5" t="str">
        <f>IFERROR(VLOOKUP($E78,'HS Info'!$A:$D,2,FALSE),IF($E78="","","Not in HS Info"))</f>
        <v/>
      </c>
      <c r="B78" s="6" t="str">
        <f>IFERROR(VLOOKUP($C78, 'SLCC Student'!$H:$R, 11, FALSE), IF($E78="", "",  "Not yet admitted"))</f>
        <v/>
      </c>
      <c r="C78" s="5" t="str">
        <f>IFERROR(VLOOKUP($E78,'SLCC Student'!$A:$R,8,FALSE), IF($E78="", "", "Not yet admitted"))</f>
        <v/>
      </c>
      <c r="D78" s="5" t="str">
        <f>IFERROR(VLOOKUP($E78, 'HS Info'!$A:$D, 3, FALSE), IF($E78="", "",  "Not in HS Info"))</f>
        <v/>
      </c>
      <c r="E78" t="str">
        <f>IF(ISBLANK('HS Info'!A77), "", 'HS Info'!A77)</f>
        <v/>
      </c>
      <c r="F78" s="5" t="str">
        <f>IFERROR(VLOOKUP($E78, 'HS Info'!$A:$D, 4, FALSE), IF($E78="", "", "Not in HS Info"))</f>
        <v/>
      </c>
      <c r="G78" t="str">
        <f>IF(_xlfn.MAXIFS(ACT!$K:$K, ACT!$B:$B, 'Vetting Master'!$C78)&gt;0, _xlfn.MAXIFS(ACT!$K:$K, ACT!$B:$B, 'Vetting Master'!$C78), IF($E78="", "", 0))</f>
        <v/>
      </c>
      <c r="H78" t="str">
        <f>IF(_xlfn.MAXIFS(ACT!$J:$J, ACT!$B:$B, 'Vetting Master'!$C78)&gt;0, _xlfn.MAXIFS(ACT!$J:$J, ACT!$B:$B, 'Vetting Master'!$C78), IF($E78="", "", 0))</f>
        <v/>
      </c>
      <c r="I78" t="str">
        <f>IF(_xlfn.MAXIFS('SLCC Placement'!K:K, 'SLCC Placement'!B:B, 'Vetting Master'!$C78)&gt;0, _xlfn.MAXIFS('SLCC Placement'!K:K, 'SLCC Placement'!B:B, 'Vetting Master'!$C78), IF($E78="", "", 0))</f>
        <v/>
      </c>
      <c r="J78" t="str">
        <f>IF(_xlfn.MAXIFS('SLCC Placement'!J:J, 'SLCC Placement'!B:B, 'Vetting Master'!$C78)&gt;0, _xlfn.MAXIFS('SLCC Placement'!J:J, 'SLCC Placement'!B:B, 'Vetting Master'!$C78), IF($E78="", "", 0))</f>
        <v/>
      </c>
      <c r="K78" s="5" t="str">
        <f>IFERROR(IF(AND(MATCH(C78,'AP Credit'!B:B,0)&gt;0, MATCH("ENGL 1010",'AP Credit'!J:J,0)&gt;0),"Yes","No"), IF($E78="", " ", "No"))</f>
        <v xml:space="preserve"> </v>
      </c>
      <c r="L78" s="11" t="str" cm="1">
        <f t="array" ref="L78">IF($E78="", "", _xlfn.IFNA(_xlfn.IFS( J78&gt;599,  "1210 - Verify C or Better",  AND(J78&gt;499, OR(I78&gt;13, G78&gt;17)), "1060 - Verify C or Better", AND( OR(G78&gt;17, I78&gt;13), OR(H78&gt;22, J78&gt;399)), "1050 - Verify C or Better", OR( H78&gt;21, J78&gt;299), "1010/1030/1040", OR( H78&gt;19, J78&gt;299), "1010/1030", OR( H78&gt;18, J78&gt;299), "1030"), "Verify C or better in Secondary Math 1,2,3"))</f>
        <v/>
      </c>
      <c r="M78" s="4" t="str">
        <f>IFERROR(VLOOKUP($E78, 'HS Info'!$A:$E, 5, FALSE), IF($E78="", "", "Not in HS Info"))</f>
        <v/>
      </c>
      <c r="N78" s="5" t="str">
        <f>IFERROR(VLOOKUP($C78,Holds!$C:$K, 2, FALSE), IF($E78="", "", 0))</f>
        <v/>
      </c>
      <c r="O78" s="7" t="str">
        <f>IF($E78="", "", _xlfn.XLOOKUP(C78, 'SLCC Student'!H:H, 'SLCC Student'!P:P, "Not Found", 0, 1))</f>
        <v/>
      </c>
      <c r="P78" s="5" t="str">
        <f>IFERROR(VLOOKUP($E78, 'SLCC Student'!$A:$Q, 10, FALSE), IF($E78="", "", "Not Admitted"))</f>
        <v/>
      </c>
      <c r="Q78" s="5" t="str">
        <f>IFERROR(VLOOKUP($E78,'SLCC Student'!$A:$Q,12,FALSE),IF($E78="","", "NotAdmitted"))</f>
        <v/>
      </c>
    </row>
    <row r="79" spans="1:17" x14ac:dyDescent="0.2">
      <c r="A79" s="5" t="str">
        <f>IFERROR(VLOOKUP($E79,'HS Info'!$A:$D,2,FALSE),IF($E79="","","Not in HS Info"))</f>
        <v/>
      </c>
      <c r="B79" s="6" t="str">
        <f>IFERROR(VLOOKUP($C79, 'SLCC Student'!$H:$R, 11, FALSE), IF($E79="", "",  "Not yet admitted"))</f>
        <v/>
      </c>
      <c r="C79" s="5" t="str">
        <f>IFERROR(VLOOKUP($E79,'SLCC Student'!$A:$R,8,FALSE), IF($E79="", "", "Not yet admitted"))</f>
        <v/>
      </c>
      <c r="D79" s="5" t="str">
        <f>IFERROR(VLOOKUP($E79, 'HS Info'!$A:$D, 3, FALSE), IF($E79="", "",  "Not in HS Info"))</f>
        <v/>
      </c>
      <c r="E79" t="str">
        <f>IF(ISBLANK('HS Info'!A78), "", 'HS Info'!A78)</f>
        <v/>
      </c>
      <c r="F79" s="5" t="str">
        <f>IFERROR(VLOOKUP($E79, 'HS Info'!$A:$D, 4, FALSE), IF($E79="", "", "Not in HS Info"))</f>
        <v/>
      </c>
      <c r="G79" t="str">
        <f>IF(_xlfn.MAXIFS(ACT!$K:$K, ACT!$B:$B, 'Vetting Master'!$C79)&gt;0, _xlfn.MAXIFS(ACT!$K:$K, ACT!$B:$B, 'Vetting Master'!$C79), IF($E79="", "", 0))</f>
        <v/>
      </c>
      <c r="H79" t="str">
        <f>IF(_xlfn.MAXIFS(ACT!$J:$J, ACT!$B:$B, 'Vetting Master'!$C79)&gt;0, _xlfn.MAXIFS(ACT!$J:$J, ACT!$B:$B, 'Vetting Master'!$C79), IF($E79="", "", 0))</f>
        <v/>
      </c>
      <c r="I79" t="str">
        <f>IF(_xlfn.MAXIFS('SLCC Placement'!K:K, 'SLCC Placement'!B:B, 'Vetting Master'!$C79)&gt;0, _xlfn.MAXIFS('SLCC Placement'!K:K, 'SLCC Placement'!B:B, 'Vetting Master'!$C79), IF($E79="", "", 0))</f>
        <v/>
      </c>
      <c r="J79" t="str">
        <f>IF(_xlfn.MAXIFS('SLCC Placement'!J:J, 'SLCC Placement'!B:B, 'Vetting Master'!$C79)&gt;0, _xlfn.MAXIFS('SLCC Placement'!J:J, 'SLCC Placement'!B:B, 'Vetting Master'!$C79), IF($E79="", "", 0))</f>
        <v/>
      </c>
      <c r="K79" s="5" t="str">
        <f>IFERROR(IF(AND(MATCH(C79,'AP Credit'!B:B,0)&gt;0, MATCH("ENGL 1010",'AP Credit'!J:J,0)&gt;0),"Yes","No"), IF($E79="", " ", "No"))</f>
        <v xml:space="preserve"> </v>
      </c>
      <c r="L79" s="11" t="str" cm="1">
        <f t="array" ref="L79">IF($E79="", "", _xlfn.IFNA(_xlfn.IFS( J79&gt;599,  "1210 - Verify C or Better",  AND(J79&gt;499, OR(I79&gt;13, G79&gt;17)), "1060 - Verify C or Better", AND( OR(G79&gt;17, I79&gt;13), OR(H79&gt;22, J79&gt;399)), "1050 - Verify C or Better", OR( H79&gt;21, J79&gt;299), "1010/1030/1040", OR( H79&gt;19, J79&gt;299), "1010/1030", OR( H79&gt;18, J79&gt;299), "1030"), "Verify C or better in Secondary Math 1,2,3"))</f>
        <v/>
      </c>
      <c r="M79" s="4" t="str">
        <f>IFERROR(VLOOKUP($E79, 'HS Info'!$A:$E, 5, FALSE), IF($E79="", "", "Not in HS Info"))</f>
        <v/>
      </c>
      <c r="N79" s="5" t="str">
        <f>IFERROR(VLOOKUP($C79,Holds!$C:$K, 2, FALSE), IF($E79="", "", 0))</f>
        <v/>
      </c>
      <c r="O79" s="7" t="str">
        <f>IF($E79="", "", _xlfn.XLOOKUP(C79, 'SLCC Student'!H:H, 'SLCC Student'!P:P, "Not Found", 0, 1))</f>
        <v/>
      </c>
      <c r="P79" s="5" t="str">
        <f>IFERROR(VLOOKUP($E79, 'SLCC Student'!$A:$Q, 10, FALSE), IF($E79="", "", "Not Admitted"))</f>
        <v/>
      </c>
      <c r="Q79" s="5" t="str">
        <f>IFERROR(VLOOKUP($E79,'SLCC Student'!$A:$Q,12,FALSE),IF($E79="","", "NotAdmitted"))</f>
        <v/>
      </c>
    </row>
    <row r="80" spans="1:17" x14ac:dyDescent="0.2">
      <c r="A80" s="5" t="str">
        <f>IFERROR(VLOOKUP($E80,'HS Info'!$A:$D,2,FALSE),IF($E80="","","Not in HS Info"))</f>
        <v/>
      </c>
      <c r="B80" s="6" t="str">
        <f>IFERROR(VLOOKUP($C80, 'SLCC Student'!$H:$R, 11, FALSE), IF($E80="", "",  "Not yet admitted"))</f>
        <v/>
      </c>
      <c r="C80" s="5" t="str">
        <f>IFERROR(VLOOKUP($E80,'SLCC Student'!$A:$R,8,FALSE), IF($E80="", "", "Not yet admitted"))</f>
        <v/>
      </c>
      <c r="D80" s="5" t="str">
        <f>IFERROR(VLOOKUP($E80, 'HS Info'!$A:$D, 3, FALSE), IF($E80="", "",  "Not in HS Info"))</f>
        <v/>
      </c>
      <c r="E80" t="str">
        <f>IF(ISBLANK('HS Info'!A79), "", 'HS Info'!A79)</f>
        <v/>
      </c>
      <c r="F80" s="5" t="str">
        <f>IFERROR(VLOOKUP($E80, 'HS Info'!$A:$D, 4, FALSE), IF($E80="", "", "Not in HS Info"))</f>
        <v/>
      </c>
      <c r="G80" t="str">
        <f>IF(_xlfn.MAXIFS(ACT!$K:$K, ACT!$B:$B, 'Vetting Master'!$C80)&gt;0, _xlfn.MAXIFS(ACT!$K:$K, ACT!$B:$B, 'Vetting Master'!$C80), IF($E80="", "", 0))</f>
        <v/>
      </c>
      <c r="H80" t="str">
        <f>IF(_xlfn.MAXIFS(ACT!$J:$J, ACT!$B:$B, 'Vetting Master'!$C80)&gt;0, _xlfn.MAXIFS(ACT!$J:$J, ACT!$B:$B, 'Vetting Master'!$C80), IF($E80="", "", 0))</f>
        <v/>
      </c>
      <c r="I80" t="str">
        <f>IF(_xlfn.MAXIFS('SLCC Placement'!K:K, 'SLCC Placement'!B:B, 'Vetting Master'!$C80)&gt;0, _xlfn.MAXIFS('SLCC Placement'!K:K, 'SLCC Placement'!B:B, 'Vetting Master'!$C80), IF($E80="", "", 0))</f>
        <v/>
      </c>
      <c r="J80" t="str">
        <f>IF(_xlfn.MAXIFS('SLCC Placement'!J:J, 'SLCC Placement'!B:B, 'Vetting Master'!$C80)&gt;0, _xlfn.MAXIFS('SLCC Placement'!J:J, 'SLCC Placement'!B:B, 'Vetting Master'!$C80), IF($E80="", "", 0))</f>
        <v/>
      </c>
      <c r="K80" s="5" t="str">
        <f>IFERROR(IF(AND(MATCH(C80,'AP Credit'!B:B,0)&gt;0, MATCH("ENGL 1010",'AP Credit'!J:J,0)&gt;0),"Yes","No"), IF($E80="", " ", "No"))</f>
        <v xml:space="preserve"> </v>
      </c>
      <c r="L80" s="11" t="str" cm="1">
        <f t="array" ref="L80">IF($E80="", "", _xlfn.IFNA(_xlfn.IFS( J80&gt;599,  "1210 - Verify C or Better",  AND(J80&gt;499, OR(I80&gt;13, G80&gt;17)), "1060 - Verify C or Better", AND( OR(G80&gt;17, I80&gt;13), OR(H80&gt;22, J80&gt;399)), "1050 - Verify C or Better", OR( H80&gt;21, J80&gt;299), "1010/1030/1040", OR( H80&gt;19, J80&gt;299), "1010/1030", OR( H80&gt;18, J80&gt;299), "1030"), "Verify C or better in Secondary Math 1,2,3"))</f>
        <v/>
      </c>
      <c r="M80" s="4" t="str">
        <f>IFERROR(VLOOKUP($E80, 'HS Info'!$A:$E, 5, FALSE), IF($E80="", "", "Not in HS Info"))</f>
        <v/>
      </c>
      <c r="N80" s="5" t="str">
        <f>IFERROR(VLOOKUP($C80,Holds!$C:$K, 2, FALSE), IF($E80="", "", 0))</f>
        <v/>
      </c>
      <c r="O80" s="7" t="str">
        <f>IF($E80="", "", _xlfn.XLOOKUP(C80, 'SLCC Student'!H:H, 'SLCC Student'!P:P, "Not Found", 0, 1))</f>
        <v/>
      </c>
      <c r="P80" s="5" t="str">
        <f>IFERROR(VLOOKUP($E80, 'SLCC Student'!$A:$Q, 10, FALSE), IF($E80="", "", "Not Admitted"))</f>
        <v/>
      </c>
      <c r="Q80" s="5" t="str">
        <f>IFERROR(VLOOKUP($E80,'SLCC Student'!$A:$Q,12,FALSE),IF($E80="","", "NotAdmitted"))</f>
        <v/>
      </c>
    </row>
    <row r="81" spans="1:17" x14ac:dyDescent="0.2">
      <c r="A81" s="5" t="str">
        <f>IFERROR(VLOOKUP($E81,'HS Info'!$A:$D,2,FALSE),IF($E81="","","Not in HS Info"))</f>
        <v/>
      </c>
      <c r="B81" s="6" t="str">
        <f>IFERROR(VLOOKUP($C81, 'SLCC Student'!$H:$R, 11, FALSE), IF($E81="", "",  "Not yet admitted"))</f>
        <v/>
      </c>
      <c r="C81" s="5" t="str">
        <f>IFERROR(VLOOKUP($E81,'SLCC Student'!$A:$R,8,FALSE), IF($E81="", "", "Not yet admitted"))</f>
        <v/>
      </c>
      <c r="D81" s="5" t="str">
        <f>IFERROR(VLOOKUP($E81, 'HS Info'!$A:$D, 3, FALSE), IF($E81="", "",  "Not in HS Info"))</f>
        <v/>
      </c>
      <c r="E81" t="str">
        <f>IF(ISBLANK('HS Info'!A80), "", 'HS Info'!A80)</f>
        <v/>
      </c>
      <c r="F81" s="5" t="str">
        <f>IFERROR(VLOOKUP($E81, 'HS Info'!$A:$D, 4, FALSE), IF($E81="", "", "Not in HS Info"))</f>
        <v/>
      </c>
      <c r="G81" t="str">
        <f>IF(_xlfn.MAXIFS(ACT!$K:$K, ACT!$B:$B, 'Vetting Master'!$C81)&gt;0, _xlfn.MAXIFS(ACT!$K:$K, ACT!$B:$B, 'Vetting Master'!$C81), IF($E81="", "", 0))</f>
        <v/>
      </c>
      <c r="H81" t="str">
        <f>IF(_xlfn.MAXIFS(ACT!$J:$J, ACT!$B:$B, 'Vetting Master'!$C81)&gt;0, _xlfn.MAXIFS(ACT!$J:$J, ACT!$B:$B, 'Vetting Master'!$C81), IF($E81="", "", 0))</f>
        <v/>
      </c>
      <c r="I81" t="str">
        <f>IF(_xlfn.MAXIFS('SLCC Placement'!K:K, 'SLCC Placement'!B:B, 'Vetting Master'!$C81)&gt;0, _xlfn.MAXIFS('SLCC Placement'!K:K, 'SLCC Placement'!B:B, 'Vetting Master'!$C81), IF($E81="", "", 0))</f>
        <v/>
      </c>
      <c r="J81" t="str">
        <f>IF(_xlfn.MAXIFS('SLCC Placement'!J:J, 'SLCC Placement'!B:B, 'Vetting Master'!$C81)&gt;0, _xlfn.MAXIFS('SLCC Placement'!J:J, 'SLCC Placement'!B:B, 'Vetting Master'!$C81), IF($E81="", "", 0))</f>
        <v/>
      </c>
      <c r="K81" s="5" t="str">
        <f>IFERROR(IF(AND(MATCH(C81,'AP Credit'!B:B,0)&gt;0, MATCH("ENGL 1010",'AP Credit'!J:J,0)&gt;0),"Yes","No"), IF($E81="", " ", "No"))</f>
        <v xml:space="preserve"> </v>
      </c>
      <c r="L81" s="11" t="str" cm="1">
        <f t="array" ref="L81">IF($E81="", "", _xlfn.IFNA(_xlfn.IFS( J81&gt;599,  "1210 - Verify C or Better",  AND(J81&gt;499, OR(I81&gt;13, G81&gt;17)), "1060 - Verify C or Better", AND( OR(G81&gt;17, I81&gt;13), OR(H81&gt;22, J81&gt;399)), "1050 - Verify C or Better", OR( H81&gt;21, J81&gt;299), "1010/1030/1040", OR( H81&gt;19, J81&gt;299), "1010/1030", OR( H81&gt;18, J81&gt;299), "1030"), "Verify C or better in Secondary Math 1,2,3"))</f>
        <v/>
      </c>
      <c r="M81" s="4" t="str">
        <f>IFERROR(VLOOKUP($E81, 'HS Info'!$A:$E, 5, FALSE), IF($E81="", "", "Not in HS Info"))</f>
        <v/>
      </c>
      <c r="N81" s="5" t="str">
        <f>IFERROR(VLOOKUP($C81,Holds!$C:$K, 2, FALSE), IF($E81="", "", 0))</f>
        <v/>
      </c>
      <c r="O81" s="7" t="str">
        <f>IF($E81="", "", _xlfn.XLOOKUP(C81, 'SLCC Student'!H:H, 'SLCC Student'!P:P, "Not Found", 0, 1))</f>
        <v/>
      </c>
      <c r="P81" s="5" t="str">
        <f>IFERROR(VLOOKUP($E81, 'SLCC Student'!$A:$Q, 10, FALSE), IF($E81="", "", "Not Admitted"))</f>
        <v/>
      </c>
      <c r="Q81" s="5" t="str">
        <f>IFERROR(VLOOKUP($E81,'SLCC Student'!$A:$Q,12,FALSE),IF($E81="","", "NotAdmitted"))</f>
        <v/>
      </c>
    </row>
    <row r="82" spans="1:17" x14ac:dyDescent="0.2">
      <c r="A82" s="5" t="str">
        <f>IFERROR(VLOOKUP($E82,'HS Info'!$A:$D,2,FALSE),IF($E82="","","Not in HS Info"))</f>
        <v/>
      </c>
      <c r="B82" s="6" t="str">
        <f>IFERROR(VLOOKUP($C82, 'SLCC Student'!$H:$R, 11, FALSE), IF($E82="", "",  "Not yet admitted"))</f>
        <v/>
      </c>
      <c r="C82" s="5" t="str">
        <f>IFERROR(VLOOKUP($E82,'SLCC Student'!$A:$R,8,FALSE), IF($E82="", "", "Not yet admitted"))</f>
        <v/>
      </c>
      <c r="D82" s="5" t="str">
        <f>IFERROR(VLOOKUP($E82, 'HS Info'!$A:$D, 3, FALSE), IF($E82="", "",  "Not in HS Info"))</f>
        <v/>
      </c>
      <c r="E82" t="str">
        <f>IF(ISBLANK('HS Info'!A81), "", 'HS Info'!A81)</f>
        <v/>
      </c>
      <c r="F82" s="5" t="str">
        <f>IFERROR(VLOOKUP($E82, 'HS Info'!$A:$D, 4, FALSE), IF($E82="", "", "Not in HS Info"))</f>
        <v/>
      </c>
      <c r="G82" t="str">
        <f>IF(_xlfn.MAXIFS(ACT!$K:$K, ACT!$B:$B, 'Vetting Master'!$C82)&gt;0, _xlfn.MAXIFS(ACT!$K:$K, ACT!$B:$B, 'Vetting Master'!$C82), IF($E82="", "", 0))</f>
        <v/>
      </c>
      <c r="H82" t="str">
        <f>IF(_xlfn.MAXIFS(ACT!$J:$J, ACT!$B:$B, 'Vetting Master'!$C82)&gt;0, _xlfn.MAXIFS(ACT!$J:$J, ACT!$B:$B, 'Vetting Master'!$C82), IF($E82="", "", 0))</f>
        <v/>
      </c>
      <c r="I82" t="str">
        <f>IF(_xlfn.MAXIFS('SLCC Placement'!K:K, 'SLCC Placement'!B:B, 'Vetting Master'!$C82)&gt;0, _xlfn.MAXIFS('SLCC Placement'!K:K, 'SLCC Placement'!B:B, 'Vetting Master'!$C82), IF($E82="", "", 0))</f>
        <v/>
      </c>
      <c r="J82" t="str">
        <f>IF(_xlfn.MAXIFS('SLCC Placement'!J:J, 'SLCC Placement'!B:B, 'Vetting Master'!$C82)&gt;0, _xlfn.MAXIFS('SLCC Placement'!J:J, 'SLCC Placement'!B:B, 'Vetting Master'!$C82), IF($E82="", "", 0))</f>
        <v/>
      </c>
      <c r="K82" s="5" t="str">
        <f>IFERROR(IF(AND(MATCH(C82,'AP Credit'!B:B,0)&gt;0, MATCH("ENGL 1010",'AP Credit'!J:J,0)&gt;0),"Yes","No"), IF($E82="", " ", "No"))</f>
        <v xml:space="preserve"> </v>
      </c>
      <c r="L82" s="11" t="str" cm="1">
        <f t="array" ref="L82">IF($E82="", "", _xlfn.IFNA(_xlfn.IFS( J82&gt;599,  "1210 - Verify C or Better",  AND(J82&gt;499, OR(I82&gt;13, G82&gt;17)), "1060 - Verify C or Better", AND( OR(G82&gt;17, I82&gt;13), OR(H82&gt;22, J82&gt;399)), "1050 - Verify C or Better", OR( H82&gt;21, J82&gt;299), "1010/1030/1040", OR( H82&gt;19, J82&gt;299), "1010/1030", OR( H82&gt;18, J82&gt;299), "1030"), "Verify C or better in Secondary Math 1,2,3"))</f>
        <v/>
      </c>
      <c r="M82" s="4" t="str">
        <f>IFERROR(VLOOKUP($E82, 'HS Info'!$A:$E, 5, FALSE), IF($E82="", "", "Not in HS Info"))</f>
        <v/>
      </c>
      <c r="N82" s="5" t="str">
        <f>IFERROR(VLOOKUP($C82,Holds!$C:$K, 2, FALSE), IF($E82="", "", 0))</f>
        <v/>
      </c>
      <c r="O82" s="7" t="str">
        <f>IF($E82="", "", _xlfn.XLOOKUP(C82, 'SLCC Student'!H:H, 'SLCC Student'!P:P, "Not Found", 0, 1))</f>
        <v/>
      </c>
      <c r="P82" s="5" t="str">
        <f>IFERROR(VLOOKUP($E82, 'SLCC Student'!$A:$Q, 10, FALSE), IF($E82="", "", "Not Admitted"))</f>
        <v/>
      </c>
      <c r="Q82" s="5" t="str">
        <f>IFERROR(VLOOKUP($E82,'SLCC Student'!$A:$Q,12,FALSE),IF($E82="","", "NotAdmitted"))</f>
        <v/>
      </c>
    </row>
    <row r="83" spans="1:17" x14ac:dyDescent="0.2">
      <c r="A83" s="5" t="str">
        <f>IFERROR(VLOOKUP($E83,'HS Info'!$A:$D,2,FALSE),IF($E83="","","Not in HS Info"))</f>
        <v/>
      </c>
      <c r="B83" s="6" t="str">
        <f>IFERROR(VLOOKUP($C83, 'SLCC Student'!$H:$R, 11, FALSE), IF($E83="", "",  "Not yet admitted"))</f>
        <v/>
      </c>
      <c r="C83" s="5" t="str">
        <f>IFERROR(VLOOKUP($E83,'SLCC Student'!$A:$R,8,FALSE), IF($E83="", "", "Not yet admitted"))</f>
        <v/>
      </c>
      <c r="D83" s="5" t="str">
        <f>IFERROR(VLOOKUP($E83, 'HS Info'!$A:$D, 3, FALSE), IF($E83="", "",  "Not in HS Info"))</f>
        <v/>
      </c>
      <c r="E83" t="str">
        <f>IF(ISBLANK('HS Info'!A82), "", 'HS Info'!A82)</f>
        <v/>
      </c>
      <c r="F83" s="5" t="str">
        <f>IFERROR(VLOOKUP($E83, 'HS Info'!$A:$D, 4, FALSE), IF($E83="", "", "Not in HS Info"))</f>
        <v/>
      </c>
      <c r="G83" t="str">
        <f>IF(_xlfn.MAXIFS(ACT!$K:$K, ACT!$B:$B, 'Vetting Master'!$C83)&gt;0, _xlfn.MAXIFS(ACT!$K:$K, ACT!$B:$B, 'Vetting Master'!$C83), IF($E83="", "", 0))</f>
        <v/>
      </c>
      <c r="H83" t="str">
        <f>IF(_xlfn.MAXIFS(ACT!$J:$J, ACT!$B:$B, 'Vetting Master'!$C83)&gt;0, _xlfn.MAXIFS(ACT!$J:$J, ACT!$B:$B, 'Vetting Master'!$C83), IF($E83="", "", 0))</f>
        <v/>
      </c>
      <c r="I83" t="str">
        <f>IF(_xlfn.MAXIFS('SLCC Placement'!K:K, 'SLCC Placement'!B:B, 'Vetting Master'!$C83)&gt;0, _xlfn.MAXIFS('SLCC Placement'!K:K, 'SLCC Placement'!B:B, 'Vetting Master'!$C83), IF($E83="", "", 0))</f>
        <v/>
      </c>
      <c r="J83" t="str">
        <f>IF(_xlfn.MAXIFS('SLCC Placement'!J:J, 'SLCC Placement'!B:B, 'Vetting Master'!$C83)&gt;0, _xlfn.MAXIFS('SLCC Placement'!J:J, 'SLCC Placement'!B:B, 'Vetting Master'!$C83), IF($E83="", "", 0))</f>
        <v/>
      </c>
      <c r="K83" s="5" t="str">
        <f>IFERROR(IF(AND(MATCH(C83,'AP Credit'!B:B,0)&gt;0, MATCH("ENGL 1010",'AP Credit'!J:J,0)&gt;0),"Yes","No"), IF($E83="", " ", "No"))</f>
        <v xml:space="preserve"> </v>
      </c>
      <c r="L83" s="11" t="str" cm="1">
        <f t="array" ref="L83">IF($E83="", "", _xlfn.IFNA(_xlfn.IFS( J83&gt;599,  "1210 - Verify C or Better",  AND(J83&gt;499, OR(I83&gt;13, G83&gt;17)), "1060 - Verify C or Better", AND( OR(G83&gt;17, I83&gt;13), OR(H83&gt;22, J83&gt;399)), "1050 - Verify C or Better", OR( H83&gt;21, J83&gt;299), "1010/1030/1040", OR( H83&gt;19, J83&gt;299), "1010/1030", OR( H83&gt;18, J83&gt;299), "1030"), "Verify C or better in Secondary Math 1,2,3"))</f>
        <v/>
      </c>
      <c r="M83" s="4" t="str">
        <f>IFERROR(VLOOKUP($E83, 'HS Info'!$A:$E, 5, FALSE), IF($E83="", "", "Not in HS Info"))</f>
        <v/>
      </c>
      <c r="N83" s="5" t="str">
        <f>IFERROR(VLOOKUP($C83,Holds!$C:$K, 2, FALSE), IF($E83="", "", 0))</f>
        <v/>
      </c>
      <c r="O83" s="7" t="str">
        <f>IF($E83="", "", _xlfn.XLOOKUP(C83, 'SLCC Student'!H:H, 'SLCC Student'!P:P, "Not Found", 0, 1))</f>
        <v/>
      </c>
      <c r="P83" s="5" t="str">
        <f>IFERROR(VLOOKUP($E83, 'SLCC Student'!$A:$Q, 10, FALSE), IF($E83="", "", "Not Admitted"))</f>
        <v/>
      </c>
      <c r="Q83" s="5" t="str">
        <f>IFERROR(VLOOKUP($E83,'SLCC Student'!$A:$Q,12,FALSE),IF($E83="","", "NotAdmitted"))</f>
        <v/>
      </c>
    </row>
    <row r="84" spans="1:17" x14ac:dyDescent="0.2">
      <c r="A84" s="5" t="str">
        <f>IFERROR(VLOOKUP($E84,'HS Info'!$A:$D,2,FALSE),IF($E84="","","Not in HS Info"))</f>
        <v/>
      </c>
      <c r="B84" s="6" t="str">
        <f>IFERROR(VLOOKUP($C84, 'SLCC Student'!$H:$R, 11, FALSE), IF($E84="", "",  "Not yet admitted"))</f>
        <v/>
      </c>
      <c r="C84" s="5" t="str">
        <f>IFERROR(VLOOKUP($E84,'SLCC Student'!$A:$R,8,FALSE), IF($E84="", "", "Not yet admitted"))</f>
        <v/>
      </c>
      <c r="D84" s="5" t="str">
        <f>IFERROR(VLOOKUP($E84, 'HS Info'!$A:$D, 3, FALSE), IF($E84="", "",  "Not in HS Info"))</f>
        <v/>
      </c>
      <c r="E84" t="str">
        <f>IF(ISBLANK('HS Info'!A83), "", 'HS Info'!A83)</f>
        <v/>
      </c>
      <c r="F84" s="5" t="str">
        <f>IFERROR(VLOOKUP($E84, 'HS Info'!$A:$D, 4, FALSE), IF($E84="", "", "Not in HS Info"))</f>
        <v/>
      </c>
      <c r="G84" t="str">
        <f>IF(_xlfn.MAXIFS(ACT!$K:$K, ACT!$B:$B, 'Vetting Master'!$C84)&gt;0, _xlfn.MAXIFS(ACT!$K:$K, ACT!$B:$B, 'Vetting Master'!$C84), IF($E84="", "", 0))</f>
        <v/>
      </c>
      <c r="H84" t="str">
        <f>IF(_xlfn.MAXIFS(ACT!$J:$J, ACT!$B:$B, 'Vetting Master'!$C84)&gt;0, _xlfn.MAXIFS(ACT!$J:$J, ACT!$B:$B, 'Vetting Master'!$C84), IF($E84="", "", 0))</f>
        <v/>
      </c>
      <c r="I84" t="str">
        <f>IF(_xlfn.MAXIFS('SLCC Placement'!K:K, 'SLCC Placement'!B:B, 'Vetting Master'!$C84)&gt;0, _xlfn.MAXIFS('SLCC Placement'!K:K, 'SLCC Placement'!B:B, 'Vetting Master'!$C84), IF($E84="", "", 0))</f>
        <v/>
      </c>
      <c r="J84" t="str">
        <f>IF(_xlfn.MAXIFS('SLCC Placement'!J:J, 'SLCC Placement'!B:B, 'Vetting Master'!$C84)&gt;0, _xlfn.MAXIFS('SLCC Placement'!J:J, 'SLCC Placement'!B:B, 'Vetting Master'!$C84), IF($E84="", "", 0))</f>
        <v/>
      </c>
      <c r="K84" s="5" t="str">
        <f>IFERROR(IF(AND(MATCH(C84,'AP Credit'!B:B,0)&gt;0, MATCH("ENGL 1010",'AP Credit'!J:J,0)&gt;0),"Yes","No"), IF($E84="", " ", "No"))</f>
        <v xml:space="preserve"> </v>
      </c>
      <c r="L84" s="11" t="str" cm="1">
        <f t="array" ref="L84">IF($E84="", "", _xlfn.IFNA(_xlfn.IFS( J84&gt;599,  "1210 - Verify C or Better",  AND(J84&gt;499, OR(I84&gt;13, G84&gt;17)), "1060 - Verify C or Better", AND( OR(G84&gt;17, I84&gt;13), OR(H84&gt;22, J84&gt;399)), "1050 - Verify C or Better", OR( H84&gt;21, J84&gt;299), "1010/1030/1040", OR( H84&gt;19, J84&gt;299), "1010/1030", OR( H84&gt;18, J84&gt;299), "1030"), "Verify C or better in Secondary Math 1,2,3"))</f>
        <v/>
      </c>
      <c r="M84" s="4" t="str">
        <f>IFERROR(VLOOKUP($E84, 'HS Info'!$A:$E, 5, FALSE), IF($E84="", "", "Not in HS Info"))</f>
        <v/>
      </c>
      <c r="N84" s="5" t="str">
        <f>IFERROR(VLOOKUP($C84,Holds!$C:$K, 2, FALSE), IF($E84="", "", 0))</f>
        <v/>
      </c>
      <c r="O84" s="7" t="str">
        <f>IF($E84="", "", _xlfn.XLOOKUP(C84, 'SLCC Student'!H:H, 'SLCC Student'!P:P, "Not Found", 0, 1))</f>
        <v/>
      </c>
      <c r="P84" s="5" t="str">
        <f>IFERROR(VLOOKUP($E84, 'SLCC Student'!$A:$Q, 10, FALSE), IF($E84="", "", "Not Admitted"))</f>
        <v/>
      </c>
      <c r="Q84" s="5" t="str">
        <f>IFERROR(VLOOKUP($E84,'SLCC Student'!$A:$Q,12,FALSE),IF($E84="","", "NotAdmitted"))</f>
        <v/>
      </c>
    </row>
    <row r="85" spans="1:17" x14ac:dyDescent="0.2">
      <c r="A85" s="5" t="str">
        <f>IFERROR(VLOOKUP($E85,'HS Info'!$A:$D,2,FALSE),IF($E85="","","Not in HS Info"))</f>
        <v/>
      </c>
      <c r="B85" s="6" t="str">
        <f>IFERROR(VLOOKUP($C85, 'SLCC Student'!$H:$R, 11, FALSE), IF($E85="", "",  "Not yet admitted"))</f>
        <v/>
      </c>
      <c r="C85" s="5" t="str">
        <f>IFERROR(VLOOKUP($E85,'SLCC Student'!$A:$R,8,FALSE), IF($E85="", "", "Not yet admitted"))</f>
        <v/>
      </c>
      <c r="D85" s="5" t="str">
        <f>IFERROR(VLOOKUP($E85, 'HS Info'!$A:$D, 3, FALSE), IF($E85="", "",  "Not in HS Info"))</f>
        <v/>
      </c>
      <c r="E85" t="str">
        <f>IF(ISBLANK('HS Info'!A84), "", 'HS Info'!A84)</f>
        <v/>
      </c>
      <c r="F85" s="5" t="str">
        <f>IFERROR(VLOOKUP($E85, 'HS Info'!$A:$D, 4, FALSE), IF($E85="", "", "Not in HS Info"))</f>
        <v/>
      </c>
      <c r="G85" t="str">
        <f>IF(_xlfn.MAXIFS(ACT!$K:$K, ACT!$B:$B, 'Vetting Master'!$C85)&gt;0, _xlfn.MAXIFS(ACT!$K:$K, ACT!$B:$B, 'Vetting Master'!$C85), IF($E85="", "", 0))</f>
        <v/>
      </c>
      <c r="H85" t="str">
        <f>IF(_xlfn.MAXIFS(ACT!$J:$J, ACT!$B:$B, 'Vetting Master'!$C85)&gt;0, _xlfn.MAXIFS(ACT!$J:$J, ACT!$B:$B, 'Vetting Master'!$C85), IF($E85="", "", 0))</f>
        <v/>
      </c>
      <c r="I85" t="str">
        <f>IF(_xlfn.MAXIFS('SLCC Placement'!K:K, 'SLCC Placement'!B:B, 'Vetting Master'!$C85)&gt;0, _xlfn.MAXIFS('SLCC Placement'!K:K, 'SLCC Placement'!B:B, 'Vetting Master'!$C85), IF($E85="", "", 0))</f>
        <v/>
      </c>
      <c r="J85" t="str">
        <f>IF(_xlfn.MAXIFS('SLCC Placement'!J:J, 'SLCC Placement'!B:B, 'Vetting Master'!$C85)&gt;0, _xlfn.MAXIFS('SLCC Placement'!J:J, 'SLCC Placement'!B:B, 'Vetting Master'!$C85), IF($E85="", "", 0))</f>
        <v/>
      </c>
      <c r="K85" s="5" t="str">
        <f>IFERROR(IF(AND(MATCH(C85,'AP Credit'!B:B,0)&gt;0, MATCH("ENGL 1010",'AP Credit'!J:J,0)&gt;0),"Yes","No"), IF($E85="", " ", "No"))</f>
        <v xml:space="preserve"> </v>
      </c>
      <c r="L85" s="11" t="str" cm="1">
        <f t="array" ref="L85">IF($E85="", "", _xlfn.IFNA(_xlfn.IFS( J85&gt;599,  "1210 - Verify C or Better",  AND(J85&gt;499, OR(I85&gt;13, G85&gt;17)), "1060 - Verify C or Better", AND( OR(G85&gt;17, I85&gt;13), OR(H85&gt;22, J85&gt;399)), "1050 - Verify C or Better", OR( H85&gt;21, J85&gt;299), "1010/1030/1040", OR( H85&gt;19, J85&gt;299), "1010/1030", OR( H85&gt;18, J85&gt;299), "1030"), "Verify C or better in Secondary Math 1,2,3"))</f>
        <v/>
      </c>
      <c r="M85" s="4" t="str">
        <f>IFERROR(VLOOKUP($E85, 'HS Info'!$A:$E, 5, FALSE), IF($E85="", "", "Not in HS Info"))</f>
        <v/>
      </c>
      <c r="N85" s="5" t="str">
        <f>IFERROR(VLOOKUP($C85,Holds!$C:$K, 2, FALSE), IF($E85="", "", 0))</f>
        <v/>
      </c>
      <c r="O85" s="7" t="str">
        <f>IF($E85="", "", _xlfn.XLOOKUP(C85, 'SLCC Student'!H:H, 'SLCC Student'!P:P, "Not Found", 0, 1))</f>
        <v/>
      </c>
      <c r="P85" s="5" t="str">
        <f>IFERROR(VLOOKUP($E85, 'SLCC Student'!$A:$Q, 10, FALSE), IF($E85="", "", "Not Admitted"))</f>
        <v/>
      </c>
      <c r="Q85" s="5" t="str">
        <f>IFERROR(VLOOKUP($E85,'SLCC Student'!$A:$Q,12,FALSE),IF($E85="","", "NotAdmitted"))</f>
        <v/>
      </c>
    </row>
    <row r="86" spans="1:17" x14ac:dyDescent="0.2">
      <c r="A86" s="5" t="str">
        <f>IFERROR(VLOOKUP($E86,'HS Info'!$A:$D,2,FALSE),IF($E86="","","Not in HS Info"))</f>
        <v/>
      </c>
      <c r="B86" s="6" t="str">
        <f>IFERROR(VLOOKUP($C86, 'SLCC Student'!$H:$R, 11, FALSE), IF($E86="", "",  "Not yet admitted"))</f>
        <v/>
      </c>
      <c r="C86" s="5" t="str">
        <f>IFERROR(VLOOKUP($E86,'SLCC Student'!$A:$R,8,FALSE), IF($E86="", "", "Not yet admitted"))</f>
        <v/>
      </c>
      <c r="D86" s="5" t="str">
        <f>IFERROR(VLOOKUP($E86, 'HS Info'!$A:$D, 3, FALSE), IF($E86="", "",  "Not in HS Info"))</f>
        <v/>
      </c>
      <c r="E86" t="str">
        <f>IF(ISBLANK('HS Info'!A85), "", 'HS Info'!A85)</f>
        <v/>
      </c>
      <c r="F86" s="5" t="str">
        <f>IFERROR(VLOOKUP($E86, 'HS Info'!$A:$D, 4, FALSE), IF($E86="", "", "Not in HS Info"))</f>
        <v/>
      </c>
      <c r="G86" t="str">
        <f>IF(_xlfn.MAXIFS(ACT!$K:$K, ACT!$B:$B, 'Vetting Master'!$C86)&gt;0, _xlfn.MAXIFS(ACT!$K:$K, ACT!$B:$B, 'Vetting Master'!$C86), IF($E86="", "", 0))</f>
        <v/>
      </c>
      <c r="H86" t="str">
        <f>IF(_xlfn.MAXIFS(ACT!$J:$J, ACT!$B:$B, 'Vetting Master'!$C86)&gt;0, _xlfn.MAXIFS(ACT!$J:$J, ACT!$B:$B, 'Vetting Master'!$C86), IF($E86="", "", 0))</f>
        <v/>
      </c>
      <c r="I86" t="str">
        <f>IF(_xlfn.MAXIFS('SLCC Placement'!K:K, 'SLCC Placement'!B:B, 'Vetting Master'!$C86)&gt;0, _xlfn.MAXIFS('SLCC Placement'!K:K, 'SLCC Placement'!B:B, 'Vetting Master'!$C86), IF($E86="", "", 0))</f>
        <v/>
      </c>
      <c r="J86" t="str">
        <f>IF(_xlfn.MAXIFS('SLCC Placement'!J:J, 'SLCC Placement'!B:B, 'Vetting Master'!$C86)&gt;0, _xlfn.MAXIFS('SLCC Placement'!J:J, 'SLCC Placement'!B:B, 'Vetting Master'!$C86), IF($E86="", "", 0))</f>
        <v/>
      </c>
      <c r="K86" s="5" t="str">
        <f>IFERROR(IF(AND(MATCH(C86,'AP Credit'!B:B,0)&gt;0, MATCH("ENGL 1010",'AP Credit'!J:J,0)&gt;0),"Yes","No"), IF($E86="", " ", "No"))</f>
        <v xml:space="preserve"> </v>
      </c>
      <c r="L86" s="11" t="str" cm="1">
        <f t="array" ref="L86">IF($E86="", "", _xlfn.IFNA(_xlfn.IFS( J86&gt;599,  "1210 - Verify C or Better",  AND(J86&gt;499, OR(I86&gt;13, G86&gt;17)), "1060 - Verify C or Better", AND( OR(G86&gt;17, I86&gt;13), OR(H86&gt;22, J86&gt;399)), "1050 - Verify C or Better", OR( H86&gt;21, J86&gt;299), "1010/1030/1040", OR( H86&gt;19, J86&gt;299), "1010/1030", OR( H86&gt;18, J86&gt;299), "1030"), "Verify C or better in Secondary Math 1,2,3"))</f>
        <v/>
      </c>
      <c r="M86" s="4" t="str">
        <f>IFERROR(VLOOKUP($E86, 'HS Info'!$A:$E, 5, FALSE), IF($E86="", "", "Not in HS Info"))</f>
        <v/>
      </c>
      <c r="N86" s="5" t="str">
        <f>IFERROR(VLOOKUP($C86,Holds!$C:$K, 2, FALSE), IF($E86="", "", 0))</f>
        <v/>
      </c>
      <c r="O86" s="7" t="str">
        <f>IF($E86="", "", _xlfn.XLOOKUP(C86, 'SLCC Student'!H:H, 'SLCC Student'!P:P, "Not Found", 0, 1))</f>
        <v/>
      </c>
      <c r="P86" s="5" t="str">
        <f>IFERROR(VLOOKUP($E86, 'SLCC Student'!$A:$Q, 10, FALSE), IF($E86="", "", "Not Admitted"))</f>
        <v/>
      </c>
      <c r="Q86" s="5" t="str">
        <f>IFERROR(VLOOKUP($E86,'SLCC Student'!$A:$Q,12,FALSE),IF($E86="","", "NotAdmitted"))</f>
        <v/>
      </c>
    </row>
    <row r="87" spans="1:17" x14ac:dyDescent="0.2">
      <c r="A87" s="5" t="str">
        <f>IFERROR(VLOOKUP($E87,'HS Info'!$A:$D,2,FALSE),IF($E87="","","Not in HS Info"))</f>
        <v/>
      </c>
      <c r="B87" s="6" t="str">
        <f>IFERROR(VLOOKUP($C87, 'SLCC Student'!$H:$R, 11, FALSE), IF($E87="", "",  "Not yet admitted"))</f>
        <v/>
      </c>
      <c r="C87" s="5" t="str">
        <f>IFERROR(VLOOKUP($E87,'SLCC Student'!$A:$R,8,FALSE), IF($E87="", "", "Not yet admitted"))</f>
        <v/>
      </c>
      <c r="D87" s="5" t="str">
        <f>IFERROR(VLOOKUP($E87, 'HS Info'!$A:$D, 3, FALSE), IF($E87="", "",  "Not in HS Info"))</f>
        <v/>
      </c>
      <c r="E87" t="str">
        <f>IF(ISBLANK('HS Info'!A86), "", 'HS Info'!A86)</f>
        <v/>
      </c>
      <c r="F87" s="5" t="str">
        <f>IFERROR(VLOOKUP($E87, 'HS Info'!$A:$D, 4, FALSE), IF($E87="", "", "Not in HS Info"))</f>
        <v/>
      </c>
      <c r="G87" t="str">
        <f>IF(_xlfn.MAXIFS(ACT!$K:$K, ACT!$B:$B, 'Vetting Master'!$C87)&gt;0, _xlfn.MAXIFS(ACT!$K:$K, ACT!$B:$B, 'Vetting Master'!$C87), IF($E87="", "", 0))</f>
        <v/>
      </c>
      <c r="H87" t="str">
        <f>IF(_xlfn.MAXIFS(ACT!$J:$J, ACT!$B:$B, 'Vetting Master'!$C87)&gt;0, _xlfn.MAXIFS(ACT!$J:$J, ACT!$B:$B, 'Vetting Master'!$C87), IF($E87="", "", 0))</f>
        <v/>
      </c>
      <c r="I87" t="str">
        <f>IF(_xlfn.MAXIFS('SLCC Placement'!K:K, 'SLCC Placement'!B:B, 'Vetting Master'!$C87)&gt;0, _xlfn.MAXIFS('SLCC Placement'!K:K, 'SLCC Placement'!B:B, 'Vetting Master'!$C87), IF($E87="", "", 0))</f>
        <v/>
      </c>
      <c r="J87" t="str">
        <f>IF(_xlfn.MAXIFS('SLCC Placement'!J:J, 'SLCC Placement'!B:B, 'Vetting Master'!$C87)&gt;0, _xlfn.MAXIFS('SLCC Placement'!J:J, 'SLCC Placement'!B:B, 'Vetting Master'!$C87), IF($E87="", "", 0))</f>
        <v/>
      </c>
      <c r="K87" s="5" t="str">
        <f>IFERROR(IF(AND(MATCH(C87,'AP Credit'!B:B,0)&gt;0, MATCH("ENGL 1010",'AP Credit'!J:J,0)&gt;0),"Yes","No"), IF($E87="", " ", "No"))</f>
        <v xml:space="preserve"> </v>
      </c>
      <c r="L87" s="11" t="str" cm="1">
        <f t="array" ref="L87">IF($E87="", "", _xlfn.IFNA(_xlfn.IFS( J87&gt;599,  "1210 - Verify C or Better",  AND(J87&gt;499, OR(I87&gt;13, G87&gt;17)), "1060 - Verify C or Better", AND( OR(G87&gt;17, I87&gt;13), OR(H87&gt;22, J87&gt;399)), "1050 - Verify C or Better", OR( H87&gt;21, J87&gt;299), "1010/1030/1040", OR( H87&gt;19, J87&gt;299), "1010/1030", OR( H87&gt;18, J87&gt;299), "1030"), "Verify C or better in Secondary Math 1,2,3"))</f>
        <v/>
      </c>
      <c r="M87" s="4" t="str">
        <f>IFERROR(VLOOKUP($E87, 'HS Info'!$A:$E, 5, FALSE), IF($E87="", "", "Not in HS Info"))</f>
        <v/>
      </c>
      <c r="N87" s="5" t="str">
        <f>IFERROR(VLOOKUP($C87,Holds!$C:$K, 2, FALSE), IF($E87="", "", 0))</f>
        <v/>
      </c>
      <c r="O87" s="7" t="str">
        <f>IF($E87="", "", _xlfn.XLOOKUP(C87, 'SLCC Student'!H:H, 'SLCC Student'!P:P, "Not Found", 0, 1))</f>
        <v/>
      </c>
      <c r="P87" s="5" t="str">
        <f>IFERROR(VLOOKUP($E87, 'SLCC Student'!$A:$Q, 10, FALSE), IF($E87="", "", "Not Admitted"))</f>
        <v/>
      </c>
      <c r="Q87" s="5" t="str">
        <f>IFERROR(VLOOKUP($E87,'SLCC Student'!$A:$Q,12,FALSE),IF($E87="","", "NotAdmitted"))</f>
        <v/>
      </c>
    </row>
    <row r="88" spans="1:17" x14ac:dyDescent="0.2">
      <c r="A88" s="5" t="str">
        <f>IFERROR(VLOOKUP($E88,'HS Info'!$A:$D,2,FALSE),IF($E88="","","Not in HS Info"))</f>
        <v/>
      </c>
      <c r="B88" s="6" t="str">
        <f>IFERROR(VLOOKUP($C88, 'SLCC Student'!$H:$R, 11, FALSE), IF($E88="", "",  "Not yet admitted"))</f>
        <v/>
      </c>
      <c r="C88" s="5" t="str">
        <f>IFERROR(VLOOKUP($E88,'SLCC Student'!$A:$R,8,FALSE), IF($E88="", "", "Not yet admitted"))</f>
        <v/>
      </c>
      <c r="D88" s="5" t="str">
        <f>IFERROR(VLOOKUP($E88, 'HS Info'!$A:$D, 3, FALSE), IF($E88="", "",  "Not in HS Info"))</f>
        <v/>
      </c>
      <c r="E88" t="str">
        <f>IF(ISBLANK('HS Info'!A87), "", 'HS Info'!A87)</f>
        <v/>
      </c>
      <c r="F88" s="5" t="str">
        <f>IFERROR(VLOOKUP($E88, 'HS Info'!$A:$D, 4, FALSE), IF($E88="", "", "Not in HS Info"))</f>
        <v/>
      </c>
      <c r="G88" t="str">
        <f>IF(_xlfn.MAXIFS(ACT!$K:$K, ACT!$B:$B, 'Vetting Master'!$C88)&gt;0, _xlfn.MAXIFS(ACT!$K:$K, ACT!$B:$B, 'Vetting Master'!$C88), IF($E88="", "", 0))</f>
        <v/>
      </c>
      <c r="H88" t="str">
        <f>IF(_xlfn.MAXIFS(ACT!$J:$J, ACT!$B:$B, 'Vetting Master'!$C88)&gt;0, _xlfn.MAXIFS(ACT!$J:$J, ACT!$B:$B, 'Vetting Master'!$C88), IF($E88="", "", 0))</f>
        <v/>
      </c>
      <c r="I88" t="str">
        <f>IF(_xlfn.MAXIFS('SLCC Placement'!K:K, 'SLCC Placement'!B:B, 'Vetting Master'!$C88)&gt;0, _xlfn.MAXIFS('SLCC Placement'!K:K, 'SLCC Placement'!B:B, 'Vetting Master'!$C88), IF($E88="", "", 0))</f>
        <v/>
      </c>
      <c r="J88" t="str">
        <f>IF(_xlfn.MAXIFS('SLCC Placement'!J:J, 'SLCC Placement'!B:B, 'Vetting Master'!$C88)&gt;0, _xlfn.MAXIFS('SLCC Placement'!J:J, 'SLCC Placement'!B:B, 'Vetting Master'!$C88), IF($E88="", "", 0))</f>
        <v/>
      </c>
      <c r="K88" s="5" t="str">
        <f>IFERROR(IF(AND(MATCH(C88,'AP Credit'!B:B,0)&gt;0, MATCH("ENGL 1010",'AP Credit'!J:J,0)&gt;0),"Yes","No"), IF($E88="", " ", "No"))</f>
        <v xml:space="preserve"> </v>
      </c>
      <c r="L88" s="11" t="str" cm="1">
        <f t="array" ref="L88">IF($E88="", "", _xlfn.IFNA(_xlfn.IFS( J88&gt;599,  "1210 - Verify C or Better",  AND(J88&gt;499, OR(I88&gt;13, G88&gt;17)), "1060 - Verify C or Better", AND( OR(G88&gt;17, I88&gt;13), OR(H88&gt;22, J88&gt;399)), "1050 - Verify C or Better", OR( H88&gt;21, J88&gt;299), "1010/1030/1040", OR( H88&gt;19, J88&gt;299), "1010/1030", OR( H88&gt;18, J88&gt;299), "1030"), "Verify C or better in Secondary Math 1,2,3"))</f>
        <v/>
      </c>
      <c r="M88" s="4" t="str">
        <f>IFERROR(VLOOKUP($E88, 'HS Info'!$A:$E, 5, FALSE), IF($E88="", "", "Not in HS Info"))</f>
        <v/>
      </c>
      <c r="N88" s="5" t="str">
        <f>IFERROR(VLOOKUP($C88,Holds!$C:$K, 2, FALSE), IF($E88="", "", 0))</f>
        <v/>
      </c>
      <c r="O88" s="7" t="str">
        <f>IF($E88="", "", _xlfn.XLOOKUP(C88, 'SLCC Student'!H:H, 'SLCC Student'!P:P, "Not Found", 0, 1))</f>
        <v/>
      </c>
      <c r="P88" s="5" t="str">
        <f>IFERROR(VLOOKUP($E88, 'SLCC Student'!$A:$Q, 10, FALSE), IF($E88="", "", "Not Admitted"))</f>
        <v/>
      </c>
      <c r="Q88" s="5" t="str">
        <f>IFERROR(VLOOKUP($E88,'SLCC Student'!$A:$Q,12,FALSE),IF($E88="","", "NotAdmitted"))</f>
        <v/>
      </c>
    </row>
    <row r="89" spans="1:17" x14ac:dyDescent="0.2">
      <c r="A89" s="5" t="str">
        <f>IFERROR(VLOOKUP($E89,'HS Info'!$A:$D,2,FALSE),IF($E89="","","Not in HS Info"))</f>
        <v/>
      </c>
      <c r="B89" s="6" t="str">
        <f>IFERROR(VLOOKUP($C89, 'SLCC Student'!$H:$R, 11, FALSE), IF($E89="", "",  "Not yet admitted"))</f>
        <v/>
      </c>
      <c r="C89" s="5" t="str">
        <f>IFERROR(VLOOKUP($E89,'SLCC Student'!$A:$R,8,FALSE), IF($E89="", "", "Not yet admitted"))</f>
        <v/>
      </c>
      <c r="D89" s="5" t="str">
        <f>IFERROR(VLOOKUP($E89, 'HS Info'!$A:$D, 3, FALSE), IF($E89="", "",  "Not in HS Info"))</f>
        <v/>
      </c>
      <c r="E89" t="str">
        <f>IF(ISBLANK('HS Info'!A88), "", 'HS Info'!A88)</f>
        <v/>
      </c>
      <c r="F89" s="5" t="str">
        <f>IFERROR(VLOOKUP($E89, 'HS Info'!$A:$D, 4, FALSE), IF($E89="", "", "Not in HS Info"))</f>
        <v/>
      </c>
      <c r="G89" t="str">
        <f>IF(_xlfn.MAXIFS(ACT!$K:$K, ACT!$B:$B, 'Vetting Master'!$C89)&gt;0, _xlfn.MAXIFS(ACT!$K:$K, ACT!$B:$B, 'Vetting Master'!$C89), IF($E89="", "", 0))</f>
        <v/>
      </c>
      <c r="H89" t="str">
        <f>IF(_xlfn.MAXIFS(ACT!$J:$J, ACT!$B:$B, 'Vetting Master'!$C89)&gt;0, _xlfn.MAXIFS(ACT!$J:$J, ACT!$B:$B, 'Vetting Master'!$C89), IF($E89="", "", 0))</f>
        <v/>
      </c>
      <c r="I89" t="str">
        <f>IF(_xlfn.MAXIFS('SLCC Placement'!K:K, 'SLCC Placement'!B:B, 'Vetting Master'!$C89)&gt;0, _xlfn.MAXIFS('SLCC Placement'!K:K, 'SLCC Placement'!B:B, 'Vetting Master'!$C89), IF($E89="", "", 0))</f>
        <v/>
      </c>
      <c r="J89" t="str">
        <f>IF(_xlfn.MAXIFS('SLCC Placement'!J:J, 'SLCC Placement'!B:B, 'Vetting Master'!$C89)&gt;0, _xlfn.MAXIFS('SLCC Placement'!J:J, 'SLCC Placement'!B:B, 'Vetting Master'!$C89), IF($E89="", "", 0))</f>
        <v/>
      </c>
      <c r="K89" s="5" t="str">
        <f>IFERROR(IF(AND(MATCH(C89,'AP Credit'!B:B,0)&gt;0, MATCH("ENGL 1010",'AP Credit'!J:J,0)&gt;0),"Yes","No"), IF($E89="", " ", "No"))</f>
        <v xml:space="preserve"> </v>
      </c>
      <c r="L89" s="11" t="str" cm="1">
        <f t="array" ref="L89">IF($E89="", "", _xlfn.IFNA(_xlfn.IFS( J89&gt;599,  "1210 - Verify C or Better",  AND(J89&gt;499, OR(I89&gt;13, G89&gt;17)), "1060 - Verify C or Better", AND( OR(G89&gt;17, I89&gt;13), OR(H89&gt;22, J89&gt;399)), "1050 - Verify C or Better", OR( H89&gt;21, J89&gt;299), "1010/1030/1040", OR( H89&gt;19, J89&gt;299), "1010/1030", OR( H89&gt;18, J89&gt;299), "1030"), "Verify C or better in Secondary Math 1,2,3"))</f>
        <v/>
      </c>
      <c r="M89" s="4" t="str">
        <f>IFERROR(VLOOKUP($E89, 'HS Info'!$A:$E, 5, FALSE), IF($E89="", "", "Not in HS Info"))</f>
        <v/>
      </c>
      <c r="N89" s="5" t="str">
        <f>IFERROR(VLOOKUP($C89,Holds!$C:$K, 2, FALSE), IF($E89="", "", 0))</f>
        <v/>
      </c>
      <c r="O89" s="7" t="str">
        <f>IF($E89="", "", _xlfn.XLOOKUP(C89, 'SLCC Student'!H:H, 'SLCC Student'!P:P, "Not Found", 0, 1))</f>
        <v/>
      </c>
      <c r="P89" s="5" t="str">
        <f>IFERROR(VLOOKUP($E89, 'SLCC Student'!$A:$Q, 10, FALSE), IF($E89="", "", "Not Admitted"))</f>
        <v/>
      </c>
      <c r="Q89" s="5" t="str">
        <f>IFERROR(VLOOKUP($E89,'SLCC Student'!$A:$Q,12,FALSE),IF($E89="","", "NotAdmitted"))</f>
        <v/>
      </c>
    </row>
    <row r="90" spans="1:17" x14ac:dyDescent="0.2">
      <c r="A90" s="5" t="str">
        <f>IFERROR(VLOOKUP($E90,'HS Info'!$A:$D,2,FALSE),IF($E90="","","Not in HS Info"))</f>
        <v/>
      </c>
      <c r="B90" s="6" t="str">
        <f>IFERROR(VLOOKUP($C90, 'SLCC Student'!$H:$R, 11, FALSE), IF($E90="", "",  "Not yet admitted"))</f>
        <v/>
      </c>
      <c r="C90" s="5" t="str">
        <f>IFERROR(VLOOKUP($E90,'SLCC Student'!$A:$R,8,FALSE), IF($E90="", "", "Not yet admitted"))</f>
        <v/>
      </c>
      <c r="D90" s="5" t="str">
        <f>IFERROR(VLOOKUP($E90, 'HS Info'!$A:$D, 3, FALSE), IF($E90="", "",  "Not in HS Info"))</f>
        <v/>
      </c>
      <c r="E90" t="str">
        <f>IF(ISBLANK('HS Info'!A89), "", 'HS Info'!A89)</f>
        <v/>
      </c>
      <c r="F90" s="5" t="str">
        <f>IFERROR(VLOOKUP($E90, 'HS Info'!$A:$D, 4, FALSE), IF($E90="", "", "Not in HS Info"))</f>
        <v/>
      </c>
      <c r="G90" t="str">
        <f>IF(_xlfn.MAXIFS(ACT!$K:$K, ACT!$B:$B, 'Vetting Master'!$C90)&gt;0, _xlfn.MAXIFS(ACT!$K:$K, ACT!$B:$B, 'Vetting Master'!$C90), IF($E90="", "", 0))</f>
        <v/>
      </c>
      <c r="H90" t="str">
        <f>IF(_xlfn.MAXIFS(ACT!$J:$J, ACT!$B:$B, 'Vetting Master'!$C90)&gt;0, _xlfn.MAXIFS(ACT!$J:$J, ACT!$B:$B, 'Vetting Master'!$C90), IF($E90="", "", 0))</f>
        <v/>
      </c>
      <c r="I90" t="str">
        <f>IF(_xlfn.MAXIFS('SLCC Placement'!K:K, 'SLCC Placement'!B:B, 'Vetting Master'!$C90)&gt;0, _xlfn.MAXIFS('SLCC Placement'!K:K, 'SLCC Placement'!B:B, 'Vetting Master'!$C90), IF($E90="", "", 0))</f>
        <v/>
      </c>
      <c r="J90" t="str">
        <f>IF(_xlfn.MAXIFS('SLCC Placement'!J:J, 'SLCC Placement'!B:B, 'Vetting Master'!$C90)&gt;0, _xlfn.MAXIFS('SLCC Placement'!J:J, 'SLCC Placement'!B:B, 'Vetting Master'!$C90), IF($E90="", "", 0))</f>
        <v/>
      </c>
      <c r="K90" s="5" t="str">
        <f>IFERROR(IF(AND(MATCH(C90,'AP Credit'!B:B,0)&gt;0, MATCH("ENGL 1010",'AP Credit'!J:J,0)&gt;0),"Yes","No"), IF($E90="", " ", "No"))</f>
        <v xml:space="preserve"> </v>
      </c>
      <c r="L90" s="11" t="str" cm="1">
        <f t="array" ref="L90">IF($E90="", "", _xlfn.IFNA(_xlfn.IFS( J90&gt;599,  "1210 - Verify C or Better",  AND(J90&gt;499, OR(I90&gt;13, G90&gt;17)), "1060 - Verify C or Better", AND( OR(G90&gt;17, I90&gt;13), OR(H90&gt;22, J90&gt;399)), "1050 - Verify C or Better", OR( H90&gt;21, J90&gt;299), "1010/1030/1040", OR( H90&gt;19, J90&gt;299), "1010/1030", OR( H90&gt;18, J90&gt;299), "1030"), "Verify C or better in Secondary Math 1,2,3"))</f>
        <v/>
      </c>
      <c r="M90" s="4" t="str">
        <f>IFERROR(VLOOKUP($E90, 'HS Info'!$A:$E, 5, FALSE), IF($E90="", "", "Not in HS Info"))</f>
        <v/>
      </c>
      <c r="N90" s="5" t="str">
        <f>IFERROR(VLOOKUP($C90,Holds!$C:$K, 2, FALSE), IF($E90="", "", 0))</f>
        <v/>
      </c>
      <c r="O90" s="7" t="str">
        <f>IF($E90="", "", _xlfn.XLOOKUP(C90, 'SLCC Student'!H:H, 'SLCC Student'!P:P, "Not Found", 0, 1))</f>
        <v/>
      </c>
      <c r="P90" s="5" t="str">
        <f>IFERROR(VLOOKUP($E90, 'SLCC Student'!$A:$Q, 10, FALSE), IF($E90="", "", "Not Admitted"))</f>
        <v/>
      </c>
      <c r="Q90" s="5" t="str">
        <f>IFERROR(VLOOKUP($E90,'SLCC Student'!$A:$Q,12,FALSE),IF($E90="","", "NotAdmitted"))</f>
        <v/>
      </c>
    </row>
    <row r="91" spans="1:17" x14ac:dyDescent="0.2">
      <c r="A91" s="5" t="str">
        <f>IFERROR(VLOOKUP($E91,'HS Info'!$A:$D,2,FALSE),IF($E91="","","Not in HS Info"))</f>
        <v/>
      </c>
      <c r="B91" s="6" t="str">
        <f>IFERROR(VLOOKUP($C91, 'SLCC Student'!$H:$R, 11, FALSE), IF($E91="", "",  "Not yet admitted"))</f>
        <v/>
      </c>
      <c r="C91" s="5" t="str">
        <f>IFERROR(VLOOKUP($E91,'SLCC Student'!$A:$R,8,FALSE), IF($E91="", "", "Not yet admitted"))</f>
        <v/>
      </c>
      <c r="D91" s="5" t="str">
        <f>IFERROR(VLOOKUP($E91, 'HS Info'!$A:$D, 3, FALSE), IF($E91="", "",  "Not in HS Info"))</f>
        <v/>
      </c>
      <c r="E91" t="str">
        <f>IF(ISBLANK('HS Info'!A90), "", 'HS Info'!A90)</f>
        <v/>
      </c>
      <c r="F91" s="5" t="str">
        <f>IFERROR(VLOOKUP($E91, 'HS Info'!$A:$D, 4, FALSE), IF($E91="", "", "Not in HS Info"))</f>
        <v/>
      </c>
      <c r="G91" t="str">
        <f>IF(_xlfn.MAXIFS(ACT!$K:$K, ACT!$B:$B, 'Vetting Master'!$C91)&gt;0, _xlfn.MAXIFS(ACT!$K:$K, ACT!$B:$B, 'Vetting Master'!$C91), IF($E91="", "", 0))</f>
        <v/>
      </c>
      <c r="H91" t="str">
        <f>IF(_xlfn.MAXIFS(ACT!$J:$J, ACT!$B:$B, 'Vetting Master'!$C91)&gt;0, _xlfn.MAXIFS(ACT!$J:$J, ACT!$B:$B, 'Vetting Master'!$C91), IF($E91="", "", 0))</f>
        <v/>
      </c>
      <c r="I91" t="str">
        <f>IF(_xlfn.MAXIFS('SLCC Placement'!K:K, 'SLCC Placement'!B:B, 'Vetting Master'!$C91)&gt;0, _xlfn.MAXIFS('SLCC Placement'!K:K, 'SLCC Placement'!B:B, 'Vetting Master'!$C91), IF($E91="", "", 0))</f>
        <v/>
      </c>
      <c r="J91" t="str">
        <f>IF(_xlfn.MAXIFS('SLCC Placement'!J:J, 'SLCC Placement'!B:B, 'Vetting Master'!$C91)&gt;0, _xlfn.MAXIFS('SLCC Placement'!J:J, 'SLCC Placement'!B:B, 'Vetting Master'!$C91), IF($E91="", "", 0))</f>
        <v/>
      </c>
      <c r="K91" s="5" t="str">
        <f>IFERROR(IF(AND(MATCH(C91,'AP Credit'!B:B,0)&gt;0, MATCH("ENGL 1010",'AP Credit'!J:J,0)&gt;0),"Yes","No"), IF($E91="", " ", "No"))</f>
        <v xml:space="preserve"> </v>
      </c>
      <c r="L91" s="11" t="str" cm="1">
        <f t="array" ref="L91">IF($E91="", "", _xlfn.IFNA(_xlfn.IFS( J91&gt;599,  "1210 - Verify C or Better",  AND(J91&gt;499, OR(I91&gt;13, G91&gt;17)), "1060 - Verify C or Better", AND( OR(G91&gt;17, I91&gt;13), OR(H91&gt;22, J91&gt;399)), "1050 - Verify C or Better", OR( H91&gt;21, J91&gt;299), "1010/1030/1040", OR( H91&gt;19, J91&gt;299), "1010/1030", OR( H91&gt;18, J91&gt;299), "1030"), "Verify C or better in Secondary Math 1,2,3"))</f>
        <v/>
      </c>
      <c r="M91" s="4" t="str">
        <f>IFERROR(VLOOKUP($E91, 'HS Info'!$A:$E, 5, FALSE), IF($E91="", "", "Not in HS Info"))</f>
        <v/>
      </c>
      <c r="N91" s="5" t="str">
        <f>IFERROR(VLOOKUP($C91,Holds!$C:$K, 2, FALSE), IF($E91="", "", 0))</f>
        <v/>
      </c>
      <c r="O91" s="7" t="str">
        <f>IF($E91="", "", _xlfn.XLOOKUP(C91, 'SLCC Student'!H:H, 'SLCC Student'!P:P, "Not Found", 0, 1))</f>
        <v/>
      </c>
      <c r="P91" s="5" t="str">
        <f>IFERROR(VLOOKUP($E91, 'SLCC Student'!$A:$Q, 10, FALSE), IF($E91="", "", "Not Admitted"))</f>
        <v/>
      </c>
      <c r="Q91" s="5" t="str">
        <f>IFERROR(VLOOKUP($E91,'SLCC Student'!$A:$Q,12,FALSE),IF($E91="","", "NotAdmitted"))</f>
        <v/>
      </c>
    </row>
    <row r="92" spans="1:17" x14ac:dyDescent="0.2">
      <c r="A92" s="5" t="str">
        <f>IFERROR(VLOOKUP($E92,'HS Info'!$A:$D,2,FALSE),IF($E92="","","Not in HS Info"))</f>
        <v/>
      </c>
      <c r="B92" s="6" t="str">
        <f>IFERROR(VLOOKUP($C92, 'SLCC Student'!$H:$R, 11, FALSE), IF($E92="", "",  "Not yet admitted"))</f>
        <v/>
      </c>
      <c r="C92" s="5" t="str">
        <f>IFERROR(VLOOKUP($E92,'SLCC Student'!$A:$R,8,FALSE), IF($E92="", "", "Not yet admitted"))</f>
        <v/>
      </c>
      <c r="D92" s="5" t="str">
        <f>IFERROR(VLOOKUP($E92, 'HS Info'!$A:$D, 3, FALSE), IF($E92="", "",  "Not in HS Info"))</f>
        <v/>
      </c>
      <c r="E92" t="str">
        <f>IF(ISBLANK('HS Info'!A91), "", 'HS Info'!A91)</f>
        <v/>
      </c>
      <c r="F92" s="5" t="str">
        <f>IFERROR(VLOOKUP($E92, 'HS Info'!$A:$D, 4, FALSE), IF($E92="", "", "Not in HS Info"))</f>
        <v/>
      </c>
      <c r="G92" t="str">
        <f>IF(_xlfn.MAXIFS(ACT!$K:$K, ACT!$B:$B, 'Vetting Master'!$C92)&gt;0, _xlfn.MAXIFS(ACT!$K:$K, ACT!$B:$B, 'Vetting Master'!$C92), IF($E92="", "", 0))</f>
        <v/>
      </c>
      <c r="H92" t="str">
        <f>IF(_xlfn.MAXIFS(ACT!$J:$J, ACT!$B:$B, 'Vetting Master'!$C92)&gt;0, _xlfn.MAXIFS(ACT!$J:$J, ACT!$B:$B, 'Vetting Master'!$C92), IF($E92="", "", 0))</f>
        <v/>
      </c>
      <c r="I92" t="str">
        <f>IF(_xlfn.MAXIFS('SLCC Placement'!K:K, 'SLCC Placement'!B:B, 'Vetting Master'!$C92)&gt;0, _xlfn.MAXIFS('SLCC Placement'!K:K, 'SLCC Placement'!B:B, 'Vetting Master'!$C92), IF($E92="", "", 0))</f>
        <v/>
      </c>
      <c r="J92" t="str">
        <f>IF(_xlfn.MAXIFS('SLCC Placement'!J:J, 'SLCC Placement'!B:B, 'Vetting Master'!$C92)&gt;0, _xlfn.MAXIFS('SLCC Placement'!J:J, 'SLCC Placement'!B:B, 'Vetting Master'!$C92), IF($E92="", "", 0))</f>
        <v/>
      </c>
      <c r="K92" s="5" t="str">
        <f>IFERROR(IF(AND(MATCH(C92,'AP Credit'!B:B,0)&gt;0, MATCH("ENGL 1010",'AP Credit'!J:J,0)&gt;0),"Yes","No"), IF($E92="", " ", "No"))</f>
        <v xml:space="preserve"> </v>
      </c>
      <c r="L92" s="11" t="str" cm="1">
        <f t="array" ref="L92">IF($E92="", "", _xlfn.IFNA(_xlfn.IFS( J92&gt;599,  "1210 - Verify C or Better",  AND(J92&gt;499, OR(I92&gt;13, G92&gt;17)), "1060 - Verify C or Better", AND( OR(G92&gt;17, I92&gt;13), OR(H92&gt;22, J92&gt;399)), "1050 - Verify C or Better", OR( H92&gt;21, J92&gt;299), "1010/1030/1040", OR( H92&gt;19, J92&gt;299), "1010/1030", OR( H92&gt;18, J92&gt;299), "1030"), "Verify C or better in Secondary Math 1,2,3"))</f>
        <v/>
      </c>
      <c r="M92" s="4" t="str">
        <f>IFERROR(VLOOKUP($E92, 'HS Info'!$A:$E, 5, FALSE), IF($E92="", "", "Not in HS Info"))</f>
        <v/>
      </c>
      <c r="N92" s="5" t="str">
        <f>IFERROR(VLOOKUP($C92,Holds!$C:$K, 2, FALSE), IF($E92="", "", 0))</f>
        <v/>
      </c>
      <c r="O92" s="7" t="str">
        <f>IF($E92="", "", _xlfn.XLOOKUP(C92, 'SLCC Student'!H:H, 'SLCC Student'!P:P, "Not Found", 0, 1))</f>
        <v/>
      </c>
      <c r="P92" s="5" t="str">
        <f>IFERROR(VLOOKUP($E92, 'SLCC Student'!$A:$Q, 10, FALSE), IF($E92="", "", "Not Admitted"))</f>
        <v/>
      </c>
      <c r="Q92" s="5" t="str">
        <f>IFERROR(VLOOKUP($E92,'SLCC Student'!$A:$Q,12,FALSE),IF($E92="","", "NotAdmitted"))</f>
        <v/>
      </c>
    </row>
    <row r="93" spans="1:17" x14ac:dyDescent="0.2">
      <c r="A93" s="5" t="str">
        <f>IFERROR(VLOOKUP($E93,'HS Info'!$A:$D,2,FALSE),IF($E93="","","Not in HS Info"))</f>
        <v/>
      </c>
      <c r="B93" s="6" t="str">
        <f>IFERROR(VLOOKUP($C93, 'SLCC Student'!$H:$R, 11, FALSE), IF($E93="", "",  "Not yet admitted"))</f>
        <v/>
      </c>
      <c r="C93" s="5" t="str">
        <f>IFERROR(VLOOKUP($E93,'SLCC Student'!$A:$R,8,FALSE), IF($E93="", "", "Not yet admitted"))</f>
        <v/>
      </c>
      <c r="D93" s="5" t="str">
        <f>IFERROR(VLOOKUP($E93, 'HS Info'!$A:$D, 3, FALSE), IF($E93="", "",  "Not in HS Info"))</f>
        <v/>
      </c>
      <c r="E93" t="str">
        <f>IF(ISBLANK('HS Info'!A92), "", 'HS Info'!A92)</f>
        <v/>
      </c>
      <c r="F93" s="5" t="str">
        <f>IFERROR(VLOOKUP($E93, 'HS Info'!$A:$D, 4, FALSE), IF($E93="", "", "Not in HS Info"))</f>
        <v/>
      </c>
      <c r="G93" t="str">
        <f>IF(_xlfn.MAXIFS(ACT!$K:$K, ACT!$B:$B, 'Vetting Master'!$C93)&gt;0, _xlfn.MAXIFS(ACT!$K:$K, ACT!$B:$B, 'Vetting Master'!$C93), IF($E93="", "", 0))</f>
        <v/>
      </c>
      <c r="H93" t="str">
        <f>IF(_xlfn.MAXIFS(ACT!$J:$J, ACT!$B:$B, 'Vetting Master'!$C93)&gt;0, _xlfn.MAXIFS(ACT!$J:$J, ACT!$B:$B, 'Vetting Master'!$C93), IF($E93="", "", 0))</f>
        <v/>
      </c>
      <c r="I93" t="str">
        <f>IF(_xlfn.MAXIFS('SLCC Placement'!K:K, 'SLCC Placement'!B:B, 'Vetting Master'!$C93)&gt;0, _xlfn.MAXIFS('SLCC Placement'!K:K, 'SLCC Placement'!B:B, 'Vetting Master'!$C93), IF($E93="", "", 0))</f>
        <v/>
      </c>
      <c r="J93" t="str">
        <f>IF(_xlfn.MAXIFS('SLCC Placement'!J:J, 'SLCC Placement'!B:B, 'Vetting Master'!$C93)&gt;0, _xlfn.MAXIFS('SLCC Placement'!J:J, 'SLCC Placement'!B:B, 'Vetting Master'!$C93), IF($E93="", "", 0))</f>
        <v/>
      </c>
      <c r="K93" s="5" t="str">
        <f>IFERROR(IF(AND(MATCH(C93,'AP Credit'!B:B,0)&gt;0, MATCH("ENGL 1010",'AP Credit'!J:J,0)&gt;0),"Yes","No"), IF($E93="", " ", "No"))</f>
        <v xml:space="preserve"> </v>
      </c>
      <c r="L93" s="11" t="str" cm="1">
        <f t="array" ref="L93">IF($E93="", "", _xlfn.IFNA(_xlfn.IFS( J93&gt;599,  "1210 - Verify C or Better",  AND(J93&gt;499, OR(I93&gt;13, G93&gt;17)), "1060 - Verify C or Better", AND( OR(G93&gt;17, I93&gt;13), OR(H93&gt;22, J93&gt;399)), "1050 - Verify C or Better", OR( H93&gt;21, J93&gt;299), "1010/1030/1040", OR( H93&gt;19, J93&gt;299), "1010/1030", OR( H93&gt;18, J93&gt;299), "1030"), "Verify C or better in Secondary Math 1,2,3"))</f>
        <v/>
      </c>
      <c r="M93" s="4" t="str">
        <f>IFERROR(VLOOKUP($E93, 'HS Info'!$A:$E, 5, FALSE), IF($E93="", "", "Not in HS Info"))</f>
        <v/>
      </c>
      <c r="N93" s="5" t="str">
        <f>IFERROR(VLOOKUP($C93,Holds!$C:$K, 2, FALSE), IF($E93="", "", 0))</f>
        <v/>
      </c>
      <c r="O93" s="7" t="str">
        <f>IF($E93="", "", _xlfn.XLOOKUP(C93, 'SLCC Student'!H:H, 'SLCC Student'!P:P, "Not Found", 0, 1))</f>
        <v/>
      </c>
      <c r="P93" s="5" t="str">
        <f>IFERROR(VLOOKUP($E93, 'SLCC Student'!$A:$Q, 10, FALSE), IF($E93="", "", "Not Admitted"))</f>
        <v/>
      </c>
      <c r="Q93" s="5" t="str">
        <f>IFERROR(VLOOKUP($E93,'SLCC Student'!$A:$Q,12,FALSE),IF($E93="","", "NotAdmitted"))</f>
        <v/>
      </c>
    </row>
    <row r="94" spans="1:17" x14ac:dyDescent="0.2">
      <c r="A94" s="5" t="str">
        <f>IFERROR(VLOOKUP($E94,'HS Info'!$A:$D,2,FALSE),IF($E94="","","Not in HS Info"))</f>
        <v/>
      </c>
      <c r="B94" s="6" t="str">
        <f>IFERROR(VLOOKUP($C94, 'SLCC Student'!$H:$R, 11, FALSE), IF($E94="", "",  "Not yet admitted"))</f>
        <v/>
      </c>
      <c r="C94" s="5" t="str">
        <f>IFERROR(VLOOKUP($E94,'SLCC Student'!$A:$R,8,FALSE), IF($E94="", "", "Not yet admitted"))</f>
        <v/>
      </c>
      <c r="D94" s="5" t="str">
        <f>IFERROR(VLOOKUP($E94, 'HS Info'!$A:$D, 3, FALSE), IF($E94="", "",  "Not in HS Info"))</f>
        <v/>
      </c>
      <c r="E94" t="str">
        <f>IF(ISBLANK('HS Info'!A93), "", 'HS Info'!A93)</f>
        <v/>
      </c>
      <c r="F94" s="5" t="str">
        <f>IFERROR(VLOOKUP($E94, 'HS Info'!$A:$D, 4, FALSE), IF($E94="", "", "Not in HS Info"))</f>
        <v/>
      </c>
      <c r="G94" t="str">
        <f>IF(_xlfn.MAXIFS(ACT!$K:$K, ACT!$B:$B, 'Vetting Master'!$C94)&gt;0, _xlfn.MAXIFS(ACT!$K:$K, ACT!$B:$B, 'Vetting Master'!$C94), IF($E94="", "", 0))</f>
        <v/>
      </c>
      <c r="H94" t="str">
        <f>IF(_xlfn.MAXIFS(ACT!$J:$J, ACT!$B:$B, 'Vetting Master'!$C94)&gt;0, _xlfn.MAXIFS(ACT!$J:$J, ACT!$B:$B, 'Vetting Master'!$C94), IF($E94="", "", 0))</f>
        <v/>
      </c>
      <c r="I94" t="str">
        <f>IF(_xlfn.MAXIFS('SLCC Placement'!K:K, 'SLCC Placement'!B:B, 'Vetting Master'!$C94)&gt;0, _xlfn.MAXIFS('SLCC Placement'!K:K, 'SLCC Placement'!B:B, 'Vetting Master'!$C94), IF($E94="", "", 0))</f>
        <v/>
      </c>
      <c r="J94" t="str">
        <f>IF(_xlfn.MAXIFS('SLCC Placement'!J:J, 'SLCC Placement'!B:B, 'Vetting Master'!$C94)&gt;0, _xlfn.MAXIFS('SLCC Placement'!J:J, 'SLCC Placement'!B:B, 'Vetting Master'!$C94), IF($E94="", "", 0))</f>
        <v/>
      </c>
      <c r="K94" s="5" t="str">
        <f>IFERROR(IF(AND(MATCH(C94,'AP Credit'!B:B,0)&gt;0, MATCH("ENGL 1010",'AP Credit'!J:J,0)&gt;0),"Yes","No"), IF($E94="", " ", "No"))</f>
        <v xml:space="preserve"> </v>
      </c>
      <c r="L94" s="11" t="str" cm="1">
        <f t="array" ref="L94">IF($E94="", "", _xlfn.IFNA(_xlfn.IFS( J94&gt;599,  "1210 - Verify C or Better",  AND(J94&gt;499, OR(I94&gt;13, G94&gt;17)), "1060 - Verify C or Better", AND( OR(G94&gt;17, I94&gt;13), OR(H94&gt;22, J94&gt;399)), "1050 - Verify C or Better", OR( H94&gt;21, J94&gt;299), "1010/1030/1040", OR( H94&gt;19, J94&gt;299), "1010/1030", OR( H94&gt;18, J94&gt;299), "1030"), "Verify C or better in Secondary Math 1,2,3"))</f>
        <v/>
      </c>
      <c r="M94" s="4" t="str">
        <f>IFERROR(VLOOKUP($E94, 'HS Info'!$A:$E, 5, FALSE), IF($E94="", "", "Not in HS Info"))</f>
        <v/>
      </c>
      <c r="N94" s="5" t="str">
        <f>IFERROR(VLOOKUP($C94,Holds!$C:$K, 2, FALSE), IF($E94="", "", 0))</f>
        <v/>
      </c>
      <c r="O94" s="7" t="str">
        <f>IF($E94="", "", _xlfn.XLOOKUP(C94, 'SLCC Student'!H:H, 'SLCC Student'!P:P, "Not Found", 0, 1))</f>
        <v/>
      </c>
      <c r="P94" s="5" t="str">
        <f>IFERROR(VLOOKUP($E94, 'SLCC Student'!$A:$Q, 10, FALSE), IF($E94="", "", "Not Admitted"))</f>
        <v/>
      </c>
      <c r="Q94" s="5" t="str">
        <f>IFERROR(VLOOKUP($E94,'SLCC Student'!$A:$Q,12,FALSE),IF($E94="","", "NotAdmitted"))</f>
        <v/>
      </c>
    </row>
    <row r="95" spans="1:17" x14ac:dyDescent="0.2">
      <c r="A95" s="5" t="str">
        <f>IFERROR(VLOOKUP($E95,'HS Info'!$A:$D,2,FALSE),IF($E95="","","Not in HS Info"))</f>
        <v/>
      </c>
      <c r="B95" s="6" t="str">
        <f>IFERROR(VLOOKUP($C95, 'SLCC Student'!$H:$R, 11, FALSE), IF($E95="", "",  "Not yet admitted"))</f>
        <v/>
      </c>
      <c r="C95" s="5" t="str">
        <f>IFERROR(VLOOKUP($E95,'SLCC Student'!$A:$R,8,FALSE), IF($E95="", "", "Not yet admitted"))</f>
        <v/>
      </c>
      <c r="D95" s="5" t="str">
        <f>IFERROR(VLOOKUP($E95, 'HS Info'!$A:$D, 3, FALSE), IF($E95="", "",  "Not in HS Info"))</f>
        <v/>
      </c>
      <c r="E95" t="str">
        <f>IF(ISBLANK('HS Info'!A94), "", 'HS Info'!A94)</f>
        <v/>
      </c>
      <c r="F95" s="5" t="str">
        <f>IFERROR(VLOOKUP($E95, 'HS Info'!$A:$D, 4, FALSE), IF($E95="", "", "Not in HS Info"))</f>
        <v/>
      </c>
      <c r="G95" t="str">
        <f>IF(_xlfn.MAXIFS(ACT!$K:$K, ACT!$B:$B, 'Vetting Master'!$C95)&gt;0, _xlfn.MAXIFS(ACT!$K:$K, ACT!$B:$B, 'Vetting Master'!$C95), IF($E95="", "", 0))</f>
        <v/>
      </c>
      <c r="H95" t="str">
        <f>IF(_xlfn.MAXIFS(ACT!$J:$J, ACT!$B:$B, 'Vetting Master'!$C95)&gt;0, _xlfn.MAXIFS(ACT!$J:$J, ACT!$B:$B, 'Vetting Master'!$C95), IF($E95="", "", 0))</f>
        <v/>
      </c>
      <c r="I95" t="str">
        <f>IF(_xlfn.MAXIFS('SLCC Placement'!K:K, 'SLCC Placement'!B:B, 'Vetting Master'!$C95)&gt;0, _xlfn.MAXIFS('SLCC Placement'!K:K, 'SLCC Placement'!B:B, 'Vetting Master'!$C95), IF($E95="", "", 0))</f>
        <v/>
      </c>
      <c r="J95" t="str">
        <f>IF(_xlfn.MAXIFS('SLCC Placement'!J:J, 'SLCC Placement'!B:B, 'Vetting Master'!$C95)&gt;0, _xlfn.MAXIFS('SLCC Placement'!J:J, 'SLCC Placement'!B:B, 'Vetting Master'!$C95), IF($E95="", "", 0))</f>
        <v/>
      </c>
      <c r="K95" s="5" t="str">
        <f>IFERROR(IF(AND(MATCH(C95,'AP Credit'!B:B,0)&gt;0, MATCH("ENGL 1010",'AP Credit'!J:J,0)&gt;0),"Yes","No"), IF($E95="", " ", "No"))</f>
        <v xml:space="preserve"> </v>
      </c>
      <c r="L95" s="11" t="str" cm="1">
        <f t="array" ref="L95">IF($E95="", "", _xlfn.IFNA(_xlfn.IFS( J95&gt;599,  "1210 - Verify C or Better",  AND(J95&gt;499, OR(I95&gt;13, G95&gt;17)), "1060 - Verify C or Better", AND( OR(G95&gt;17, I95&gt;13), OR(H95&gt;22, J95&gt;399)), "1050 - Verify C or Better", OR( H95&gt;21, J95&gt;299), "1010/1030/1040", OR( H95&gt;19, J95&gt;299), "1010/1030", OR( H95&gt;18, J95&gt;299), "1030"), "Verify C or better in Secondary Math 1,2,3"))</f>
        <v/>
      </c>
      <c r="M95" s="4" t="str">
        <f>IFERROR(VLOOKUP($E95, 'HS Info'!$A:$E, 5, FALSE), IF($E95="", "", "Not in HS Info"))</f>
        <v/>
      </c>
      <c r="N95" s="5" t="str">
        <f>IFERROR(VLOOKUP($C95,Holds!$C:$K, 2, FALSE), IF($E95="", "", 0))</f>
        <v/>
      </c>
      <c r="O95" s="7" t="str">
        <f>IF($E95="", "", _xlfn.XLOOKUP(C95, 'SLCC Student'!H:H, 'SLCC Student'!P:P, "Not Found", 0, 1))</f>
        <v/>
      </c>
      <c r="P95" s="5" t="str">
        <f>IFERROR(VLOOKUP($E95, 'SLCC Student'!$A:$Q, 10, FALSE), IF($E95="", "", "Not Admitted"))</f>
        <v/>
      </c>
      <c r="Q95" s="5" t="str">
        <f>IFERROR(VLOOKUP($E95,'SLCC Student'!$A:$Q,12,FALSE),IF($E95="","", "NotAdmitted"))</f>
        <v/>
      </c>
    </row>
    <row r="96" spans="1:17" x14ac:dyDescent="0.2">
      <c r="A96" s="5" t="str">
        <f>IFERROR(VLOOKUP($E96,'HS Info'!$A:$D,2,FALSE),IF($E96="","","Not in HS Info"))</f>
        <v/>
      </c>
      <c r="B96" s="6" t="str">
        <f>IFERROR(VLOOKUP($C96, 'SLCC Student'!$H:$R, 11, FALSE), IF($E96="", "",  "Not yet admitted"))</f>
        <v/>
      </c>
      <c r="C96" s="5" t="str">
        <f>IFERROR(VLOOKUP($E96,'SLCC Student'!$A:$R,8,FALSE), IF($E96="", "", "Not yet admitted"))</f>
        <v/>
      </c>
      <c r="D96" s="5" t="str">
        <f>IFERROR(VLOOKUP($E96, 'HS Info'!$A:$D, 3, FALSE), IF($E96="", "",  "Not in HS Info"))</f>
        <v/>
      </c>
      <c r="E96" t="str">
        <f>IF(ISBLANK('HS Info'!A95), "", 'HS Info'!A95)</f>
        <v/>
      </c>
      <c r="F96" s="5" t="str">
        <f>IFERROR(VLOOKUP($E96, 'HS Info'!$A:$D, 4, FALSE), IF($E96="", "", "Not in HS Info"))</f>
        <v/>
      </c>
      <c r="G96" t="str">
        <f>IF(_xlfn.MAXIFS(ACT!$K:$K, ACT!$B:$B, 'Vetting Master'!$C96)&gt;0, _xlfn.MAXIFS(ACT!$K:$K, ACT!$B:$B, 'Vetting Master'!$C96), IF($E96="", "", 0))</f>
        <v/>
      </c>
      <c r="H96" t="str">
        <f>IF(_xlfn.MAXIFS(ACT!$J:$J, ACT!$B:$B, 'Vetting Master'!$C96)&gt;0, _xlfn.MAXIFS(ACT!$J:$J, ACT!$B:$B, 'Vetting Master'!$C96), IF($E96="", "", 0))</f>
        <v/>
      </c>
      <c r="I96" t="str">
        <f>IF(_xlfn.MAXIFS('SLCC Placement'!K:K, 'SLCC Placement'!B:B, 'Vetting Master'!$C96)&gt;0, _xlfn.MAXIFS('SLCC Placement'!K:K, 'SLCC Placement'!B:B, 'Vetting Master'!$C96), IF($E96="", "", 0))</f>
        <v/>
      </c>
      <c r="J96" t="str">
        <f>IF(_xlfn.MAXIFS('SLCC Placement'!J:J, 'SLCC Placement'!B:B, 'Vetting Master'!$C96)&gt;0, _xlfn.MAXIFS('SLCC Placement'!J:J, 'SLCC Placement'!B:B, 'Vetting Master'!$C96), IF($E96="", "", 0))</f>
        <v/>
      </c>
      <c r="K96" s="5" t="str">
        <f>IFERROR(IF(AND(MATCH(C96,'AP Credit'!B:B,0)&gt;0, MATCH("ENGL 1010",'AP Credit'!J:J,0)&gt;0),"Yes","No"), IF($E96="", " ", "No"))</f>
        <v xml:space="preserve"> </v>
      </c>
      <c r="L96" s="11" t="str" cm="1">
        <f t="array" ref="L96">IF($E96="", "", _xlfn.IFNA(_xlfn.IFS( J96&gt;599,  "1210 - Verify C or Better",  AND(J96&gt;499, OR(I96&gt;13, G96&gt;17)), "1060 - Verify C or Better", AND( OR(G96&gt;17, I96&gt;13), OR(H96&gt;22, J96&gt;399)), "1050 - Verify C or Better", OR( H96&gt;21, J96&gt;299), "1010/1030/1040", OR( H96&gt;19, J96&gt;299), "1010/1030", OR( H96&gt;18, J96&gt;299), "1030"), "Verify C or better in Secondary Math 1,2,3"))</f>
        <v/>
      </c>
      <c r="M96" s="4" t="str">
        <f>IFERROR(VLOOKUP($E96, 'HS Info'!$A:$E, 5, FALSE), IF($E96="", "", "Not in HS Info"))</f>
        <v/>
      </c>
      <c r="N96" s="5" t="str">
        <f>IFERROR(VLOOKUP($C96,Holds!$C:$K, 2, FALSE), IF($E96="", "", 0))</f>
        <v/>
      </c>
      <c r="O96" s="7" t="str">
        <f>IF($E96="", "", _xlfn.XLOOKUP(C96, 'SLCC Student'!H:H, 'SLCC Student'!P:P, "Not Found", 0, 1))</f>
        <v/>
      </c>
      <c r="P96" s="5" t="str">
        <f>IFERROR(VLOOKUP($E96, 'SLCC Student'!$A:$Q, 10, FALSE), IF($E96="", "", "Not Admitted"))</f>
        <v/>
      </c>
      <c r="Q96" s="5" t="str">
        <f>IFERROR(VLOOKUP($E96,'SLCC Student'!$A:$Q,12,FALSE),IF($E96="","", "NotAdmitted"))</f>
        <v/>
      </c>
    </row>
    <row r="97" spans="1:17" x14ac:dyDescent="0.2">
      <c r="A97" s="5" t="str">
        <f>IFERROR(VLOOKUP($E97,'HS Info'!$A:$D,2,FALSE),IF($E97="","","Not in HS Info"))</f>
        <v/>
      </c>
      <c r="B97" s="6" t="str">
        <f>IFERROR(VLOOKUP($C97, 'SLCC Student'!$H:$R, 11, FALSE), IF($E97="", "",  "Not yet admitted"))</f>
        <v/>
      </c>
      <c r="C97" s="5" t="str">
        <f>IFERROR(VLOOKUP($E97,'SLCC Student'!$A:$R,8,FALSE), IF($E97="", "", "Not yet admitted"))</f>
        <v/>
      </c>
      <c r="D97" s="5" t="str">
        <f>IFERROR(VLOOKUP($E97, 'HS Info'!$A:$D, 3, FALSE), IF($E97="", "",  "Not in HS Info"))</f>
        <v/>
      </c>
      <c r="E97" t="str">
        <f>IF(ISBLANK('HS Info'!A96), "", 'HS Info'!A96)</f>
        <v/>
      </c>
      <c r="F97" s="5" t="str">
        <f>IFERROR(VLOOKUP($E97, 'HS Info'!$A:$D, 4, FALSE), IF($E97="", "", "Not in HS Info"))</f>
        <v/>
      </c>
      <c r="G97" t="str">
        <f>IF(_xlfn.MAXIFS(ACT!$K:$K, ACT!$B:$B, 'Vetting Master'!$C97)&gt;0, _xlfn.MAXIFS(ACT!$K:$K, ACT!$B:$B, 'Vetting Master'!$C97), IF($E97="", "", 0))</f>
        <v/>
      </c>
      <c r="H97" t="str">
        <f>IF(_xlfn.MAXIFS(ACT!$J:$J, ACT!$B:$B, 'Vetting Master'!$C97)&gt;0, _xlfn.MAXIFS(ACT!$J:$J, ACT!$B:$B, 'Vetting Master'!$C97), IF($E97="", "", 0))</f>
        <v/>
      </c>
      <c r="I97" t="str">
        <f>IF(_xlfn.MAXIFS('SLCC Placement'!K:K, 'SLCC Placement'!B:B, 'Vetting Master'!$C97)&gt;0, _xlfn.MAXIFS('SLCC Placement'!K:K, 'SLCC Placement'!B:B, 'Vetting Master'!$C97), IF($E97="", "", 0))</f>
        <v/>
      </c>
      <c r="J97" t="str">
        <f>IF(_xlfn.MAXIFS('SLCC Placement'!J:J, 'SLCC Placement'!B:B, 'Vetting Master'!$C97)&gt;0, _xlfn.MAXIFS('SLCC Placement'!J:J, 'SLCC Placement'!B:B, 'Vetting Master'!$C97), IF($E97="", "", 0))</f>
        <v/>
      </c>
      <c r="K97" s="5" t="str">
        <f>IFERROR(IF(AND(MATCH(C97,'AP Credit'!B:B,0)&gt;0, MATCH("ENGL 1010",'AP Credit'!J:J,0)&gt;0),"Yes","No"), IF($E97="", " ", "No"))</f>
        <v xml:space="preserve"> </v>
      </c>
      <c r="L97" s="11" t="str" cm="1">
        <f t="array" ref="L97">IF($E97="", "", _xlfn.IFNA(_xlfn.IFS( J97&gt;599,  "1210 - Verify C or Better",  AND(J97&gt;499, OR(I97&gt;13, G97&gt;17)), "1060 - Verify C or Better", AND( OR(G97&gt;17, I97&gt;13), OR(H97&gt;22, J97&gt;399)), "1050 - Verify C or Better", OR( H97&gt;21, J97&gt;299), "1010/1030/1040", OR( H97&gt;19, J97&gt;299), "1010/1030", OR( H97&gt;18, J97&gt;299), "1030"), "Verify C or better in Secondary Math 1,2,3"))</f>
        <v/>
      </c>
      <c r="M97" s="4" t="str">
        <f>IFERROR(VLOOKUP($E97, 'HS Info'!$A:$E, 5, FALSE), IF($E97="", "", "Not in HS Info"))</f>
        <v/>
      </c>
      <c r="N97" s="5" t="str">
        <f>IFERROR(VLOOKUP($C97,Holds!$C:$K, 2, FALSE), IF($E97="", "", 0))</f>
        <v/>
      </c>
      <c r="O97" s="7" t="str">
        <f>IF($E97="", "", _xlfn.XLOOKUP(C97, 'SLCC Student'!H:H, 'SLCC Student'!P:P, "Not Found", 0, 1))</f>
        <v/>
      </c>
      <c r="P97" s="5" t="str">
        <f>IFERROR(VLOOKUP($E97, 'SLCC Student'!$A:$Q, 10, FALSE), IF($E97="", "", "Not Admitted"))</f>
        <v/>
      </c>
      <c r="Q97" s="5" t="str">
        <f>IFERROR(VLOOKUP($E97,'SLCC Student'!$A:$Q,12,FALSE),IF($E97="","", "NotAdmitted"))</f>
        <v/>
      </c>
    </row>
    <row r="98" spans="1:17" x14ac:dyDescent="0.2">
      <c r="A98" s="5" t="str">
        <f>IFERROR(VLOOKUP($E98,'HS Info'!$A:$D,2,FALSE),IF($E98="","","Not in HS Info"))</f>
        <v/>
      </c>
      <c r="B98" s="6" t="str">
        <f>IFERROR(VLOOKUP($C98, 'SLCC Student'!$H:$R, 11, FALSE), IF($E98="", "",  "Not yet admitted"))</f>
        <v/>
      </c>
      <c r="C98" s="5" t="str">
        <f>IFERROR(VLOOKUP($E98,'SLCC Student'!$A:$R,8,FALSE), IF($E98="", "", "Not yet admitted"))</f>
        <v/>
      </c>
      <c r="D98" s="5" t="str">
        <f>IFERROR(VLOOKUP($E98, 'HS Info'!$A:$D, 3, FALSE), IF($E98="", "",  "Not in HS Info"))</f>
        <v/>
      </c>
      <c r="E98" t="str">
        <f>IF(ISBLANK('HS Info'!A97), "", 'HS Info'!A97)</f>
        <v/>
      </c>
      <c r="F98" s="5" t="str">
        <f>IFERROR(VLOOKUP($E98, 'HS Info'!$A:$D, 4, FALSE), IF($E98="", "", "Not in HS Info"))</f>
        <v/>
      </c>
      <c r="G98" t="str">
        <f>IF(_xlfn.MAXIFS(ACT!$K:$K, ACT!$B:$B, 'Vetting Master'!$C98)&gt;0, _xlfn.MAXIFS(ACT!$K:$K, ACT!$B:$B, 'Vetting Master'!$C98), IF($E98="", "", 0))</f>
        <v/>
      </c>
      <c r="H98" t="str">
        <f>IF(_xlfn.MAXIFS(ACT!$J:$J, ACT!$B:$B, 'Vetting Master'!$C98)&gt;0, _xlfn.MAXIFS(ACT!$J:$J, ACT!$B:$B, 'Vetting Master'!$C98), IF($E98="", "", 0))</f>
        <v/>
      </c>
      <c r="I98" t="str">
        <f>IF(_xlfn.MAXIFS('SLCC Placement'!K:K, 'SLCC Placement'!B:B, 'Vetting Master'!$C98)&gt;0, _xlfn.MAXIFS('SLCC Placement'!K:K, 'SLCC Placement'!B:B, 'Vetting Master'!$C98), IF($E98="", "", 0))</f>
        <v/>
      </c>
      <c r="J98" t="str">
        <f>IF(_xlfn.MAXIFS('SLCC Placement'!J:J, 'SLCC Placement'!B:B, 'Vetting Master'!$C98)&gt;0, _xlfn.MAXIFS('SLCC Placement'!J:J, 'SLCC Placement'!B:B, 'Vetting Master'!$C98), IF($E98="", "", 0))</f>
        <v/>
      </c>
      <c r="K98" s="5" t="str">
        <f>IFERROR(IF(AND(MATCH(C98,'AP Credit'!B:B,0)&gt;0, MATCH("ENGL 1010",'AP Credit'!J:J,0)&gt;0),"Yes","No"), IF($E98="", " ", "No"))</f>
        <v xml:space="preserve"> </v>
      </c>
      <c r="L98" s="11" t="str" cm="1">
        <f t="array" ref="L98">IF($E98="", "", _xlfn.IFNA(_xlfn.IFS( J98&gt;599,  "1210 - Verify C or Better",  AND(J98&gt;499, OR(I98&gt;13, G98&gt;17)), "1060 - Verify C or Better", AND( OR(G98&gt;17, I98&gt;13), OR(H98&gt;22, J98&gt;399)), "1050 - Verify C or Better", OR( H98&gt;21, J98&gt;299), "1010/1030/1040", OR( H98&gt;19, J98&gt;299), "1010/1030", OR( H98&gt;18, J98&gt;299), "1030"), "Verify C or better in Secondary Math 1,2,3"))</f>
        <v/>
      </c>
      <c r="M98" s="4" t="str">
        <f>IFERROR(VLOOKUP($E98, 'HS Info'!$A:$E, 5, FALSE), IF($E98="", "", "Not in HS Info"))</f>
        <v/>
      </c>
      <c r="N98" s="5" t="str">
        <f>IFERROR(VLOOKUP($C98,Holds!$C:$K, 2, FALSE), IF($E98="", "", 0))</f>
        <v/>
      </c>
      <c r="O98" s="7" t="str">
        <f>IF($E98="", "", _xlfn.XLOOKUP(C98, 'SLCC Student'!H:H, 'SLCC Student'!P:P, "Not Found", 0, 1))</f>
        <v/>
      </c>
      <c r="P98" s="5" t="str">
        <f>IFERROR(VLOOKUP($E98, 'SLCC Student'!$A:$Q, 10, FALSE), IF($E98="", "", "Not Admitted"))</f>
        <v/>
      </c>
      <c r="Q98" s="5" t="str">
        <f>IFERROR(VLOOKUP($E98,'SLCC Student'!$A:$Q,12,FALSE),IF($E98="","", "NotAdmitted"))</f>
        <v/>
      </c>
    </row>
    <row r="99" spans="1:17" x14ac:dyDescent="0.2">
      <c r="A99" s="5" t="str">
        <f>IFERROR(VLOOKUP($E99,'HS Info'!$A:$D,2,FALSE),IF($E99="","","Not in HS Info"))</f>
        <v/>
      </c>
      <c r="B99" s="6" t="str">
        <f>IFERROR(VLOOKUP($C99, 'SLCC Student'!$H:$R, 11, FALSE), IF($E99="", "",  "Not yet admitted"))</f>
        <v/>
      </c>
      <c r="C99" s="5" t="str">
        <f>IFERROR(VLOOKUP($E99,'SLCC Student'!$A:$R,8,FALSE), IF($E99="", "", "Not yet admitted"))</f>
        <v/>
      </c>
      <c r="D99" s="5" t="str">
        <f>IFERROR(VLOOKUP($E99, 'HS Info'!$A:$D, 3, FALSE), IF($E99="", "",  "Not in HS Info"))</f>
        <v/>
      </c>
      <c r="E99" t="str">
        <f>IF(ISBLANK('HS Info'!A98), "", 'HS Info'!A98)</f>
        <v/>
      </c>
      <c r="F99" s="5" t="str">
        <f>IFERROR(VLOOKUP($E99, 'HS Info'!$A:$D, 4, FALSE), IF($E99="", "", "Not in HS Info"))</f>
        <v/>
      </c>
      <c r="G99" t="str">
        <f>IF(_xlfn.MAXIFS(ACT!$K:$K, ACT!$B:$B, 'Vetting Master'!$C99)&gt;0, _xlfn.MAXIFS(ACT!$K:$K, ACT!$B:$B, 'Vetting Master'!$C99), IF($E99="", "", 0))</f>
        <v/>
      </c>
      <c r="H99" t="str">
        <f>IF(_xlfn.MAXIFS(ACT!$J:$J, ACT!$B:$B, 'Vetting Master'!$C99)&gt;0, _xlfn.MAXIFS(ACT!$J:$J, ACT!$B:$B, 'Vetting Master'!$C99), IF($E99="", "", 0))</f>
        <v/>
      </c>
      <c r="I99" t="str">
        <f>IF(_xlfn.MAXIFS('SLCC Placement'!K:K, 'SLCC Placement'!B:B, 'Vetting Master'!$C99)&gt;0, _xlfn.MAXIFS('SLCC Placement'!K:K, 'SLCC Placement'!B:B, 'Vetting Master'!$C99), IF($E99="", "", 0))</f>
        <v/>
      </c>
      <c r="J99" t="str">
        <f>IF(_xlfn.MAXIFS('SLCC Placement'!J:J, 'SLCC Placement'!B:B, 'Vetting Master'!$C99)&gt;0, _xlfn.MAXIFS('SLCC Placement'!J:J, 'SLCC Placement'!B:B, 'Vetting Master'!$C99), IF($E99="", "", 0))</f>
        <v/>
      </c>
      <c r="K99" s="5" t="str">
        <f>IFERROR(IF(AND(MATCH(C99,'AP Credit'!B:B,0)&gt;0, MATCH("ENGL 1010",'AP Credit'!J:J,0)&gt;0),"Yes","No"), IF($E99="", " ", "No"))</f>
        <v xml:space="preserve"> </v>
      </c>
      <c r="L99" s="11" t="str" cm="1">
        <f t="array" ref="L99">IF($E99="", "", _xlfn.IFNA(_xlfn.IFS( J99&gt;599,  "1210 - Verify C or Better",  AND(J99&gt;499, OR(I99&gt;13, G99&gt;17)), "1060 - Verify C or Better", AND( OR(G99&gt;17, I99&gt;13), OR(H99&gt;22, J99&gt;399)), "1050 - Verify C or Better", OR( H99&gt;21, J99&gt;299), "1010/1030/1040", OR( H99&gt;19, J99&gt;299), "1010/1030", OR( H99&gt;18, J99&gt;299), "1030"), "Verify C or better in Secondary Math 1,2,3"))</f>
        <v/>
      </c>
      <c r="M99" s="4" t="str">
        <f>IFERROR(VLOOKUP($E99, 'HS Info'!$A:$E, 5, FALSE), IF($E99="", "", "Not in HS Info"))</f>
        <v/>
      </c>
      <c r="N99" s="5" t="str">
        <f>IFERROR(VLOOKUP($C99,Holds!$C:$K, 2, FALSE), IF($E99="", "", 0))</f>
        <v/>
      </c>
      <c r="O99" s="7" t="str">
        <f>IF($E99="", "", _xlfn.XLOOKUP(C99, 'SLCC Student'!H:H, 'SLCC Student'!P:P, "Not Found", 0, 1))</f>
        <v/>
      </c>
      <c r="P99" s="5" t="str">
        <f>IFERROR(VLOOKUP($E99, 'SLCC Student'!$A:$Q, 10, FALSE), IF($E99="", "", "Not Admitted"))</f>
        <v/>
      </c>
      <c r="Q99" s="5" t="str">
        <f>IFERROR(VLOOKUP($E99,'SLCC Student'!$A:$Q,12,FALSE),IF($E99="","", "NotAdmitted"))</f>
        <v/>
      </c>
    </row>
    <row r="100" spans="1:17" x14ac:dyDescent="0.2">
      <c r="A100" s="5" t="str">
        <f>IFERROR(VLOOKUP($E100,'HS Info'!$A:$D,2,FALSE),IF($E100="","","Not in HS Info"))</f>
        <v/>
      </c>
      <c r="B100" s="6" t="str">
        <f>IFERROR(VLOOKUP($C100, 'SLCC Student'!$H:$R, 11, FALSE), IF($E100="", "",  "Not yet admitted"))</f>
        <v/>
      </c>
      <c r="C100" s="5" t="str">
        <f>IFERROR(VLOOKUP($E100,'SLCC Student'!$A:$R,8,FALSE), IF($E100="", "", "Not yet admitted"))</f>
        <v/>
      </c>
      <c r="D100" s="5" t="str">
        <f>IFERROR(VLOOKUP($E100, 'HS Info'!$A:$D, 3, FALSE), IF($E100="", "",  "Not in HS Info"))</f>
        <v/>
      </c>
      <c r="E100" t="str">
        <f>IF(ISBLANK('HS Info'!A99), "", 'HS Info'!A99)</f>
        <v/>
      </c>
      <c r="F100" s="5" t="str">
        <f>IFERROR(VLOOKUP($E100, 'HS Info'!$A:$D, 4, FALSE), IF($E100="", "", "Not in HS Info"))</f>
        <v/>
      </c>
      <c r="G100" t="str">
        <f>IF(_xlfn.MAXIFS(ACT!$K:$K, ACT!$B:$B, 'Vetting Master'!$C100)&gt;0, _xlfn.MAXIFS(ACT!$K:$K, ACT!$B:$B, 'Vetting Master'!$C100), IF($E100="", "", 0))</f>
        <v/>
      </c>
      <c r="H100" t="str">
        <f>IF(_xlfn.MAXIFS(ACT!$J:$J, ACT!$B:$B, 'Vetting Master'!$C100)&gt;0, _xlfn.MAXIFS(ACT!$J:$J, ACT!$B:$B, 'Vetting Master'!$C100), IF($E100="", "", 0))</f>
        <v/>
      </c>
      <c r="I100" t="str">
        <f>IF(_xlfn.MAXIFS('SLCC Placement'!K:K, 'SLCC Placement'!B:B, 'Vetting Master'!$C100)&gt;0, _xlfn.MAXIFS('SLCC Placement'!K:K, 'SLCC Placement'!B:B, 'Vetting Master'!$C100), IF($E100="", "", 0))</f>
        <v/>
      </c>
      <c r="J100" t="str">
        <f>IF(_xlfn.MAXIFS('SLCC Placement'!J:J, 'SLCC Placement'!B:B, 'Vetting Master'!$C100)&gt;0, _xlfn.MAXIFS('SLCC Placement'!J:J, 'SLCC Placement'!B:B, 'Vetting Master'!$C100), IF($E100="", "", 0))</f>
        <v/>
      </c>
      <c r="K100" s="5" t="str">
        <f>IFERROR(IF(AND(MATCH(C100,'AP Credit'!B:B,0)&gt;0, MATCH("ENGL 1010",'AP Credit'!J:J,0)&gt;0),"Yes","No"), IF($E100="", " ", "No"))</f>
        <v xml:space="preserve"> </v>
      </c>
      <c r="L100" s="11" t="str" cm="1">
        <f t="array" ref="L100">IF($E100="", "", _xlfn.IFNA(_xlfn.IFS( J100&gt;599,  "1210 - Verify C or Better",  AND(J100&gt;499, OR(I100&gt;13, G100&gt;17)), "1060 - Verify C or Better", AND( OR(G100&gt;17, I100&gt;13), OR(H100&gt;22, J100&gt;399)), "1050 - Verify C or Better", OR( H100&gt;21, J100&gt;299), "1010/1030/1040", OR( H100&gt;19, J100&gt;299), "1010/1030", OR( H100&gt;18, J100&gt;299), "1030"), "Verify C or better in Secondary Math 1,2,3"))</f>
        <v/>
      </c>
      <c r="M100" s="4" t="str">
        <f>IFERROR(VLOOKUP($E100, 'HS Info'!$A:$E, 5, FALSE), IF($E100="", "", "Not in HS Info"))</f>
        <v/>
      </c>
      <c r="N100" s="5" t="str">
        <f>IFERROR(VLOOKUP($C100,Holds!$C:$K, 2, FALSE), IF($E100="", "", 0))</f>
        <v/>
      </c>
      <c r="O100" s="7" t="str">
        <f>IF($E100="", "", _xlfn.XLOOKUP(C100, 'SLCC Student'!H:H, 'SLCC Student'!P:P, "Not Found", 0, 1))</f>
        <v/>
      </c>
      <c r="P100" s="5" t="str">
        <f>IFERROR(VLOOKUP($E100, 'SLCC Student'!$A:$Q, 10, FALSE), IF($E100="", "", "Not Admitted"))</f>
        <v/>
      </c>
      <c r="Q100" s="5" t="str">
        <f>IFERROR(VLOOKUP($E100,'SLCC Student'!$A:$Q,12,FALSE),IF($E100="","", "NotAdmitted"))</f>
        <v/>
      </c>
    </row>
    <row r="101" spans="1:17" x14ac:dyDescent="0.2">
      <c r="A101" s="5" t="str">
        <f>IFERROR(VLOOKUP($E101,'HS Info'!$A:$D,2,FALSE),IF($E101="","","Not in HS Info"))</f>
        <v/>
      </c>
      <c r="B101" s="6" t="str">
        <f>IFERROR(VLOOKUP($C101, 'SLCC Student'!$H:$R, 11, FALSE), IF($E101="", "",  "Not yet admitted"))</f>
        <v/>
      </c>
      <c r="C101" s="5" t="str">
        <f>IFERROR(VLOOKUP($E101,'SLCC Student'!$A:$R,8,FALSE), IF($E101="", "", "Not yet admitted"))</f>
        <v/>
      </c>
      <c r="D101" s="5" t="str">
        <f>IFERROR(VLOOKUP($E101, 'HS Info'!$A:$D, 3, FALSE), IF($E101="", "",  "Not in HS Info"))</f>
        <v/>
      </c>
      <c r="E101" t="str">
        <f>IF(ISBLANK('HS Info'!A100), "", 'HS Info'!A100)</f>
        <v/>
      </c>
      <c r="F101" s="5" t="str">
        <f>IFERROR(VLOOKUP($E101, 'HS Info'!$A:$D, 4, FALSE), IF($E101="", "", "Not in HS Info"))</f>
        <v/>
      </c>
      <c r="G101" t="str">
        <f>IF(_xlfn.MAXIFS(ACT!$K:$K, ACT!$B:$B, 'Vetting Master'!$C101)&gt;0, _xlfn.MAXIFS(ACT!$K:$K, ACT!$B:$B, 'Vetting Master'!$C101), IF($E101="", "", 0))</f>
        <v/>
      </c>
      <c r="H101" t="str">
        <f>IF(_xlfn.MAXIFS(ACT!$J:$J, ACT!$B:$B, 'Vetting Master'!$C101)&gt;0, _xlfn.MAXIFS(ACT!$J:$J, ACT!$B:$B, 'Vetting Master'!$C101), IF($E101="", "", 0))</f>
        <v/>
      </c>
      <c r="I101" t="str">
        <f>IF(_xlfn.MAXIFS('SLCC Placement'!K:K, 'SLCC Placement'!B:B, 'Vetting Master'!$C101)&gt;0, _xlfn.MAXIFS('SLCC Placement'!K:K, 'SLCC Placement'!B:B, 'Vetting Master'!$C101), IF($E101="", "", 0))</f>
        <v/>
      </c>
      <c r="J101" t="str">
        <f>IF(_xlfn.MAXIFS('SLCC Placement'!J:J, 'SLCC Placement'!B:B, 'Vetting Master'!$C101)&gt;0, _xlfn.MAXIFS('SLCC Placement'!J:J, 'SLCC Placement'!B:B, 'Vetting Master'!$C101), IF($E101="", "", 0))</f>
        <v/>
      </c>
      <c r="K101" s="5" t="str">
        <f>IFERROR(IF(AND(MATCH(C101,'AP Credit'!B:B,0)&gt;0, MATCH("ENGL 1010",'AP Credit'!J:J,0)&gt;0),"Yes","No"), IF($E101="", " ", "No"))</f>
        <v xml:space="preserve"> </v>
      </c>
      <c r="L101" s="11" t="str" cm="1">
        <f t="array" ref="L101">IF($E101="", "", _xlfn.IFNA(_xlfn.IFS( J101&gt;599,  "1210 - Verify C or Better",  AND(J101&gt;499, OR(I101&gt;13, G101&gt;17)), "1060 - Verify C or Better", AND( OR(G101&gt;17, I101&gt;13), OR(H101&gt;22, J101&gt;399)), "1050 - Verify C or Better", OR( H101&gt;21, J101&gt;299), "1010/1030/1040", OR( H101&gt;19, J101&gt;299), "1010/1030", OR( H101&gt;18, J101&gt;299), "1030"), "Verify C or better in Secondary Math 1,2,3"))</f>
        <v/>
      </c>
      <c r="M101" s="4" t="str">
        <f>IFERROR(VLOOKUP($E101, 'HS Info'!$A:$E, 5, FALSE), IF($E101="", "", "Not in HS Info"))</f>
        <v/>
      </c>
      <c r="N101" s="5" t="str">
        <f>IFERROR(VLOOKUP($C101,Holds!$C:$K, 2, FALSE), IF($E101="", "", 0))</f>
        <v/>
      </c>
      <c r="O101" s="7" t="str">
        <f>IF($E101="", "", _xlfn.XLOOKUP(C101, 'SLCC Student'!H:H, 'SLCC Student'!P:P, "Not Found", 0, 1))</f>
        <v/>
      </c>
      <c r="P101" s="5" t="str">
        <f>IFERROR(VLOOKUP($E101, 'SLCC Student'!$A:$Q, 10, FALSE), IF($E101="", "", "Not Admitted"))</f>
        <v/>
      </c>
      <c r="Q101" s="5" t="str">
        <f>IFERROR(VLOOKUP($E101,'SLCC Student'!$A:$Q,12,FALSE),IF($E101="","", "NotAdmitted"))</f>
        <v/>
      </c>
    </row>
    <row r="102" spans="1:17" x14ac:dyDescent="0.2">
      <c r="A102" s="5" t="str">
        <f>IFERROR(VLOOKUP($E102,'HS Info'!$A:$D,2,FALSE),IF($E102="","","Not in HS Info"))</f>
        <v/>
      </c>
      <c r="B102" s="6" t="str">
        <f>IFERROR(VLOOKUP($C102, 'SLCC Student'!$H:$R, 11, FALSE), IF($E102="", "",  "Not yet admitted"))</f>
        <v/>
      </c>
      <c r="C102" s="5" t="str">
        <f>IFERROR(VLOOKUP($E102,'SLCC Student'!$A:$R,8,FALSE), IF($E102="", "", "Not yet admitted"))</f>
        <v/>
      </c>
      <c r="D102" s="5" t="str">
        <f>IFERROR(VLOOKUP($E102, 'HS Info'!$A:$D, 3, FALSE), IF($E102="", "",  "Not in HS Info"))</f>
        <v/>
      </c>
      <c r="E102" t="str">
        <f>IF(ISBLANK('HS Info'!A101), "", 'HS Info'!A101)</f>
        <v/>
      </c>
      <c r="F102" s="5" t="str">
        <f>IFERROR(VLOOKUP($E102, 'HS Info'!$A:$D, 4, FALSE), IF($E102="", "", "Not in HS Info"))</f>
        <v/>
      </c>
      <c r="G102" t="str">
        <f>IF(_xlfn.MAXIFS(ACT!$K:$K, ACT!$B:$B, 'Vetting Master'!$C102)&gt;0, _xlfn.MAXIFS(ACT!$K:$K, ACT!$B:$B, 'Vetting Master'!$C102), IF($E102="", "", 0))</f>
        <v/>
      </c>
      <c r="H102" t="str">
        <f>IF(_xlfn.MAXIFS(ACT!$J:$J, ACT!$B:$B, 'Vetting Master'!$C102)&gt;0, _xlfn.MAXIFS(ACT!$J:$J, ACT!$B:$B, 'Vetting Master'!$C102), IF($E102="", "", 0))</f>
        <v/>
      </c>
      <c r="I102" t="str">
        <f>IF(_xlfn.MAXIFS('SLCC Placement'!K:K, 'SLCC Placement'!B:B, 'Vetting Master'!$C102)&gt;0, _xlfn.MAXIFS('SLCC Placement'!K:K, 'SLCC Placement'!B:B, 'Vetting Master'!$C102), IF($E102="", "", 0))</f>
        <v/>
      </c>
      <c r="J102" t="str">
        <f>IF(_xlfn.MAXIFS('SLCC Placement'!J:J, 'SLCC Placement'!B:B, 'Vetting Master'!$C102)&gt;0, _xlfn.MAXIFS('SLCC Placement'!J:J, 'SLCC Placement'!B:B, 'Vetting Master'!$C102), IF($E102="", "", 0))</f>
        <v/>
      </c>
      <c r="K102" s="5" t="str">
        <f>IFERROR(IF(AND(MATCH(C102,'AP Credit'!B:B,0)&gt;0, MATCH("ENGL 1010",'AP Credit'!J:J,0)&gt;0),"Yes","No"), IF($E102="", " ", "No"))</f>
        <v xml:space="preserve"> </v>
      </c>
      <c r="L102" s="11" t="str" cm="1">
        <f t="array" ref="L102">IF($E102="", "", _xlfn.IFNA(_xlfn.IFS( J102&gt;599,  "1210 - Verify C or Better",  AND(J102&gt;499, OR(I102&gt;13, G102&gt;17)), "1060 - Verify C or Better", AND( OR(G102&gt;17, I102&gt;13), OR(H102&gt;22, J102&gt;399)), "1050 - Verify C or Better", OR( H102&gt;21, J102&gt;299), "1010/1030/1040", OR( H102&gt;19, J102&gt;299), "1010/1030", OR( H102&gt;18, J102&gt;299), "1030"), "Verify C or better in Secondary Math 1,2,3"))</f>
        <v/>
      </c>
      <c r="M102" s="4" t="str">
        <f>IFERROR(VLOOKUP($E102, 'HS Info'!$A:$E, 5, FALSE), IF($E102="", "", "Not in HS Info"))</f>
        <v/>
      </c>
      <c r="N102" s="5" t="str">
        <f>IFERROR(VLOOKUP($C102,Holds!$C:$K, 2, FALSE), IF($E102="", "", 0))</f>
        <v/>
      </c>
      <c r="O102" s="7" t="str">
        <f>IF($E102="", "", _xlfn.XLOOKUP(C102, 'SLCC Student'!H:H, 'SLCC Student'!P:P, "Not Found", 0, 1))</f>
        <v/>
      </c>
      <c r="P102" s="5" t="str">
        <f>IFERROR(VLOOKUP($E102, 'SLCC Student'!$A:$Q, 10, FALSE), IF($E102="", "", "Not Admitted"))</f>
        <v/>
      </c>
      <c r="Q102" s="5" t="str">
        <f>IFERROR(VLOOKUP($E102,'SLCC Student'!$A:$Q,12,FALSE),IF($E102="","", "NotAdmitted"))</f>
        <v/>
      </c>
    </row>
    <row r="103" spans="1:17" x14ac:dyDescent="0.2">
      <c r="A103" s="5" t="str">
        <f>IFERROR(VLOOKUP($E103,'HS Info'!$A:$D,2,FALSE),IF($E103="","","Not in HS Info"))</f>
        <v/>
      </c>
      <c r="B103" s="6" t="str">
        <f>IFERROR(VLOOKUP($C103, 'SLCC Student'!$H:$R, 11, FALSE), IF($E103="", "",  "Not yet admitted"))</f>
        <v/>
      </c>
      <c r="C103" s="5" t="str">
        <f>IFERROR(VLOOKUP($E103,'SLCC Student'!$A:$R,8,FALSE), IF($E103="", "", "Not yet admitted"))</f>
        <v/>
      </c>
      <c r="D103" s="5" t="str">
        <f>IFERROR(VLOOKUP($E103, 'HS Info'!$A:$D, 3, FALSE), IF($E103="", "",  "Not in HS Info"))</f>
        <v/>
      </c>
      <c r="E103" t="str">
        <f>IF(ISBLANK('HS Info'!A102), "", 'HS Info'!A102)</f>
        <v/>
      </c>
      <c r="F103" s="5" t="str">
        <f>IFERROR(VLOOKUP($E103, 'HS Info'!$A:$D, 4, FALSE), IF($E103="", "", "Not in HS Info"))</f>
        <v/>
      </c>
      <c r="G103" t="str">
        <f>IF(_xlfn.MAXIFS(ACT!$K:$K, ACT!$B:$B, 'Vetting Master'!$C103)&gt;0, _xlfn.MAXIFS(ACT!$K:$K, ACT!$B:$B, 'Vetting Master'!$C103), IF($E103="", "", 0))</f>
        <v/>
      </c>
      <c r="H103" t="str">
        <f>IF(_xlfn.MAXIFS(ACT!$J:$J, ACT!$B:$B, 'Vetting Master'!$C103)&gt;0, _xlfn.MAXIFS(ACT!$J:$J, ACT!$B:$B, 'Vetting Master'!$C103), IF($E103="", "", 0))</f>
        <v/>
      </c>
      <c r="I103" t="str">
        <f>IF(_xlfn.MAXIFS('SLCC Placement'!K:K, 'SLCC Placement'!B:B, 'Vetting Master'!$C103)&gt;0, _xlfn.MAXIFS('SLCC Placement'!K:K, 'SLCC Placement'!B:B, 'Vetting Master'!$C103), IF($E103="", "", 0))</f>
        <v/>
      </c>
      <c r="J103" t="str">
        <f>IF(_xlfn.MAXIFS('SLCC Placement'!J:J, 'SLCC Placement'!B:B, 'Vetting Master'!$C103)&gt;0, _xlfn.MAXIFS('SLCC Placement'!J:J, 'SLCC Placement'!B:B, 'Vetting Master'!$C103), IF($E103="", "", 0))</f>
        <v/>
      </c>
      <c r="K103" s="5" t="str">
        <f>IFERROR(IF(AND(MATCH(C103,'AP Credit'!B:B,0)&gt;0, MATCH("ENGL 1010",'AP Credit'!J:J,0)&gt;0),"Yes","No"), IF($E103="", " ", "No"))</f>
        <v xml:space="preserve"> </v>
      </c>
      <c r="L103" s="11" t="str" cm="1">
        <f t="array" ref="L103">IF($E103="", "", _xlfn.IFNA(_xlfn.IFS( J103&gt;599,  "1210 - Verify C or Better",  AND(J103&gt;499, OR(I103&gt;13, G103&gt;17)), "1060 - Verify C or Better", AND( OR(G103&gt;17, I103&gt;13), OR(H103&gt;22, J103&gt;399)), "1050 - Verify C or Better", OR( H103&gt;21, J103&gt;299), "1010/1030/1040", OR( H103&gt;19, J103&gt;299), "1010/1030", OR( H103&gt;18, J103&gt;299), "1030"), "Verify C or better in Secondary Math 1,2,3"))</f>
        <v/>
      </c>
      <c r="M103" s="4" t="str">
        <f>IFERROR(VLOOKUP($E103, 'HS Info'!$A:$E, 5, FALSE), IF($E103="", "", "Not in HS Info"))</f>
        <v/>
      </c>
      <c r="N103" s="5" t="str">
        <f>IFERROR(VLOOKUP($C103,Holds!$C:$K, 2, FALSE), IF($E103="", "", 0))</f>
        <v/>
      </c>
      <c r="O103" s="7" t="str">
        <f>IF($E103="", "", _xlfn.XLOOKUP(C103, 'SLCC Student'!H:H, 'SLCC Student'!P:P, "Not Found", 0, 1))</f>
        <v/>
      </c>
      <c r="P103" s="5" t="str">
        <f>IFERROR(VLOOKUP($E103, 'SLCC Student'!$A:$Q, 10, FALSE), IF($E103="", "", "Not Admitted"))</f>
        <v/>
      </c>
      <c r="Q103" s="5" t="str">
        <f>IFERROR(VLOOKUP($E103,'SLCC Student'!$A:$Q,12,FALSE),IF($E103="","", "NotAdmitted"))</f>
        <v/>
      </c>
    </row>
    <row r="104" spans="1:17" x14ac:dyDescent="0.2">
      <c r="A104" s="5" t="str">
        <f>IFERROR(VLOOKUP($E104,'HS Info'!$A:$D,2,FALSE),IF($E104="","","Not in HS Info"))</f>
        <v/>
      </c>
      <c r="B104" s="6" t="str">
        <f>IFERROR(VLOOKUP($C104, 'SLCC Student'!$H:$R, 11, FALSE), IF($E104="", "",  "Not yet admitted"))</f>
        <v/>
      </c>
      <c r="C104" s="5" t="str">
        <f>IFERROR(VLOOKUP($E104,'SLCC Student'!$A:$R,8,FALSE), IF($E104="", "", "Not yet admitted"))</f>
        <v/>
      </c>
      <c r="D104" s="5" t="str">
        <f>IFERROR(VLOOKUP($E104, 'HS Info'!$A:$D, 3, FALSE), IF($E104="", "",  "Not in HS Info"))</f>
        <v/>
      </c>
      <c r="E104" t="str">
        <f>IF(ISBLANK('HS Info'!A103), "", 'HS Info'!A103)</f>
        <v/>
      </c>
      <c r="F104" s="5" t="str">
        <f>IFERROR(VLOOKUP($E104, 'HS Info'!$A:$D, 4, FALSE), IF($E104="", "", "Not in HS Info"))</f>
        <v/>
      </c>
      <c r="G104" t="str">
        <f>IF(_xlfn.MAXIFS(ACT!$K:$K, ACT!$B:$B, 'Vetting Master'!$C104)&gt;0, _xlfn.MAXIFS(ACT!$K:$K, ACT!$B:$B, 'Vetting Master'!$C104), IF($E104="", "", 0))</f>
        <v/>
      </c>
      <c r="H104" t="str">
        <f>IF(_xlfn.MAXIFS(ACT!$J:$J, ACT!$B:$B, 'Vetting Master'!$C104)&gt;0, _xlfn.MAXIFS(ACT!$J:$J, ACT!$B:$B, 'Vetting Master'!$C104), IF($E104="", "", 0))</f>
        <v/>
      </c>
      <c r="I104" t="str">
        <f>IF(_xlfn.MAXIFS('SLCC Placement'!K:K, 'SLCC Placement'!B:B, 'Vetting Master'!$C104)&gt;0, _xlfn.MAXIFS('SLCC Placement'!K:K, 'SLCC Placement'!B:B, 'Vetting Master'!$C104), IF($E104="", "", 0))</f>
        <v/>
      </c>
      <c r="J104" t="str">
        <f>IF(_xlfn.MAXIFS('SLCC Placement'!J:J, 'SLCC Placement'!B:B, 'Vetting Master'!$C104)&gt;0, _xlfn.MAXIFS('SLCC Placement'!J:J, 'SLCC Placement'!B:B, 'Vetting Master'!$C104), IF($E104="", "", 0))</f>
        <v/>
      </c>
      <c r="K104" s="5" t="str">
        <f>IFERROR(IF(AND(MATCH(C104,'AP Credit'!B:B,0)&gt;0, MATCH("ENGL 1010",'AP Credit'!J:J,0)&gt;0),"Yes","No"), IF($E104="", " ", "No"))</f>
        <v xml:space="preserve"> </v>
      </c>
      <c r="L104" s="11" t="str" cm="1">
        <f t="array" ref="L104">IF($E104="", "", _xlfn.IFNA(_xlfn.IFS( J104&gt;599,  "1210 - Verify C or Better",  AND(J104&gt;499, OR(I104&gt;13, G104&gt;17)), "1060 - Verify C or Better", AND( OR(G104&gt;17, I104&gt;13), OR(H104&gt;22, J104&gt;399)), "1050 - Verify C or Better", OR( H104&gt;21, J104&gt;299), "1010/1030/1040", OR( H104&gt;19, J104&gt;299), "1010/1030", OR( H104&gt;18, J104&gt;299), "1030"), "Verify C or better in Secondary Math 1,2,3"))</f>
        <v/>
      </c>
      <c r="M104" s="4" t="str">
        <f>IFERROR(VLOOKUP($E104, 'HS Info'!$A:$E, 5, FALSE), IF($E104="", "", "Not in HS Info"))</f>
        <v/>
      </c>
      <c r="N104" s="5" t="str">
        <f>IFERROR(VLOOKUP($C104,Holds!$C:$K, 2, FALSE), IF($E104="", "", 0))</f>
        <v/>
      </c>
      <c r="O104" s="7" t="str">
        <f>IF($E104="", "", _xlfn.XLOOKUP(C104, 'SLCC Student'!H:H, 'SLCC Student'!P:P, "Not Found", 0, 1))</f>
        <v/>
      </c>
      <c r="P104" s="5" t="str">
        <f>IFERROR(VLOOKUP($E104, 'SLCC Student'!$A:$Q, 10, FALSE), IF($E104="", "", "Not Admitted"))</f>
        <v/>
      </c>
      <c r="Q104" s="5" t="str">
        <f>IFERROR(VLOOKUP($E104,'SLCC Student'!$A:$Q,12,FALSE),IF($E104="","", "NotAdmitted"))</f>
        <v/>
      </c>
    </row>
    <row r="105" spans="1:17" x14ac:dyDescent="0.2">
      <c r="A105" s="5" t="str">
        <f>IFERROR(VLOOKUP($E105,'HS Info'!$A:$D,2,FALSE),IF($E105="","","Not in HS Info"))</f>
        <v/>
      </c>
      <c r="B105" s="6" t="str">
        <f>IFERROR(VLOOKUP($C105, 'SLCC Student'!$H:$R, 11, FALSE), IF($E105="", "",  "Not yet admitted"))</f>
        <v/>
      </c>
      <c r="C105" s="5" t="str">
        <f>IFERROR(VLOOKUP($E105,'SLCC Student'!$A:$R,8,FALSE), IF($E105="", "", "Not yet admitted"))</f>
        <v/>
      </c>
      <c r="D105" s="5" t="str">
        <f>IFERROR(VLOOKUP($E105, 'HS Info'!$A:$D, 3, FALSE), IF($E105="", "",  "Not in HS Info"))</f>
        <v/>
      </c>
      <c r="E105" t="str">
        <f>IF(ISBLANK('HS Info'!A104), "", 'HS Info'!A104)</f>
        <v/>
      </c>
      <c r="F105" s="5" t="str">
        <f>IFERROR(VLOOKUP($E105, 'HS Info'!$A:$D, 4, FALSE), IF($E105="", "", "Not in HS Info"))</f>
        <v/>
      </c>
      <c r="G105" t="str">
        <f>IF(_xlfn.MAXIFS(ACT!$K:$K, ACT!$B:$B, 'Vetting Master'!$C105)&gt;0, _xlfn.MAXIFS(ACT!$K:$K, ACT!$B:$B, 'Vetting Master'!$C105), IF($E105="", "", 0))</f>
        <v/>
      </c>
      <c r="H105" t="str">
        <f>IF(_xlfn.MAXIFS(ACT!$J:$J, ACT!$B:$B, 'Vetting Master'!$C105)&gt;0, _xlfn.MAXIFS(ACT!$J:$J, ACT!$B:$B, 'Vetting Master'!$C105), IF($E105="", "", 0))</f>
        <v/>
      </c>
      <c r="I105" t="str">
        <f>IF(_xlfn.MAXIFS('SLCC Placement'!K:K, 'SLCC Placement'!B:B, 'Vetting Master'!$C105)&gt;0, _xlfn.MAXIFS('SLCC Placement'!K:K, 'SLCC Placement'!B:B, 'Vetting Master'!$C105), IF($E105="", "", 0))</f>
        <v/>
      </c>
      <c r="J105" t="str">
        <f>IF(_xlfn.MAXIFS('SLCC Placement'!J:J, 'SLCC Placement'!B:B, 'Vetting Master'!$C105)&gt;0, _xlfn.MAXIFS('SLCC Placement'!J:J, 'SLCC Placement'!B:B, 'Vetting Master'!$C105), IF($E105="", "", 0))</f>
        <v/>
      </c>
      <c r="K105" s="5" t="str">
        <f>IFERROR(IF(AND(MATCH(C105,'AP Credit'!B:B,0)&gt;0, MATCH("ENGL 1010",'AP Credit'!J:J,0)&gt;0),"Yes","No"), IF($E105="", " ", "No"))</f>
        <v xml:space="preserve"> </v>
      </c>
      <c r="L105" s="11" t="str" cm="1">
        <f t="array" ref="L105">IF($E105="", "", _xlfn.IFNA(_xlfn.IFS( J105&gt;599,  "1210 - Verify C or Better",  AND(J105&gt;499, OR(I105&gt;13, G105&gt;17)), "1060 - Verify C or Better", AND( OR(G105&gt;17, I105&gt;13), OR(H105&gt;22, J105&gt;399)), "1050 - Verify C or Better", OR( H105&gt;21, J105&gt;299), "1010/1030/1040", OR( H105&gt;19, J105&gt;299), "1010/1030", OR( H105&gt;18, J105&gt;299), "1030"), "Verify C or better in Secondary Math 1,2,3"))</f>
        <v/>
      </c>
      <c r="M105" s="4" t="str">
        <f>IFERROR(VLOOKUP($E105, 'HS Info'!$A:$E, 5, FALSE), IF($E105="", "", "Not in HS Info"))</f>
        <v/>
      </c>
      <c r="N105" s="5" t="str">
        <f>IFERROR(VLOOKUP($C105,Holds!$C:$K, 2, FALSE), IF($E105="", "", 0))</f>
        <v/>
      </c>
      <c r="O105" s="7" t="str">
        <f>IF($E105="", "", _xlfn.XLOOKUP(C105, 'SLCC Student'!H:H, 'SLCC Student'!P:P, "Not Found", 0, 1))</f>
        <v/>
      </c>
      <c r="P105" s="5" t="str">
        <f>IFERROR(VLOOKUP($E105, 'SLCC Student'!$A:$Q, 10, FALSE), IF($E105="", "", "Not Admitted"))</f>
        <v/>
      </c>
      <c r="Q105" s="5" t="str">
        <f>IFERROR(VLOOKUP($E105,'SLCC Student'!$A:$Q,12,FALSE),IF($E105="","", "NotAdmitted"))</f>
        <v/>
      </c>
    </row>
    <row r="106" spans="1:17" x14ac:dyDescent="0.2">
      <c r="A106" s="5" t="str">
        <f>IFERROR(VLOOKUP($E106,'HS Info'!$A:$D,2,FALSE),IF($E106="","","Not in HS Info"))</f>
        <v/>
      </c>
      <c r="B106" s="6" t="str">
        <f>IFERROR(VLOOKUP($C106, 'SLCC Student'!$H:$R, 11, FALSE), IF($E106="", "",  "Not yet admitted"))</f>
        <v/>
      </c>
      <c r="C106" s="5" t="str">
        <f>IFERROR(VLOOKUP($E106,'SLCC Student'!$A:$R,8,FALSE), IF($E106="", "", "Not yet admitted"))</f>
        <v/>
      </c>
      <c r="D106" s="5" t="str">
        <f>IFERROR(VLOOKUP($E106, 'HS Info'!$A:$D, 3, FALSE), IF($E106="", "",  "Not in HS Info"))</f>
        <v/>
      </c>
      <c r="E106" t="str">
        <f>IF(ISBLANK('HS Info'!A105), "", 'HS Info'!A105)</f>
        <v/>
      </c>
      <c r="F106" s="5" t="str">
        <f>IFERROR(VLOOKUP($E106, 'HS Info'!$A:$D, 4, FALSE), IF($E106="", "", "Not in HS Info"))</f>
        <v/>
      </c>
      <c r="G106" t="str">
        <f>IF(_xlfn.MAXIFS(ACT!$K:$K, ACT!$B:$B, 'Vetting Master'!$C106)&gt;0, _xlfn.MAXIFS(ACT!$K:$K, ACT!$B:$B, 'Vetting Master'!$C106), IF($E106="", "", 0))</f>
        <v/>
      </c>
      <c r="H106" t="str">
        <f>IF(_xlfn.MAXIFS(ACT!$J:$J, ACT!$B:$B, 'Vetting Master'!$C106)&gt;0, _xlfn.MAXIFS(ACT!$J:$J, ACT!$B:$B, 'Vetting Master'!$C106), IF($E106="", "", 0))</f>
        <v/>
      </c>
      <c r="I106" t="str">
        <f>IF(_xlfn.MAXIFS('SLCC Placement'!K:K, 'SLCC Placement'!B:B, 'Vetting Master'!$C106)&gt;0, _xlfn.MAXIFS('SLCC Placement'!K:K, 'SLCC Placement'!B:B, 'Vetting Master'!$C106), IF($E106="", "", 0))</f>
        <v/>
      </c>
      <c r="J106" t="str">
        <f>IF(_xlfn.MAXIFS('SLCC Placement'!J:J, 'SLCC Placement'!B:B, 'Vetting Master'!$C106)&gt;0, _xlfn.MAXIFS('SLCC Placement'!J:J, 'SLCC Placement'!B:B, 'Vetting Master'!$C106), IF($E106="", "", 0))</f>
        <v/>
      </c>
      <c r="K106" s="5" t="str">
        <f>IFERROR(IF(AND(MATCH(C106,'AP Credit'!B:B,0)&gt;0, MATCH("ENGL 1010",'AP Credit'!J:J,0)&gt;0),"Yes","No"), IF($E106="", " ", "No"))</f>
        <v xml:space="preserve"> </v>
      </c>
      <c r="L106" s="11" t="str" cm="1">
        <f t="array" ref="L106">IF($E106="", "", _xlfn.IFNA(_xlfn.IFS( J106&gt;599,  "1210 - Verify C or Better",  AND(J106&gt;499, OR(I106&gt;13, G106&gt;17)), "1060 - Verify C or Better", AND( OR(G106&gt;17, I106&gt;13), OR(H106&gt;22, J106&gt;399)), "1050 - Verify C or Better", OR( H106&gt;21, J106&gt;299), "1010/1030/1040", OR( H106&gt;19, J106&gt;299), "1010/1030", OR( H106&gt;18, J106&gt;299), "1030"), "Verify C or better in Secondary Math 1,2,3"))</f>
        <v/>
      </c>
      <c r="M106" s="4" t="str">
        <f>IFERROR(VLOOKUP($E106, 'HS Info'!$A:$E, 5, FALSE), IF($E106="", "", "Not in HS Info"))</f>
        <v/>
      </c>
      <c r="N106" s="5" t="str">
        <f>IFERROR(VLOOKUP($C106,Holds!$C:$K, 2, FALSE), IF($E106="", "", 0))</f>
        <v/>
      </c>
      <c r="O106" s="7" t="str">
        <f>IF($E106="", "", _xlfn.XLOOKUP(C106, 'SLCC Student'!H:H, 'SLCC Student'!P:P, "Not Found", 0, 1))</f>
        <v/>
      </c>
      <c r="P106" s="5" t="str">
        <f>IFERROR(VLOOKUP($E106, 'SLCC Student'!$A:$Q, 10, FALSE), IF($E106="", "", "Not Admitted"))</f>
        <v/>
      </c>
      <c r="Q106" s="5" t="str">
        <f>IFERROR(VLOOKUP($E106,'SLCC Student'!$A:$Q,12,FALSE),IF($E106="","", "NotAdmitted"))</f>
        <v/>
      </c>
    </row>
    <row r="107" spans="1:17" x14ac:dyDescent="0.2">
      <c r="A107" s="5" t="str">
        <f>IFERROR(VLOOKUP($E107,'HS Info'!$A:$D,2,FALSE),IF($E107="","","Not in HS Info"))</f>
        <v/>
      </c>
      <c r="B107" s="6" t="str">
        <f>IFERROR(VLOOKUP($C107, 'SLCC Student'!$H:$R, 11, FALSE), IF($E107="", "",  "Not yet admitted"))</f>
        <v/>
      </c>
      <c r="C107" s="5" t="str">
        <f>IFERROR(VLOOKUP($E107,'SLCC Student'!$A:$R,8,FALSE), IF($E107="", "", "Not yet admitted"))</f>
        <v/>
      </c>
      <c r="D107" s="5" t="str">
        <f>IFERROR(VLOOKUP($E107, 'HS Info'!$A:$D, 3, FALSE), IF($E107="", "",  "Not in HS Info"))</f>
        <v/>
      </c>
      <c r="E107" t="str">
        <f>IF(ISBLANK('HS Info'!A106), "", 'HS Info'!A106)</f>
        <v/>
      </c>
      <c r="F107" s="5" t="str">
        <f>IFERROR(VLOOKUP($E107, 'HS Info'!$A:$D, 4, FALSE), IF($E107="", "", "Not in HS Info"))</f>
        <v/>
      </c>
      <c r="G107" t="str">
        <f>IF(_xlfn.MAXIFS(ACT!$K:$K, ACT!$B:$B, 'Vetting Master'!$C107)&gt;0, _xlfn.MAXIFS(ACT!$K:$K, ACT!$B:$B, 'Vetting Master'!$C107), IF($E107="", "", 0))</f>
        <v/>
      </c>
      <c r="H107" t="str">
        <f>IF(_xlfn.MAXIFS(ACT!$J:$J, ACT!$B:$B, 'Vetting Master'!$C107)&gt;0, _xlfn.MAXIFS(ACT!$J:$J, ACT!$B:$B, 'Vetting Master'!$C107), IF($E107="", "", 0))</f>
        <v/>
      </c>
      <c r="I107" t="str">
        <f>IF(_xlfn.MAXIFS('SLCC Placement'!K:K, 'SLCC Placement'!B:B, 'Vetting Master'!$C107)&gt;0, _xlfn.MAXIFS('SLCC Placement'!K:K, 'SLCC Placement'!B:B, 'Vetting Master'!$C107), IF($E107="", "", 0))</f>
        <v/>
      </c>
      <c r="J107" t="str">
        <f>IF(_xlfn.MAXIFS('SLCC Placement'!J:J, 'SLCC Placement'!B:B, 'Vetting Master'!$C107)&gt;0, _xlfn.MAXIFS('SLCC Placement'!J:J, 'SLCC Placement'!B:B, 'Vetting Master'!$C107), IF($E107="", "", 0))</f>
        <v/>
      </c>
      <c r="K107" s="5" t="str">
        <f>IFERROR(IF(AND(MATCH(C107,'AP Credit'!B:B,0)&gt;0, MATCH("ENGL 1010",'AP Credit'!J:J,0)&gt;0),"Yes","No"), IF($E107="", " ", "No"))</f>
        <v xml:space="preserve"> </v>
      </c>
      <c r="L107" s="11" t="str" cm="1">
        <f t="array" ref="L107">IF($E107="", "", _xlfn.IFNA(_xlfn.IFS( J107&gt;599,  "1210 - Verify C or Better",  AND(J107&gt;499, OR(I107&gt;13, G107&gt;17)), "1060 - Verify C or Better", AND( OR(G107&gt;17, I107&gt;13), OR(H107&gt;22, J107&gt;399)), "1050 - Verify C or Better", OR( H107&gt;21, J107&gt;299), "1010/1030/1040", OR( H107&gt;19, J107&gt;299), "1010/1030", OR( H107&gt;18, J107&gt;299), "1030"), "Verify C or better in Secondary Math 1,2,3"))</f>
        <v/>
      </c>
      <c r="M107" s="4" t="str">
        <f>IFERROR(VLOOKUP($E107, 'HS Info'!$A:$E, 5, FALSE), IF($E107="", "", "Not in HS Info"))</f>
        <v/>
      </c>
      <c r="N107" s="5" t="str">
        <f>IFERROR(VLOOKUP($C107,Holds!$C:$K, 2, FALSE), IF($E107="", "", 0))</f>
        <v/>
      </c>
      <c r="O107" s="7" t="str">
        <f>IF($E107="", "", _xlfn.XLOOKUP(C107, 'SLCC Student'!H:H, 'SLCC Student'!P:P, "Not Found", 0, 1))</f>
        <v/>
      </c>
      <c r="P107" s="5" t="str">
        <f>IFERROR(VLOOKUP($E107, 'SLCC Student'!$A:$Q, 10, FALSE), IF($E107="", "", "Not Admitted"))</f>
        <v/>
      </c>
      <c r="Q107" s="5" t="str">
        <f>IFERROR(VLOOKUP($E107,'SLCC Student'!$A:$Q,12,FALSE),IF($E107="","", "NotAdmitted"))</f>
        <v/>
      </c>
    </row>
    <row r="108" spans="1:17" x14ac:dyDescent="0.2">
      <c r="A108" s="5" t="str">
        <f>IFERROR(VLOOKUP($E108,'HS Info'!$A:$D,2,FALSE),IF($E108="","","Not in HS Info"))</f>
        <v/>
      </c>
      <c r="B108" s="6" t="str">
        <f>IFERROR(VLOOKUP($C108, 'SLCC Student'!$H:$R, 11, FALSE), IF($E108="", "",  "Not yet admitted"))</f>
        <v/>
      </c>
      <c r="C108" s="5" t="str">
        <f>IFERROR(VLOOKUP($E108,'SLCC Student'!$A:$R,8,FALSE), IF($E108="", "", "Not yet admitted"))</f>
        <v/>
      </c>
      <c r="D108" s="5" t="str">
        <f>IFERROR(VLOOKUP($E108, 'HS Info'!$A:$D, 3, FALSE), IF($E108="", "",  "Not in HS Info"))</f>
        <v/>
      </c>
      <c r="E108" t="str">
        <f>IF(ISBLANK('HS Info'!A107), "", 'HS Info'!A107)</f>
        <v/>
      </c>
      <c r="F108" s="5" t="str">
        <f>IFERROR(VLOOKUP($E108, 'HS Info'!$A:$D, 4, FALSE), IF($E108="", "", "Not in HS Info"))</f>
        <v/>
      </c>
      <c r="G108" t="str">
        <f>IF(_xlfn.MAXIFS(ACT!$K:$K, ACT!$B:$B, 'Vetting Master'!$C108)&gt;0, _xlfn.MAXIFS(ACT!$K:$K, ACT!$B:$B, 'Vetting Master'!$C108), IF($E108="", "", 0))</f>
        <v/>
      </c>
      <c r="H108" t="str">
        <f>IF(_xlfn.MAXIFS(ACT!$J:$J, ACT!$B:$B, 'Vetting Master'!$C108)&gt;0, _xlfn.MAXIFS(ACT!$J:$J, ACT!$B:$B, 'Vetting Master'!$C108), IF($E108="", "", 0))</f>
        <v/>
      </c>
      <c r="I108" t="str">
        <f>IF(_xlfn.MAXIFS('SLCC Placement'!K:K, 'SLCC Placement'!B:B, 'Vetting Master'!$C108)&gt;0, _xlfn.MAXIFS('SLCC Placement'!K:K, 'SLCC Placement'!B:B, 'Vetting Master'!$C108), IF($E108="", "", 0))</f>
        <v/>
      </c>
      <c r="J108" t="str">
        <f>IF(_xlfn.MAXIFS('SLCC Placement'!J:J, 'SLCC Placement'!B:B, 'Vetting Master'!$C108)&gt;0, _xlfn.MAXIFS('SLCC Placement'!J:J, 'SLCC Placement'!B:B, 'Vetting Master'!$C108), IF($E108="", "", 0))</f>
        <v/>
      </c>
      <c r="K108" s="5" t="str">
        <f>IFERROR(IF(AND(MATCH(C108,'AP Credit'!B:B,0)&gt;0, MATCH("ENGL 1010",'AP Credit'!J:J,0)&gt;0),"Yes","No"), IF($E108="", " ", "No"))</f>
        <v xml:space="preserve"> </v>
      </c>
      <c r="L108" s="11" t="str" cm="1">
        <f t="array" ref="L108">IF($E108="", "", _xlfn.IFNA(_xlfn.IFS( J108&gt;599,  "1210 - Verify C or Better",  AND(J108&gt;499, OR(I108&gt;13, G108&gt;17)), "1060 - Verify C or Better", AND( OR(G108&gt;17, I108&gt;13), OR(H108&gt;22, J108&gt;399)), "1050 - Verify C or Better", OR( H108&gt;21, J108&gt;299), "1010/1030/1040", OR( H108&gt;19, J108&gt;299), "1010/1030", OR( H108&gt;18, J108&gt;299), "1030"), "Verify C or better in Secondary Math 1,2,3"))</f>
        <v/>
      </c>
      <c r="M108" s="4" t="str">
        <f>IFERROR(VLOOKUP($E108, 'HS Info'!$A:$E, 5, FALSE), IF($E108="", "", "Not in HS Info"))</f>
        <v/>
      </c>
      <c r="N108" s="5" t="str">
        <f>IFERROR(VLOOKUP($C108,Holds!$C:$K, 2, FALSE), IF($E108="", "", 0))</f>
        <v/>
      </c>
      <c r="O108" s="7" t="str">
        <f>IF($E108="", "", _xlfn.XLOOKUP(C108, 'SLCC Student'!H:H, 'SLCC Student'!P:P, "Not Found", 0, 1))</f>
        <v/>
      </c>
      <c r="P108" s="5" t="str">
        <f>IFERROR(VLOOKUP($E108, 'SLCC Student'!$A:$Q, 10, FALSE), IF($E108="", "", "Not Admitted"))</f>
        <v/>
      </c>
      <c r="Q108" s="5" t="str">
        <f>IFERROR(VLOOKUP($E108,'SLCC Student'!$A:$Q,12,FALSE),IF($E108="","", "NotAdmitted"))</f>
        <v/>
      </c>
    </row>
    <row r="109" spans="1:17" x14ac:dyDescent="0.2">
      <c r="A109" s="5" t="str">
        <f>IFERROR(VLOOKUP($E109,'HS Info'!$A:$D,2,FALSE),IF($E109="","","Not in HS Info"))</f>
        <v/>
      </c>
      <c r="B109" s="6" t="str">
        <f>IFERROR(VLOOKUP($C109, 'SLCC Student'!$H:$R, 11, FALSE), IF($E109="", "",  "Not yet admitted"))</f>
        <v/>
      </c>
      <c r="C109" s="5" t="str">
        <f>IFERROR(VLOOKUP($E109,'SLCC Student'!$A:$R,8,FALSE), IF($E109="", "", "Not yet admitted"))</f>
        <v/>
      </c>
      <c r="D109" s="5" t="str">
        <f>IFERROR(VLOOKUP($E109, 'HS Info'!$A:$D, 3, FALSE), IF($E109="", "",  "Not in HS Info"))</f>
        <v/>
      </c>
      <c r="E109" t="str">
        <f>IF(ISBLANK('HS Info'!A108), "", 'HS Info'!A108)</f>
        <v/>
      </c>
      <c r="F109" s="5" t="str">
        <f>IFERROR(VLOOKUP($E109, 'HS Info'!$A:$D, 4, FALSE), IF($E109="", "", "Not in HS Info"))</f>
        <v/>
      </c>
      <c r="G109" t="str">
        <f>IF(_xlfn.MAXIFS(ACT!$K:$K, ACT!$B:$B, 'Vetting Master'!$C109)&gt;0, _xlfn.MAXIFS(ACT!$K:$K, ACT!$B:$B, 'Vetting Master'!$C109), IF($E109="", "", 0))</f>
        <v/>
      </c>
      <c r="H109" t="str">
        <f>IF(_xlfn.MAXIFS(ACT!$J:$J, ACT!$B:$B, 'Vetting Master'!$C109)&gt;0, _xlfn.MAXIFS(ACT!$J:$J, ACT!$B:$B, 'Vetting Master'!$C109), IF($E109="", "", 0))</f>
        <v/>
      </c>
      <c r="I109" t="str">
        <f>IF(_xlfn.MAXIFS('SLCC Placement'!K:K, 'SLCC Placement'!B:B, 'Vetting Master'!$C109)&gt;0, _xlfn.MAXIFS('SLCC Placement'!K:K, 'SLCC Placement'!B:B, 'Vetting Master'!$C109), IF($E109="", "", 0))</f>
        <v/>
      </c>
      <c r="J109" t="str">
        <f>IF(_xlfn.MAXIFS('SLCC Placement'!J:J, 'SLCC Placement'!B:B, 'Vetting Master'!$C109)&gt;0, _xlfn.MAXIFS('SLCC Placement'!J:J, 'SLCC Placement'!B:B, 'Vetting Master'!$C109), IF($E109="", "", 0))</f>
        <v/>
      </c>
      <c r="K109" s="5" t="str">
        <f>IFERROR(IF(AND(MATCH(C109,'AP Credit'!B:B,0)&gt;0, MATCH("ENGL 1010",'AP Credit'!J:J,0)&gt;0),"Yes","No"), IF($E109="", " ", "No"))</f>
        <v xml:space="preserve"> </v>
      </c>
      <c r="L109" s="11" t="str" cm="1">
        <f t="array" ref="L109">IF($E109="", "", _xlfn.IFNA(_xlfn.IFS( J109&gt;599,  "1210 - Verify C or Better",  AND(J109&gt;499, OR(I109&gt;13, G109&gt;17)), "1060 - Verify C or Better", AND( OR(G109&gt;17, I109&gt;13), OR(H109&gt;22, J109&gt;399)), "1050 - Verify C or Better", OR( H109&gt;21, J109&gt;299), "1010/1030/1040", OR( H109&gt;19, J109&gt;299), "1010/1030", OR( H109&gt;18, J109&gt;299), "1030"), "Verify C or better in Secondary Math 1,2,3"))</f>
        <v/>
      </c>
      <c r="M109" s="4" t="str">
        <f>IFERROR(VLOOKUP($E109, 'HS Info'!$A:$E, 5, FALSE), IF($E109="", "", "Not in HS Info"))</f>
        <v/>
      </c>
      <c r="N109" s="5" t="str">
        <f>IFERROR(VLOOKUP($C109,Holds!$C:$K, 2, FALSE), IF($E109="", "", 0))</f>
        <v/>
      </c>
      <c r="O109" s="7" t="str">
        <f>IF($E109="", "", _xlfn.XLOOKUP(C109, 'SLCC Student'!H:H, 'SLCC Student'!P:P, "Not Found", 0, 1))</f>
        <v/>
      </c>
      <c r="P109" s="5" t="str">
        <f>IFERROR(VLOOKUP($E109, 'SLCC Student'!$A:$Q, 10, FALSE), IF($E109="", "", "Not Admitted"))</f>
        <v/>
      </c>
      <c r="Q109" s="5" t="str">
        <f>IFERROR(VLOOKUP($E109,'SLCC Student'!$A:$Q,12,FALSE),IF($E109="","", "NotAdmitted"))</f>
        <v/>
      </c>
    </row>
    <row r="110" spans="1:17" x14ac:dyDescent="0.2">
      <c r="A110" s="5" t="str">
        <f>IFERROR(VLOOKUP($E110,'HS Info'!$A:$D,2,FALSE),IF($E110="","","Not in HS Info"))</f>
        <v/>
      </c>
      <c r="B110" s="6" t="str">
        <f>IFERROR(VLOOKUP($C110, 'SLCC Student'!$H:$R, 11, FALSE), IF($E110="", "",  "Not yet admitted"))</f>
        <v/>
      </c>
      <c r="C110" s="5" t="str">
        <f>IFERROR(VLOOKUP($E110,'SLCC Student'!$A:$R,8,FALSE), IF($E110="", "", "Not yet admitted"))</f>
        <v/>
      </c>
      <c r="D110" s="5" t="str">
        <f>IFERROR(VLOOKUP($E110, 'HS Info'!$A:$D, 3, FALSE), IF($E110="", "",  "Not in HS Info"))</f>
        <v/>
      </c>
      <c r="E110" t="str">
        <f>IF(ISBLANK('HS Info'!A109), "", 'HS Info'!A109)</f>
        <v/>
      </c>
      <c r="F110" s="5" t="str">
        <f>IFERROR(VLOOKUP($E110, 'HS Info'!$A:$D, 4, FALSE), IF($E110="", "", "Not in HS Info"))</f>
        <v/>
      </c>
      <c r="G110" t="str">
        <f>IF(_xlfn.MAXIFS(ACT!$K:$K, ACT!$B:$B, 'Vetting Master'!$C110)&gt;0, _xlfn.MAXIFS(ACT!$K:$K, ACT!$B:$B, 'Vetting Master'!$C110), IF($E110="", "", 0))</f>
        <v/>
      </c>
      <c r="H110" t="str">
        <f>IF(_xlfn.MAXIFS(ACT!$J:$J, ACT!$B:$B, 'Vetting Master'!$C110)&gt;0, _xlfn.MAXIFS(ACT!$J:$J, ACT!$B:$B, 'Vetting Master'!$C110), IF($E110="", "", 0))</f>
        <v/>
      </c>
      <c r="I110" t="str">
        <f>IF(_xlfn.MAXIFS('SLCC Placement'!K:K, 'SLCC Placement'!B:B, 'Vetting Master'!$C110)&gt;0, _xlfn.MAXIFS('SLCC Placement'!K:K, 'SLCC Placement'!B:B, 'Vetting Master'!$C110), IF($E110="", "", 0))</f>
        <v/>
      </c>
      <c r="J110" t="str">
        <f>IF(_xlfn.MAXIFS('SLCC Placement'!J:J, 'SLCC Placement'!B:B, 'Vetting Master'!$C110)&gt;0, _xlfn.MAXIFS('SLCC Placement'!J:J, 'SLCC Placement'!B:B, 'Vetting Master'!$C110), IF($E110="", "", 0))</f>
        <v/>
      </c>
      <c r="K110" s="5" t="str">
        <f>IFERROR(IF(AND(MATCH(C110,'AP Credit'!B:B,0)&gt;0, MATCH("ENGL 1010",'AP Credit'!J:J,0)&gt;0),"Yes","No"), IF($E110="", " ", "No"))</f>
        <v xml:space="preserve"> </v>
      </c>
      <c r="L110" s="11" t="str" cm="1">
        <f t="array" ref="L110">IF($E110="", "", _xlfn.IFNA(_xlfn.IFS( J110&gt;599,  "1210 - Verify C or Better",  AND(J110&gt;499, OR(I110&gt;13, G110&gt;17)), "1060 - Verify C or Better", AND( OR(G110&gt;17, I110&gt;13), OR(H110&gt;22, J110&gt;399)), "1050 - Verify C or Better", OR( H110&gt;21, J110&gt;299), "1010/1030/1040", OR( H110&gt;19, J110&gt;299), "1010/1030", OR( H110&gt;18, J110&gt;299), "1030"), "Verify C or better in Secondary Math 1,2,3"))</f>
        <v/>
      </c>
      <c r="M110" s="4" t="str">
        <f>IFERROR(VLOOKUP($E110, 'HS Info'!$A:$E, 5, FALSE), IF($E110="", "", "Not in HS Info"))</f>
        <v/>
      </c>
      <c r="N110" s="5" t="str">
        <f>IFERROR(VLOOKUP($C110,Holds!$C:$K, 2, FALSE), IF($E110="", "", 0))</f>
        <v/>
      </c>
      <c r="O110" s="7" t="str">
        <f>IF($E110="", "", _xlfn.XLOOKUP(C110, 'SLCC Student'!H:H, 'SLCC Student'!P:P, "Not Found", 0, 1))</f>
        <v/>
      </c>
      <c r="P110" s="5" t="str">
        <f>IFERROR(VLOOKUP($E110, 'SLCC Student'!$A:$Q, 10, FALSE), IF($E110="", "", "Not Admitted"))</f>
        <v/>
      </c>
      <c r="Q110" s="5" t="str">
        <f>IFERROR(VLOOKUP($E110,'SLCC Student'!$A:$Q,12,FALSE),IF($E110="","", "NotAdmitted"))</f>
        <v/>
      </c>
    </row>
    <row r="111" spans="1:17" x14ac:dyDescent="0.2">
      <c r="A111" s="5" t="str">
        <f>IFERROR(VLOOKUP($E111,'HS Info'!$A:$D,2,FALSE),IF($E111="","","Not in HS Info"))</f>
        <v/>
      </c>
      <c r="B111" s="6" t="str">
        <f>IFERROR(VLOOKUP($C111, 'SLCC Student'!$H:$R, 11, FALSE), IF($E111="", "",  "Not yet admitted"))</f>
        <v/>
      </c>
      <c r="C111" s="5" t="str">
        <f>IFERROR(VLOOKUP($E111,'SLCC Student'!$A:$R,8,FALSE), IF($E111="", "", "Not yet admitted"))</f>
        <v/>
      </c>
      <c r="D111" s="5" t="str">
        <f>IFERROR(VLOOKUP($E111, 'HS Info'!$A:$D, 3, FALSE), IF($E111="", "",  "Not in HS Info"))</f>
        <v/>
      </c>
      <c r="E111" t="str">
        <f>IF(ISBLANK('HS Info'!A110), "", 'HS Info'!A110)</f>
        <v/>
      </c>
      <c r="F111" s="5" t="str">
        <f>IFERROR(VLOOKUP($E111, 'HS Info'!$A:$D, 4, FALSE), IF($E111="", "", "Not in HS Info"))</f>
        <v/>
      </c>
      <c r="G111" t="str">
        <f>IF(_xlfn.MAXIFS(ACT!$K:$K, ACT!$B:$B, 'Vetting Master'!$C111)&gt;0, _xlfn.MAXIFS(ACT!$K:$K, ACT!$B:$B, 'Vetting Master'!$C111), IF($E111="", "", 0))</f>
        <v/>
      </c>
      <c r="H111" t="str">
        <f>IF(_xlfn.MAXIFS(ACT!$J:$J, ACT!$B:$B, 'Vetting Master'!$C111)&gt;0, _xlfn.MAXIFS(ACT!$J:$J, ACT!$B:$B, 'Vetting Master'!$C111), IF($E111="", "", 0))</f>
        <v/>
      </c>
      <c r="I111" t="str">
        <f>IF(_xlfn.MAXIFS('SLCC Placement'!K:K, 'SLCC Placement'!B:B, 'Vetting Master'!$C111)&gt;0, _xlfn.MAXIFS('SLCC Placement'!K:K, 'SLCC Placement'!B:B, 'Vetting Master'!$C111), IF($E111="", "", 0))</f>
        <v/>
      </c>
      <c r="J111" t="str">
        <f>IF(_xlfn.MAXIFS('SLCC Placement'!J:J, 'SLCC Placement'!B:B, 'Vetting Master'!$C111)&gt;0, _xlfn.MAXIFS('SLCC Placement'!J:J, 'SLCC Placement'!B:B, 'Vetting Master'!$C111), IF($E111="", "", 0))</f>
        <v/>
      </c>
      <c r="K111" s="5" t="str">
        <f>IFERROR(IF(AND(MATCH(C111,'AP Credit'!B:B,0)&gt;0, MATCH("ENGL 1010",'AP Credit'!J:J,0)&gt;0),"Yes","No"), IF($E111="", " ", "No"))</f>
        <v xml:space="preserve"> </v>
      </c>
      <c r="L111" s="11" t="str" cm="1">
        <f t="array" ref="L111">IF($E111="", "", _xlfn.IFNA(_xlfn.IFS( J111&gt;599,  "1210 - Verify C or Better",  AND(J111&gt;499, OR(I111&gt;13, G111&gt;17)), "1060 - Verify C or Better", AND( OR(G111&gt;17, I111&gt;13), OR(H111&gt;22, J111&gt;399)), "1050 - Verify C or Better", OR( H111&gt;21, J111&gt;299), "1010/1030/1040", OR( H111&gt;19, J111&gt;299), "1010/1030", OR( H111&gt;18, J111&gt;299), "1030"), "Verify C or better in Secondary Math 1,2,3"))</f>
        <v/>
      </c>
      <c r="M111" s="4" t="str">
        <f>IFERROR(VLOOKUP($E111, 'HS Info'!$A:$E, 5, FALSE), IF($E111="", "", "Not in HS Info"))</f>
        <v/>
      </c>
      <c r="N111" s="5" t="str">
        <f>IFERROR(VLOOKUP($C111,Holds!$C:$K, 2, FALSE), IF($E111="", "", 0))</f>
        <v/>
      </c>
      <c r="O111" s="7" t="str">
        <f>IF($E111="", "", _xlfn.XLOOKUP(C111, 'SLCC Student'!H:H, 'SLCC Student'!P:P, "Not Found", 0, 1))</f>
        <v/>
      </c>
      <c r="P111" s="5" t="str">
        <f>IFERROR(VLOOKUP($E111, 'SLCC Student'!$A:$Q, 10, FALSE), IF($E111="", "", "Not Admitted"))</f>
        <v/>
      </c>
      <c r="Q111" s="5" t="str">
        <f>IFERROR(VLOOKUP($E111,'SLCC Student'!$A:$Q,12,FALSE),IF($E111="","", "NotAdmitted"))</f>
        <v/>
      </c>
    </row>
    <row r="112" spans="1:17" x14ac:dyDescent="0.2">
      <c r="A112" s="5" t="str">
        <f>IFERROR(VLOOKUP($E112,'HS Info'!$A:$D,2,FALSE),IF($E112="","","Not in HS Info"))</f>
        <v/>
      </c>
      <c r="B112" s="6" t="str">
        <f>IFERROR(VLOOKUP($C112, 'SLCC Student'!$H:$R, 11, FALSE), IF($E112="", "",  "Not yet admitted"))</f>
        <v/>
      </c>
      <c r="C112" s="5" t="str">
        <f>IFERROR(VLOOKUP($E112,'SLCC Student'!$A:$R,8,FALSE), IF($E112="", "", "Not yet admitted"))</f>
        <v/>
      </c>
      <c r="D112" s="5" t="str">
        <f>IFERROR(VLOOKUP($E112, 'HS Info'!$A:$D, 3, FALSE), IF($E112="", "",  "Not in HS Info"))</f>
        <v/>
      </c>
      <c r="E112" t="str">
        <f>IF(ISBLANK('HS Info'!A111), "", 'HS Info'!A111)</f>
        <v/>
      </c>
      <c r="F112" s="5" t="str">
        <f>IFERROR(VLOOKUP($E112, 'HS Info'!$A:$D, 4, FALSE), IF($E112="", "", "Not in HS Info"))</f>
        <v/>
      </c>
      <c r="G112" t="str">
        <f>IF(_xlfn.MAXIFS(ACT!$K:$K, ACT!$B:$B, 'Vetting Master'!$C112)&gt;0, _xlfn.MAXIFS(ACT!$K:$K, ACT!$B:$B, 'Vetting Master'!$C112), IF($E112="", "", 0))</f>
        <v/>
      </c>
      <c r="H112" t="str">
        <f>IF(_xlfn.MAXIFS(ACT!$J:$J, ACT!$B:$B, 'Vetting Master'!$C112)&gt;0, _xlfn.MAXIFS(ACT!$J:$J, ACT!$B:$B, 'Vetting Master'!$C112), IF($E112="", "", 0))</f>
        <v/>
      </c>
      <c r="I112" t="str">
        <f>IF(_xlfn.MAXIFS('SLCC Placement'!K:K, 'SLCC Placement'!B:B, 'Vetting Master'!$C112)&gt;0, _xlfn.MAXIFS('SLCC Placement'!K:K, 'SLCC Placement'!B:B, 'Vetting Master'!$C112), IF($E112="", "", 0))</f>
        <v/>
      </c>
      <c r="J112" t="str">
        <f>IF(_xlfn.MAXIFS('SLCC Placement'!J:J, 'SLCC Placement'!B:B, 'Vetting Master'!$C112)&gt;0, _xlfn.MAXIFS('SLCC Placement'!J:J, 'SLCC Placement'!B:B, 'Vetting Master'!$C112), IF($E112="", "", 0))</f>
        <v/>
      </c>
      <c r="K112" s="5" t="str">
        <f>IFERROR(IF(AND(MATCH(C112,'AP Credit'!B:B,0)&gt;0, MATCH("ENGL 1010",'AP Credit'!J:J,0)&gt;0),"Yes","No"), IF($E112="", " ", "No"))</f>
        <v xml:space="preserve"> </v>
      </c>
      <c r="L112" s="11" t="str" cm="1">
        <f t="array" ref="L112">IF($E112="", "", _xlfn.IFNA(_xlfn.IFS( J112&gt;599,  "1210 - Verify C or Better",  AND(J112&gt;499, OR(I112&gt;13, G112&gt;17)), "1060 - Verify C or Better", AND( OR(G112&gt;17, I112&gt;13), OR(H112&gt;22, J112&gt;399)), "1050 - Verify C or Better", OR( H112&gt;21, J112&gt;299), "1010/1030/1040", OR( H112&gt;19, J112&gt;299), "1010/1030", OR( H112&gt;18, J112&gt;299), "1030"), "Verify C or better in Secondary Math 1,2,3"))</f>
        <v/>
      </c>
      <c r="M112" s="4" t="str">
        <f>IFERROR(VLOOKUP($E112, 'HS Info'!$A:$E, 5, FALSE), IF($E112="", "", "Not in HS Info"))</f>
        <v/>
      </c>
      <c r="N112" s="5" t="str">
        <f>IFERROR(VLOOKUP($C112,Holds!$C:$K, 2, FALSE), IF($E112="", "", 0))</f>
        <v/>
      </c>
      <c r="O112" s="7" t="str">
        <f>IF($E112="", "", _xlfn.XLOOKUP(C112, 'SLCC Student'!H:H, 'SLCC Student'!P:P, "Not Found", 0, 1))</f>
        <v/>
      </c>
      <c r="P112" s="5" t="str">
        <f>IFERROR(VLOOKUP($E112, 'SLCC Student'!$A:$Q, 10, FALSE), IF($E112="", "", "Not Admitted"))</f>
        <v/>
      </c>
      <c r="Q112" s="5" t="str">
        <f>IFERROR(VLOOKUP($E112,'SLCC Student'!$A:$Q,12,FALSE),IF($E112="","", "NotAdmitted"))</f>
        <v/>
      </c>
    </row>
    <row r="113" spans="1:17" x14ac:dyDescent="0.2">
      <c r="A113" s="5" t="str">
        <f>IFERROR(VLOOKUP($E113,'HS Info'!$A:$D,2,FALSE),IF($E113="","","Not in HS Info"))</f>
        <v/>
      </c>
      <c r="B113" s="6" t="str">
        <f>IFERROR(VLOOKUP($C113, 'SLCC Student'!$H:$R, 11, FALSE), IF($E113="", "",  "Not yet admitted"))</f>
        <v/>
      </c>
      <c r="C113" s="5" t="str">
        <f>IFERROR(VLOOKUP($E113,'SLCC Student'!$A:$R,8,FALSE), IF($E113="", "", "Not yet admitted"))</f>
        <v/>
      </c>
      <c r="D113" s="5" t="str">
        <f>IFERROR(VLOOKUP($E113, 'HS Info'!$A:$D, 3, FALSE), IF($E113="", "",  "Not in HS Info"))</f>
        <v/>
      </c>
      <c r="E113" t="str">
        <f>IF(ISBLANK('HS Info'!A112), "", 'HS Info'!A112)</f>
        <v/>
      </c>
      <c r="F113" s="5" t="str">
        <f>IFERROR(VLOOKUP($E113, 'HS Info'!$A:$D, 4, FALSE), IF($E113="", "", "Not in HS Info"))</f>
        <v/>
      </c>
      <c r="G113" t="str">
        <f>IF(_xlfn.MAXIFS(ACT!$K:$K, ACT!$B:$B, 'Vetting Master'!$C113)&gt;0, _xlfn.MAXIFS(ACT!$K:$K, ACT!$B:$B, 'Vetting Master'!$C113), IF($E113="", "", 0))</f>
        <v/>
      </c>
      <c r="H113" t="str">
        <f>IF(_xlfn.MAXIFS(ACT!$J:$J, ACT!$B:$B, 'Vetting Master'!$C113)&gt;0, _xlfn.MAXIFS(ACT!$J:$J, ACT!$B:$B, 'Vetting Master'!$C113), IF($E113="", "", 0))</f>
        <v/>
      </c>
      <c r="I113" t="str">
        <f>IF(_xlfn.MAXIFS('SLCC Placement'!K:K, 'SLCC Placement'!B:B, 'Vetting Master'!$C113)&gt;0, _xlfn.MAXIFS('SLCC Placement'!K:K, 'SLCC Placement'!B:B, 'Vetting Master'!$C113), IF($E113="", "", 0))</f>
        <v/>
      </c>
      <c r="J113" t="str">
        <f>IF(_xlfn.MAXIFS('SLCC Placement'!J:J, 'SLCC Placement'!B:B, 'Vetting Master'!$C113)&gt;0, _xlfn.MAXIFS('SLCC Placement'!J:J, 'SLCC Placement'!B:B, 'Vetting Master'!$C113), IF($E113="", "", 0))</f>
        <v/>
      </c>
      <c r="K113" s="5" t="str">
        <f>IFERROR(IF(AND(MATCH(C113,'AP Credit'!B:B,0)&gt;0, MATCH("ENGL 1010",'AP Credit'!J:J,0)&gt;0),"Yes","No"), IF($E113="", " ", "No"))</f>
        <v xml:space="preserve"> </v>
      </c>
      <c r="L113" s="11" t="str" cm="1">
        <f t="array" ref="L113">IF($E113="", "", _xlfn.IFNA(_xlfn.IFS( J113&gt;599,  "1210 - Verify C or Better",  AND(J113&gt;499, OR(I113&gt;13, G113&gt;17)), "1060 - Verify C or Better", AND( OR(G113&gt;17, I113&gt;13), OR(H113&gt;22, J113&gt;399)), "1050 - Verify C or Better", OR( H113&gt;21, J113&gt;299), "1010/1030/1040", OR( H113&gt;19, J113&gt;299), "1010/1030", OR( H113&gt;18, J113&gt;299), "1030"), "Verify C or better in Secondary Math 1,2,3"))</f>
        <v/>
      </c>
      <c r="M113" s="4" t="str">
        <f>IFERROR(VLOOKUP($E113, 'HS Info'!$A:$E, 5, FALSE), IF($E113="", "", "Not in HS Info"))</f>
        <v/>
      </c>
      <c r="N113" s="5" t="str">
        <f>IFERROR(VLOOKUP($C113,Holds!$C:$K, 2, FALSE), IF($E113="", "", 0))</f>
        <v/>
      </c>
      <c r="O113" s="7" t="str">
        <f>IF($E113="", "", _xlfn.XLOOKUP(C113, 'SLCC Student'!H:H, 'SLCC Student'!P:P, "Not Found", 0, 1))</f>
        <v/>
      </c>
      <c r="P113" s="5" t="str">
        <f>IFERROR(VLOOKUP($E113, 'SLCC Student'!$A:$Q, 10, FALSE), IF($E113="", "", "Not Admitted"))</f>
        <v/>
      </c>
      <c r="Q113" s="5" t="str">
        <f>IFERROR(VLOOKUP($E113,'SLCC Student'!$A:$Q,12,FALSE),IF($E113="","", "NotAdmitted"))</f>
        <v/>
      </c>
    </row>
    <row r="114" spans="1:17" x14ac:dyDescent="0.2">
      <c r="A114" s="5" t="str">
        <f>IFERROR(VLOOKUP($E114,'HS Info'!$A:$D,2,FALSE),IF($E114="","","Not in HS Info"))</f>
        <v/>
      </c>
      <c r="B114" s="6" t="str">
        <f>IFERROR(VLOOKUP($C114, 'SLCC Student'!$H:$R, 11, FALSE), IF($E114="", "",  "Not yet admitted"))</f>
        <v/>
      </c>
      <c r="C114" s="5" t="str">
        <f>IFERROR(VLOOKUP($E114,'SLCC Student'!$A:$R,8,FALSE), IF($E114="", "", "Not yet admitted"))</f>
        <v/>
      </c>
      <c r="D114" s="5" t="str">
        <f>IFERROR(VLOOKUP($E114, 'HS Info'!$A:$D, 3, FALSE), IF($E114="", "",  "Not in HS Info"))</f>
        <v/>
      </c>
      <c r="E114" t="str">
        <f>IF(ISBLANK('HS Info'!A113), "", 'HS Info'!A113)</f>
        <v/>
      </c>
      <c r="F114" s="5" t="str">
        <f>IFERROR(VLOOKUP($E114, 'HS Info'!$A:$D, 4, FALSE), IF($E114="", "", "Not in HS Info"))</f>
        <v/>
      </c>
      <c r="G114" t="str">
        <f>IF(_xlfn.MAXIFS(ACT!$K:$K, ACT!$B:$B, 'Vetting Master'!$C114)&gt;0, _xlfn.MAXIFS(ACT!$K:$K, ACT!$B:$B, 'Vetting Master'!$C114), IF($E114="", "", 0))</f>
        <v/>
      </c>
      <c r="H114" t="str">
        <f>IF(_xlfn.MAXIFS(ACT!$J:$J, ACT!$B:$B, 'Vetting Master'!$C114)&gt;0, _xlfn.MAXIFS(ACT!$J:$J, ACT!$B:$B, 'Vetting Master'!$C114), IF($E114="", "", 0))</f>
        <v/>
      </c>
      <c r="I114" t="str">
        <f>IF(_xlfn.MAXIFS('SLCC Placement'!K:K, 'SLCC Placement'!B:B, 'Vetting Master'!$C114)&gt;0, _xlfn.MAXIFS('SLCC Placement'!K:K, 'SLCC Placement'!B:B, 'Vetting Master'!$C114), IF($E114="", "", 0))</f>
        <v/>
      </c>
      <c r="J114" t="str">
        <f>IF(_xlfn.MAXIFS('SLCC Placement'!J:J, 'SLCC Placement'!B:B, 'Vetting Master'!$C114)&gt;0, _xlfn.MAXIFS('SLCC Placement'!J:J, 'SLCC Placement'!B:B, 'Vetting Master'!$C114), IF($E114="", "", 0))</f>
        <v/>
      </c>
      <c r="K114" s="5" t="str">
        <f>IFERROR(IF(AND(MATCH(C114,'AP Credit'!B:B,0)&gt;0, MATCH("ENGL 1010",'AP Credit'!J:J,0)&gt;0),"Yes","No"), IF($E114="", " ", "No"))</f>
        <v xml:space="preserve"> </v>
      </c>
      <c r="L114" s="11" t="str" cm="1">
        <f t="array" ref="L114">IF($E114="", "", _xlfn.IFNA(_xlfn.IFS( J114&gt;599,  "1210 - Verify C or Better",  AND(J114&gt;499, OR(I114&gt;13, G114&gt;17)), "1060 - Verify C or Better", AND( OR(G114&gt;17, I114&gt;13), OR(H114&gt;22, J114&gt;399)), "1050 - Verify C or Better", OR( H114&gt;21, J114&gt;299), "1010/1030/1040", OR( H114&gt;19, J114&gt;299), "1010/1030", OR( H114&gt;18, J114&gt;299), "1030"), "Verify C or better in Secondary Math 1,2,3"))</f>
        <v/>
      </c>
      <c r="M114" s="4" t="str">
        <f>IFERROR(VLOOKUP($E114, 'HS Info'!$A:$E, 5, FALSE), IF($E114="", "", "Not in HS Info"))</f>
        <v/>
      </c>
      <c r="N114" s="5" t="str">
        <f>IFERROR(VLOOKUP($C114,Holds!$C:$K, 2, FALSE), IF($E114="", "", 0))</f>
        <v/>
      </c>
      <c r="O114" s="7" t="str">
        <f>IF($E114="", "", _xlfn.XLOOKUP(C114, 'SLCC Student'!H:H, 'SLCC Student'!P:P, "Not Found", 0, 1))</f>
        <v/>
      </c>
      <c r="P114" s="5" t="str">
        <f>IFERROR(VLOOKUP($E114, 'SLCC Student'!$A:$Q, 10, FALSE), IF($E114="", "", "Not Admitted"))</f>
        <v/>
      </c>
      <c r="Q114" s="5" t="str">
        <f>IFERROR(VLOOKUP($E114,'SLCC Student'!$A:$Q,12,FALSE),IF($E114="","", "NotAdmitted"))</f>
        <v/>
      </c>
    </row>
    <row r="115" spans="1:17" x14ac:dyDescent="0.2">
      <c r="A115" s="5" t="str">
        <f>IFERROR(VLOOKUP($E115,'HS Info'!$A:$D,2,FALSE),IF($E115="","","Not in HS Info"))</f>
        <v/>
      </c>
      <c r="B115" s="6" t="str">
        <f>IFERROR(VLOOKUP($C115, 'SLCC Student'!$H:$R, 11, FALSE), IF($E115="", "",  "Not yet admitted"))</f>
        <v/>
      </c>
      <c r="C115" s="5" t="str">
        <f>IFERROR(VLOOKUP($E115,'SLCC Student'!$A:$R,8,FALSE), IF($E115="", "", "Not yet admitted"))</f>
        <v/>
      </c>
      <c r="D115" s="5" t="str">
        <f>IFERROR(VLOOKUP($E115, 'HS Info'!$A:$D, 3, FALSE), IF($E115="", "",  "Not in HS Info"))</f>
        <v/>
      </c>
      <c r="E115" t="str">
        <f>IF(ISBLANK('HS Info'!A114), "", 'HS Info'!A114)</f>
        <v/>
      </c>
      <c r="F115" s="5" t="str">
        <f>IFERROR(VLOOKUP($E115, 'HS Info'!$A:$D, 4, FALSE), IF($E115="", "", "Not in HS Info"))</f>
        <v/>
      </c>
      <c r="G115" t="str">
        <f>IF(_xlfn.MAXIFS(ACT!$K:$K, ACT!$B:$B, 'Vetting Master'!$C115)&gt;0, _xlfn.MAXIFS(ACT!$K:$K, ACT!$B:$B, 'Vetting Master'!$C115), IF($E115="", "", 0))</f>
        <v/>
      </c>
      <c r="H115" t="str">
        <f>IF(_xlfn.MAXIFS(ACT!$J:$J, ACT!$B:$B, 'Vetting Master'!$C115)&gt;0, _xlfn.MAXIFS(ACT!$J:$J, ACT!$B:$B, 'Vetting Master'!$C115), IF($E115="", "", 0))</f>
        <v/>
      </c>
      <c r="I115" t="str">
        <f>IF(_xlfn.MAXIFS('SLCC Placement'!K:K, 'SLCC Placement'!B:B, 'Vetting Master'!$C115)&gt;0, _xlfn.MAXIFS('SLCC Placement'!K:K, 'SLCC Placement'!B:B, 'Vetting Master'!$C115), IF($E115="", "", 0))</f>
        <v/>
      </c>
      <c r="J115" t="str">
        <f>IF(_xlfn.MAXIFS('SLCC Placement'!J:J, 'SLCC Placement'!B:B, 'Vetting Master'!$C115)&gt;0, _xlfn.MAXIFS('SLCC Placement'!J:J, 'SLCC Placement'!B:B, 'Vetting Master'!$C115), IF($E115="", "", 0))</f>
        <v/>
      </c>
      <c r="K115" s="5" t="str">
        <f>IFERROR(IF(AND(MATCH(C115,'AP Credit'!B:B,0)&gt;0, MATCH("ENGL 1010",'AP Credit'!J:J,0)&gt;0),"Yes","No"), IF($E115="", " ", "No"))</f>
        <v xml:space="preserve"> </v>
      </c>
      <c r="L115" s="11" t="str" cm="1">
        <f t="array" ref="L115">IF($E115="", "", _xlfn.IFNA(_xlfn.IFS( J115&gt;599,  "1210 - Verify C or Better",  AND(J115&gt;499, OR(I115&gt;13, G115&gt;17)), "1060 - Verify C or Better", AND( OR(G115&gt;17, I115&gt;13), OR(H115&gt;22, J115&gt;399)), "1050 - Verify C or Better", OR( H115&gt;21, J115&gt;299), "1010/1030/1040", OR( H115&gt;19, J115&gt;299), "1010/1030", OR( H115&gt;18, J115&gt;299), "1030"), "Verify C or better in Secondary Math 1,2,3"))</f>
        <v/>
      </c>
      <c r="M115" s="4" t="str">
        <f>IFERROR(VLOOKUP($E115, 'HS Info'!$A:$E, 5, FALSE), IF($E115="", "", "Not in HS Info"))</f>
        <v/>
      </c>
      <c r="N115" s="5" t="str">
        <f>IFERROR(VLOOKUP($C115,Holds!$C:$K, 2, FALSE), IF($E115="", "", 0))</f>
        <v/>
      </c>
      <c r="O115" s="7" t="str">
        <f>IF($E115="", "", _xlfn.XLOOKUP(C115, 'SLCC Student'!H:H, 'SLCC Student'!P:P, "Not Found", 0, 1))</f>
        <v/>
      </c>
      <c r="P115" s="5" t="str">
        <f>IFERROR(VLOOKUP($E115, 'SLCC Student'!$A:$Q, 10, FALSE), IF($E115="", "", "Not Admitted"))</f>
        <v/>
      </c>
      <c r="Q115" s="5" t="str">
        <f>IFERROR(VLOOKUP($E115,'SLCC Student'!$A:$Q,12,FALSE),IF($E115="","", "NotAdmitted"))</f>
        <v/>
      </c>
    </row>
    <row r="116" spans="1:17" x14ac:dyDescent="0.2">
      <c r="A116" s="5" t="str">
        <f>IFERROR(VLOOKUP($E116,'HS Info'!$A:$D,2,FALSE),IF($E116="","","Not in HS Info"))</f>
        <v/>
      </c>
      <c r="B116" s="6" t="str">
        <f>IFERROR(VLOOKUP($C116, 'SLCC Student'!$H:$R, 11, FALSE), IF($E116="", "",  "Not yet admitted"))</f>
        <v/>
      </c>
      <c r="C116" s="5" t="str">
        <f>IFERROR(VLOOKUP($E116,'SLCC Student'!$A:$R,8,FALSE), IF($E116="", "", "Not yet admitted"))</f>
        <v/>
      </c>
      <c r="D116" s="5" t="str">
        <f>IFERROR(VLOOKUP($E116, 'HS Info'!$A:$D, 3, FALSE), IF($E116="", "",  "Not in HS Info"))</f>
        <v/>
      </c>
      <c r="E116" t="str">
        <f>IF(ISBLANK('HS Info'!A115), "", 'HS Info'!A115)</f>
        <v/>
      </c>
      <c r="F116" s="5" t="str">
        <f>IFERROR(VLOOKUP($E116, 'HS Info'!$A:$D, 4, FALSE), IF($E116="", "", "Not in HS Info"))</f>
        <v/>
      </c>
      <c r="G116" t="str">
        <f>IF(_xlfn.MAXIFS(ACT!$K:$K, ACT!$B:$B, 'Vetting Master'!$C116)&gt;0, _xlfn.MAXIFS(ACT!$K:$K, ACT!$B:$B, 'Vetting Master'!$C116), IF($E116="", "", 0))</f>
        <v/>
      </c>
      <c r="H116" t="str">
        <f>IF(_xlfn.MAXIFS(ACT!$J:$J, ACT!$B:$B, 'Vetting Master'!$C116)&gt;0, _xlfn.MAXIFS(ACT!$J:$J, ACT!$B:$B, 'Vetting Master'!$C116), IF($E116="", "", 0))</f>
        <v/>
      </c>
      <c r="I116" t="str">
        <f>IF(_xlfn.MAXIFS('SLCC Placement'!K:K, 'SLCC Placement'!B:B, 'Vetting Master'!$C116)&gt;0, _xlfn.MAXIFS('SLCC Placement'!K:K, 'SLCC Placement'!B:B, 'Vetting Master'!$C116), IF($E116="", "", 0))</f>
        <v/>
      </c>
      <c r="J116" t="str">
        <f>IF(_xlfn.MAXIFS('SLCC Placement'!J:J, 'SLCC Placement'!B:B, 'Vetting Master'!$C116)&gt;0, _xlfn.MAXIFS('SLCC Placement'!J:J, 'SLCC Placement'!B:B, 'Vetting Master'!$C116), IF($E116="", "", 0))</f>
        <v/>
      </c>
      <c r="K116" s="5" t="str">
        <f>IFERROR(IF(AND(MATCH(C116,'AP Credit'!B:B,0)&gt;0, MATCH("ENGL 1010",'AP Credit'!J:J,0)&gt;0),"Yes","No"), IF($E116="", " ", "No"))</f>
        <v xml:space="preserve"> </v>
      </c>
      <c r="L116" s="11" t="str" cm="1">
        <f t="array" ref="L116">IF($E116="", "", _xlfn.IFNA(_xlfn.IFS( J116&gt;599,  "1210 - Verify C or Better",  AND(J116&gt;499, OR(I116&gt;13, G116&gt;17)), "1060 - Verify C or Better", AND( OR(G116&gt;17, I116&gt;13), OR(H116&gt;22, J116&gt;399)), "1050 - Verify C or Better", OR( H116&gt;21, J116&gt;299), "1010/1030/1040", OR( H116&gt;19, J116&gt;299), "1010/1030", OR( H116&gt;18, J116&gt;299), "1030"), "Verify C or better in Secondary Math 1,2,3"))</f>
        <v/>
      </c>
      <c r="M116" s="4" t="str">
        <f>IFERROR(VLOOKUP($E116, 'HS Info'!$A:$E, 5, FALSE), IF($E116="", "", "Not in HS Info"))</f>
        <v/>
      </c>
      <c r="N116" s="5" t="str">
        <f>IFERROR(VLOOKUP($C116,Holds!$C:$K, 2, FALSE), IF($E116="", "", 0))</f>
        <v/>
      </c>
      <c r="O116" s="7" t="str">
        <f>IF($E116="", "", _xlfn.XLOOKUP(C116, 'SLCC Student'!H:H, 'SLCC Student'!P:P, "Not Found", 0, 1))</f>
        <v/>
      </c>
      <c r="P116" s="5" t="str">
        <f>IFERROR(VLOOKUP($E116, 'SLCC Student'!$A:$Q, 10, FALSE), IF($E116="", "", "Not Admitted"))</f>
        <v/>
      </c>
      <c r="Q116" s="5" t="str">
        <f>IFERROR(VLOOKUP($E116,'SLCC Student'!$A:$Q,12,FALSE),IF($E116="","", "NotAdmitted"))</f>
        <v/>
      </c>
    </row>
    <row r="117" spans="1:17" x14ac:dyDescent="0.2">
      <c r="A117" s="5" t="str">
        <f>IFERROR(VLOOKUP($E117,'HS Info'!$A:$D,2,FALSE),IF($E117="","","Not in HS Info"))</f>
        <v/>
      </c>
      <c r="B117" s="6" t="str">
        <f>IFERROR(VLOOKUP($C117, 'SLCC Student'!$H:$R, 11, FALSE), IF($E117="", "",  "Not yet admitted"))</f>
        <v/>
      </c>
      <c r="C117" s="5" t="str">
        <f>IFERROR(VLOOKUP($E117,'SLCC Student'!$A:$R,8,FALSE), IF($E117="", "", "Not yet admitted"))</f>
        <v/>
      </c>
      <c r="D117" s="5" t="str">
        <f>IFERROR(VLOOKUP($E117, 'HS Info'!$A:$D, 3, FALSE), IF($E117="", "",  "Not in HS Info"))</f>
        <v/>
      </c>
      <c r="E117" t="str">
        <f>IF(ISBLANK('HS Info'!A116), "", 'HS Info'!A116)</f>
        <v/>
      </c>
      <c r="F117" s="5" t="str">
        <f>IFERROR(VLOOKUP($E117, 'HS Info'!$A:$D, 4, FALSE), IF($E117="", "", "Not in HS Info"))</f>
        <v/>
      </c>
      <c r="G117" t="str">
        <f>IF(_xlfn.MAXIFS(ACT!$K:$K, ACT!$B:$B, 'Vetting Master'!$C117)&gt;0, _xlfn.MAXIFS(ACT!$K:$K, ACT!$B:$B, 'Vetting Master'!$C117), IF($E117="", "", 0))</f>
        <v/>
      </c>
      <c r="H117" t="str">
        <f>IF(_xlfn.MAXIFS(ACT!$J:$J, ACT!$B:$B, 'Vetting Master'!$C117)&gt;0, _xlfn.MAXIFS(ACT!$J:$J, ACT!$B:$B, 'Vetting Master'!$C117), IF($E117="", "", 0))</f>
        <v/>
      </c>
      <c r="I117" t="str">
        <f>IF(_xlfn.MAXIFS('SLCC Placement'!K:K, 'SLCC Placement'!B:B, 'Vetting Master'!$C117)&gt;0, _xlfn.MAXIFS('SLCC Placement'!K:K, 'SLCC Placement'!B:B, 'Vetting Master'!$C117), IF($E117="", "", 0))</f>
        <v/>
      </c>
      <c r="J117" t="str">
        <f>IF(_xlfn.MAXIFS('SLCC Placement'!J:J, 'SLCC Placement'!B:B, 'Vetting Master'!$C117)&gt;0, _xlfn.MAXIFS('SLCC Placement'!J:J, 'SLCC Placement'!B:B, 'Vetting Master'!$C117), IF($E117="", "", 0))</f>
        <v/>
      </c>
      <c r="K117" s="5" t="str">
        <f>IFERROR(IF(AND(MATCH(C117,'AP Credit'!B:B,0)&gt;0, MATCH("ENGL 1010",'AP Credit'!J:J,0)&gt;0),"Yes","No"), IF($E117="", " ", "No"))</f>
        <v xml:space="preserve"> </v>
      </c>
      <c r="L117" s="11" t="str" cm="1">
        <f t="array" ref="L117">IF($E117="", "", _xlfn.IFNA(_xlfn.IFS( J117&gt;599,  "1210 - Verify C or Better",  AND(J117&gt;499, OR(I117&gt;13, G117&gt;17)), "1060 - Verify C or Better", AND( OR(G117&gt;17, I117&gt;13), OR(H117&gt;22, J117&gt;399)), "1050 - Verify C or Better", OR( H117&gt;21, J117&gt;299), "1010/1030/1040", OR( H117&gt;19, J117&gt;299), "1010/1030", OR( H117&gt;18, J117&gt;299), "1030"), "Verify C or better in Secondary Math 1,2,3"))</f>
        <v/>
      </c>
      <c r="M117" s="4" t="str">
        <f>IFERROR(VLOOKUP($E117, 'HS Info'!$A:$E, 5, FALSE), IF($E117="", "", "Not in HS Info"))</f>
        <v/>
      </c>
      <c r="N117" s="5" t="str">
        <f>IFERROR(VLOOKUP($C117,Holds!$C:$K, 2, FALSE), IF($E117="", "", 0))</f>
        <v/>
      </c>
      <c r="O117" s="7" t="str">
        <f>IF($E117="", "", _xlfn.XLOOKUP(C117, 'SLCC Student'!H:H, 'SLCC Student'!P:P, "Not Found", 0, 1))</f>
        <v/>
      </c>
      <c r="P117" s="5" t="str">
        <f>IFERROR(VLOOKUP($E117, 'SLCC Student'!$A:$Q, 10, FALSE), IF($E117="", "", "Not Admitted"))</f>
        <v/>
      </c>
      <c r="Q117" s="5" t="str">
        <f>IFERROR(VLOOKUP($E117,'SLCC Student'!$A:$Q,12,FALSE),IF($E117="","", "NotAdmitted"))</f>
        <v/>
      </c>
    </row>
    <row r="118" spans="1:17" x14ac:dyDescent="0.2">
      <c r="A118" s="5" t="str">
        <f>IFERROR(VLOOKUP($E118,'HS Info'!$A:$D,2,FALSE),IF($E118="","","Not in HS Info"))</f>
        <v/>
      </c>
      <c r="B118" s="6" t="str">
        <f>IFERROR(VLOOKUP($C118, 'SLCC Student'!$H:$R, 11, FALSE), IF($E118="", "",  "Not yet admitted"))</f>
        <v/>
      </c>
      <c r="C118" s="5" t="str">
        <f>IFERROR(VLOOKUP($E118,'SLCC Student'!$A:$R,8,FALSE), IF($E118="", "", "Not yet admitted"))</f>
        <v/>
      </c>
      <c r="D118" s="5" t="str">
        <f>IFERROR(VLOOKUP($E118, 'HS Info'!$A:$D, 3, FALSE), IF($E118="", "",  "Not in HS Info"))</f>
        <v/>
      </c>
      <c r="E118" t="str">
        <f>IF(ISBLANK('HS Info'!A117), "", 'HS Info'!A117)</f>
        <v/>
      </c>
      <c r="F118" s="5" t="str">
        <f>IFERROR(VLOOKUP($E118, 'HS Info'!$A:$D, 4, FALSE), IF($E118="", "", "Not in HS Info"))</f>
        <v/>
      </c>
      <c r="G118" t="str">
        <f>IF(_xlfn.MAXIFS(ACT!$K:$K, ACT!$B:$B, 'Vetting Master'!$C118)&gt;0, _xlfn.MAXIFS(ACT!$K:$K, ACT!$B:$B, 'Vetting Master'!$C118), IF($E118="", "", 0))</f>
        <v/>
      </c>
      <c r="H118" t="str">
        <f>IF(_xlfn.MAXIFS(ACT!$J:$J, ACT!$B:$B, 'Vetting Master'!$C118)&gt;0, _xlfn.MAXIFS(ACT!$J:$J, ACT!$B:$B, 'Vetting Master'!$C118), IF($E118="", "", 0))</f>
        <v/>
      </c>
      <c r="I118" t="str">
        <f>IF(_xlfn.MAXIFS('SLCC Placement'!K:K, 'SLCC Placement'!B:B, 'Vetting Master'!$C118)&gt;0, _xlfn.MAXIFS('SLCC Placement'!K:K, 'SLCC Placement'!B:B, 'Vetting Master'!$C118), IF($E118="", "", 0))</f>
        <v/>
      </c>
      <c r="J118" t="str">
        <f>IF(_xlfn.MAXIFS('SLCC Placement'!J:J, 'SLCC Placement'!B:B, 'Vetting Master'!$C118)&gt;0, _xlfn.MAXIFS('SLCC Placement'!J:J, 'SLCC Placement'!B:B, 'Vetting Master'!$C118), IF($E118="", "", 0))</f>
        <v/>
      </c>
      <c r="K118" s="5" t="str">
        <f>IFERROR(IF(AND(MATCH(C118,'AP Credit'!B:B,0)&gt;0, MATCH("ENGL 1010",'AP Credit'!J:J,0)&gt;0),"Yes","No"), IF($E118="", " ", "No"))</f>
        <v xml:space="preserve"> </v>
      </c>
      <c r="L118" s="11" t="str" cm="1">
        <f t="array" ref="L118">IF($E118="", "", _xlfn.IFNA(_xlfn.IFS( J118&gt;599,  "1210 - Verify C or Better",  AND(J118&gt;499, OR(I118&gt;13, G118&gt;17)), "1060 - Verify C or Better", AND( OR(G118&gt;17, I118&gt;13), OR(H118&gt;22, J118&gt;399)), "1050 - Verify C or Better", OR( H118&gt;21, J118&gt;299), "1010/1030/1040", OR( H118&gt;19, J118&gt;299), "1010/1030", OR( H118&gt;18, J118&gt;299), "1030"), "Verify C or better in Secondary Math 1,2,3"))</f>
        <v/>
      </c>
      <c r="M118" s="4" t="str">
        <f>IFERROR(VLOOKUP($E118, 'HS Info'!$A:$E, 5, FALSE), IF($E118="", "", "Not in HS Info"))</f>
        <v/>
      </c>
      <c r="N118" s="5" t="str">
        <f>IFERROR(VLOOKUP($C118,Holds!$C:$K, 2, FALSE), IF($E118="", "", 0))</f>
        <v/>
      </c>
      <c r="O118" s="7" t="str">
        <f>IF($E118="", "", _xlfn.XLOOKUP(C118, 'SLCC Student'!H:H, 'SLCC Student'!P:P, "Not Found", 0, 1))</f>
        <v/>
      </c>
      <c r="P118" s="5" t="str">
        <f>IFERROR(VLOOKUP($E118, 'SLCC Student'!$A:$Q, 10, FALSE), IF($E118="", "", "Not Admitted"))</f>
        <v/>
      </c>
      <c r="Q118" s="5" t="str">
        <f>IFERROR(VLOOKUP($E118,'SLCC Student'!$A:$Q,12,FALSE),IF($E118="","", "NotAdmitted"))</f>
        <v/>
      </c>
    </row>
    <row r="119" spans="1:17" x14ac:dyDescent="0.2">
      <c r="A119" s="5" t="str">
        <f>IFERROR(VLOOKUP($E119,'HS Info'!$A:$D,2,FALSE),IF($E119="","","Not in HS Info"))</f>
        <v/>
      </c>
      <c r="B119" s="6" t="str">
        <f>IFERROR(VLOOKUP($C119, 'SLCC Student'!$H:$R, 11, FALSE), IF($E119="", "",  "Not yet admitted"))</f>
        <v/>
      </c>
      <c r="C119" s="5" t="str">
        <f>IFERROR(VLOOKUP($E119,'SLCC Student'!$A:$R,8,FALSE), IF($E119="", "", "Not yet admitted"))</f>
        <v/>
      </c>
      <c r="D119" s="5" t="str">
        <f>IFERROR(VLOOKUP($E119, 'HS Info'!$A:$D, 3, FALSE), IF($E119="", "",  "Not in HS Info"))</f>
        <v/>
      </c>
      <c r="E119" t="str">
        <f>IF(ISBLANK('HS Info'!A118), "", 'HS Info'!A118)</f>
        <v/>
      </c>
      <c r="F119" s="5" t="str">
        <f>IFERROR(VLOOKUP($E119, 'HS Info'!$A:$D, 4, FALSE), IF($E119="", "", "Not in HS Info"))</f>
        <v/>
      </c>
      <c r="G119" t="str">
        <f>IF(_xlfn.MAXIFS(ACT!$K:$K, ACT!$B:$B, 'Vetting Master'!$C119)&gt;0, _xlfn.MAXIFS(ACT!$K:$K, ACT!$B:$B, 'Vetting Master'!$C119), IF($E119="", "", 0))</f>
        <v/>
      </c>
      <c r="H119" t="str">
        <f>IF(_xlfn.MAXIFS(ACT!$J:$J, ACT!$B:$B, 'Vetting Master'!$C119)&gt;0, _xlfn.MAXIFS(ACT!$J:$J, ACT!$B:$B, 'Vetting Master'!$C119), IF($E119="", "", 0))</f>
        <v/>
      </c>
      <c r="I119" t="str">
        <f>IF(_xlfn.MAXIFS('SLCC Placement'!K:K, 'SLCC Placement'!B:B, 'Vetting Master'!$C119)&gt;0, _xlfn.MAXIFS('SLCC Placement'!K:K, 'SLCC Placement'!B:B, 'Vetting Master'!$C119), IF($E119="", "", 0))</f>
        <v/>
      </c>
      <c r="J119" t="str">
        <f>IF(_xlfn.MAXIFS('SLCC Placement'!J:J, 'SLCC Placement'!B:B, 'Vetting Master'!$C119)&gt;0, _xlfn.MAXIFS('SLCC Placement'!J:J, 'SLCC Placement'!B:B, 'Vetting Master'!$C119), IF($E119="", "", 0))</f>
        <v/>
      </c>
      <c r="K119" s="5" t="str">
        <f>IFERROR(IF(AND(MATCH(C119,'AP Credit'!B:B,0)&gt;0, MATCH("ENGL 1010",'AP Credit'!J:J,0)&gt;0),"Yes","No"), IF($E119="", " ", "No"))</f>
        <v xml:space="preserve"> </v>
      </c>
      <c r="L119" s="11" t="str" cm="1">
        <f t="array" ref="L119">IF($E119="", "", _xlfn.IFNA(_xlfn.IFS( J119&gt;599,  "1210 - Verify C or Better",  AND(J119&gt;499, OR(I119&gt;13, G119&gt;17)), "1060 - Verify C or Better", AND( OR(G119&gt;17, I119&gt;13), OR(H119&gt;22, J119&gt;399)), "1050 - Verify C or Better", OR( H119&gt;21, J119&gt;299), "1010/1030/1040", OR( H119&gt;19, J119&gt;299), "1010/1030", OR( H119&gt;18, J119&gt;299), "1030"), "Verify C or better in Secondary Math 1,2,3"))</f>
        <v/>
      </c>
      <c r="M119" s="4" t="str">
        <f>IFERROR(VLOOKUP($E119, 'HS Info'!$A:$E, 5, FALSE), IF($E119="", "", "Not in HS Info"))</f>
        <v/>
      </c>
      <c r="N119" s="5" t="str">
        <f>IFERROR(VLOOKUP($C119,Holds!$C:$K, 2, FALSE), IF($E119="", "", 0))</f>
        <v/>
      </c>
      <c r="O119" s="7" t="str">
        <f>IF($E119="", "", _xlfn.XLOOKUP(C119, 'SLCC Student'!H:H, 'SLCC Student'!P:P, "Not Found", 0, 1))</f>
        <v/>
      </c>
      <c r="P119" s="5" t="str">
        <f>IFERROR(VLOOKUP($E119, 'SLCC Student'!$A:$Q, 10, FALSE), IF($E119="", "", "Not Admitted"))</f>
        <v/>
      </c>
      <c r="Q119" s="5" t="str">
        <f>IFERROR(VLOOKUP($E119,'SLCC Student'!$A:$Q,12,FALSE),IF($E119="","", "NotAdmitted"))</f>
        <v/>
      </c>
    </row>
    <row r="120" spans="1:17" x14ac:dyDescent="0.2">
      <c r="A120" s="5" t="str">
        <f>IFERROR(VLOOKUP($E120,'HS Info'!$A:$D,2,FALSE),IF($E120="","","Not in HS Info"))</f>
        <v/>
      </c>
      <c r="B120" s="6" t="str">
        <f>IFERROR(VLOOKUP($C120, 'SLCC Student'!$H:$R, 11, FALSE), IF($E120="", "",  "Not yet admitted"))</f>
        <v/>
      </c>
      <c r="C120" s="5" t="str">
        <f>IFERROR(VLOOKUP($E120,'SLCC Student'!$A:$R,8,FALSE), IF($E120="", "", "Not yet admitted"))</f>
        <v/>
      </c>
      <c r="D120" s="5" t="str">
        <f>IFERROR(VLOOKUP($E120, 'HS Info'!$A:$D, 3, FALSE), IF($E120="", "",  "Not in HS Info"))</f>
        <v/>
      </c>
      <c r="E120" t="str">
        <f>IF(ISBLANK('HS Info'!A119), "", 'HS Info'!A119)</f>
        <v/>
      </c>
      <c r="F120" s="5" t="str">
        <f>IFERROR(VLOOKUP($E120, 'HS Info'!$A:$D, 4, FALSE), IF($E120="", "", "Not in HS Info"))</f>
        <v/>
      </c>
      <c r="G120" t="str">
        <f>IF(_xlfn.MAXIFS(ACT!$K:$K, ACT!$B:$B, 'Vetting Master'!$C120)&gt;0, _xlfn.MAXIFS(ACT!$K:$K, ACT!$B:$B, 'Vetting Master'!$C120), IF($E120="", "", 0))</f>
        <v/>
      </c>
      <c r="H120" t="str">
        <f>IF(_xlfn.MAXIFS(ACT!$J:$J, ACT!$B:$B, 'Vetting Master'!$C120)&gt;0, _xlfn.MAXIFS(ACT!$J:$J, ACT!$B:$B, 'Vetting Master'!$C120), IF($E120="", "", 0))</f>
        <v/>
      </c>
      <c r="I120" t="str">
        <f>IF(_xlfn.MAXIFS('SLCC Placement'!K:K, 'SLCC Placement'!B:B, 'Vetting Master'!$C120)&gt;0, _xlfn.MAXIFS('SLCC Placement'!K:K, 'SLCC Placement'!B:B, 'Vetting Master'!$C120), IF($E120="", "", 0))</f>
        <v/>
      </c>
      <c r="J120" t="str">
        <f>IF(_xlfn.MAXIFS('SLCC Placement'!J:J, 'SLCC Placement'!B:B, 'Vetting Master'!$C120)&gt;0, _xlfn.MAXIFS('SLCC Placement'!J:J, 'SLCC Placement'!B:B, 'Vetting Master'!$C120), IF($E120="", "", 0))</f>
        <v/>
      </c>
      <c r="K120" s="5" t="str">
        <f>IFERROR(IF(AND(MATCH(C120,'AP Credit'!B:B,0)&gt;0, MATCH("ENGL 1010",'AP Credit'!J:J,0)&gt;0),"Yes","No"), IF($E120="", " ", "No"))</f>
        <v xml:space="preserve"> </v>
      </c>
      <c r="L120" s="11" t="str" cm="1">
        <f t="array" ref="L120">IF($E120="", "", _xlfn.IFNA(_xlfn.IFS( J120&gt;599,  "1210 - Verify C or Better",  AND(J120&gt;499, OR(I120&gt;13, G120&gt;17)), "1060 - Verify C or Better", AND( OR(G120&gt;17, I120&gt;13), OR(H120&gt;22, J120&gt;399)), "1050 - Verify C or Better", OR( H120&gt;21, J120&gt;299), "1010/1030/1040", OR( H120&gt;19, J120&gt;299), "1010/1030", OR( H120&gt;18, J120&gt;299), "1030"), "Verify C or better in Secondary Math 1,2,3"))</f>
        <v/>
      </c>
      <c r="M120" s="4" t="str">
        <f>IFERROR(VLOOKUP($E120, 'HS Info'!$A:$E, 5, FALSE), IF($E120="", "", "Not in HS Info"))</f>
        <v/>
      </c>
      <c r="N120" s="5" t="str">
        <f>IFERROR(VLOOKUP($C120,Holds!$C:$K, 2, FALSE), IF($E120="", "", 0))</f>
        <v/>
      </c>
      <c r="O120" s="7" t="str">
        <f>IF($E120="", "", _xlfn.XLOOKUP(C120, 'SLCC Student'!H:H, 'SLCC Student'!P:P, "Not Found", 0, 1))</f>
        <v/>
      </c>
      <c r="P120" s="5" t="str">
        <f>IFERROR(VLOOKUP($E120, 'SLCC Student'!$A:$Q, 10, FALSE), IF($E120="", "", "Not Admitted"))</f>
        <v/>
      </c>
      <c r="Q120" s="5" t="str">
        <f>IFERROR(VLOOKUP($E120,'SLCC Student'!$A:$Q,12,FALSE),IF($E120="","", "NotAdmitted"))</f>
        <v/>
      </c>
    </row>
    <row r="121" spans="1:17" x14ac:dyDescent="0.2">
      <c r="A121" s="5" t="str">
        <f>IFERROR(VLOOKUP($E121,'HS Info'!$A:$D,2,FALSE),IF($E121="","","Not in HS Info"))</f>
        <v/>
      </c>
      <c r="B121" s="6" t="str">
        <f>IFERROR(VLOOKUP($C121, 'SLCC Student'!$H:$R, 11, FALSE), IF($E121="", "",  "Not yet admitted"))</f>
        <v/>
      </c>
      <c r="C121" s="5" t="str">
        <f>IFERROR(VLOOKUP($E121,'SLCC Student'!$A:$R,8,FALSE), IF($E121="", "", "Not yet admitted"))</f>
        <v/>
      </c>
      <c r="D121" s="5" t="str">
        <f>IFERROR(VLOOKUP($E121, 'HS Info'!$A:$D, 3, FALSE), IF($E121="", "",  "Not in HS Info"))</f>
        <v/>
      </c>
      <c r="E121" t="str">
        <f>IF(ISBLANK('HS Info'!A120), "", 'HS Info'!A120)</f>
        <v/>
      </c>
      <c r="F121" s="5" t="str">
        <f>IFERROR(VLOOKUP($E121, 'HS Info'!$A:$D, 4, FALSE), IF($E121="", "", "Not in HS Info"))</f>
        <v/>
      </c>
      <c r="G121" t="str">
        <f>IF(_xlfn.MAXIFS(ACT!$K:$K, ACT!$B:$B, 'Vetting Master'!$C121)&gt;0, _xlfn.MAXIFS(ACT!$K:$K, ACT!$B:$B, 'Vetting Master'!$C121), IF($E121="", "", 0))</f>
        <v/>
      </c>
      <c r="H121" t="str">
        <f>IF(_xlfn.MAXIFS(ACT!$J:$J, ACT!$B:$B, 'Vetting Master'!$C121)&gt;0, _xlfn.MAXIFS(ACT!$J:$J, ACT!$B:$B, 'Vetting Master'!$C121), IF($E121="", "", 0))</f>
        <v/>
      </c>
      <c r="I121" t="str">
        <f>IF(_xlfn.MAXIFS('SLCC Placement'!K:K, 'SLCC Placement'!B:B, 'Vetting Master'!$C121)&gt;0, _xlfn.MAXIFS('SLCC Placement'!K:K, 'SLCC Placement'!B:B, 'Vetting Master'!$C121), IF($E121="", "", 0))</f>
        <v/>
      </c>
      <c r="J121" t="str">
        <f>IF(_xlfn.MAXIFS('SLCC Placement'!J:J, 'SLCC Placement'!B:B, 'Vetting Master'!$C121)&gt;0, _xlfn.MAXIFS('SLCC Placement'!J:J, 'SLCC Placement'!B:B, 'Vetting Master'!$C121), IF($E121="", "", 0))</f>
        <v/>
      </c>
      <c r="K121" s="5" t="str">
        <f>IFERROR(IF(AND(MATCH(C121,'AP Credit'!B:B,0)&gt;0, MATCH("ENGL 1010",'AP Credit'!J:J,0)&gt;0),"Yes","No"), IF($E121="", " ", "No"))</f>
        <v xml:space="preserve"> </v>
      </c>
      <c r="L121" s="11" t="str" cm="1">
        <f t="array" ref="L121">IF($E121="", "", _xlfn.IFNA(_xlfn.IFS( J121&gt;599,  "1210 - Verify C or Better",  AND(J121&gt;499, OR(I121&gt;13, G121&gt;17)), "1060 - Verify C or Better", AND( OR(G121&gt;17, I121&gt;13), OR(H121&gt;22, J121&gt;399)), "1050 - Verify C or Better", OR( H121&gt;21, J121&gt;299), "1010/1030/1040", OR( H121&gt;19, J121&gt;299), "1010/1030", OR( H121&gt;18, J121&gt;299), "1030"), "Verify C or better in Secondary Math 1,2,3"))</f>
        <v/>
      </c>
      <c r="M121" s="4" t="str">
        <f>IFERROR(VLOOKUP($E121, 'HS Info'!$A:$E, 5, FALSE), IF($E121="", "", "Not in HS Info"))</f>
        <v/>
      </c>
      <c r="N121" s="5" t="str">
        <f>IFERROR(VLOOKUP($C121,Holds!$C:$K, 2, FALSE), IF($E121="", "", 0))</f>
        <v/>
      </c>
      <c r="O121" s="7" t="str">
        <f>IF($E121="", "", _xlfn.XLOOKUP(C121, 'SLCC Student'!H:H, 'SLCC Student'!P:P, "Not Found", 0, 1))</f>
        <v/>
      </c>
      <c r="P121" s="5" t="str">
        <f>IFERROR(VLOOKUP($E121, 'SLCC Student'!$A:$Q, 10, FALSE), IF($E121="", "", "Not Admitted"))</f>
        <v/>
      </c>
      <c r="Q121" s="5" t="str">
        <f>IFERROR(VLOOKUP($E121,'SLCC Student'!$A:$Q,12,FALSE),IF($E121="","", "NotAdmitted"))</f>
        <v/>
      </c>
    </row>
    <row r="122" spans="1:17" x14ac:dyDescent="0.2">
      <c r="A122" s="5" t="str">
        <f>IFERROR(VLOOKUP($E122,'HS Info'!$A:$D,2,FALSE),IF($E122="","","Not in HS Info"))</f>
        <v/>
      </c>
      <c r="B122" s="6" t="str">
        <f>IFERROR(VLOOKUP($C122, 'SLCC Student'!$H:$R, 11, FALSE), IF($E122="", "",  "Not yet admitted"))</f>
        <v/>
      </c>
      <c r="C122" s="5" t="str">
        <f>IFERROR(VLOOKUP($E122,'SLCC Student'!$A:$R,8,FALSE), IF($E122="", "", "Not yet admitted"))</f>
        <v/>
      </c>
      <c r="D122" s="5" t="str">
        <f>IFERROR(VLOOKUP($E122, 'HS Info'!$A:$D, 3, FALSE), IF($E122="", "",  "Not in HS Info"))</f>
        <v/>
      </c>
      <c r="E122" t="str">
        <f>IF(ISBLANK('HS Info'!A121), "", 'HS Info'!A121)</f>
        <v/>
      </c>
      <c r="F122" s="5" t="str">
        <f>IFERROR(VLOOKUP($E122, 'HS Info'!$A:$D, 4, FALSE), IF($E122="", "", "Not in HS Info"))</f>
        <v/>
      </c>
      <c r="G122" t="str">
        <f>IF(_xlfn.MAXIFS(ACT!$K:$K, ACT!$B:$B, 'Vetting Master'!$C122)&gt;0, _xlfn.MAXIFS(ACT!$K:$K, ACT!$B:$B, 'Vetting Master'!$C122), IF($E122="", "", 0))</f>
        <v/>
      </c>
      <c r="H122" t="str">
        <f>IF(_xlfn.MAXIFS(ACT!$J:$J, ACT!$B:$B, 'Vetting Master'!$C122)&gt;0, _xlfn.MAXIFS(ACT!$J:$J, ACT!$B:$B, 'Vetting Master'!$C122), IF($E122="", "", 0))</f>
        <v/>
      </c>
      <c r="I122" t="str">
        <f>IF(_xlfn.MAXIFS('SLCC Placement'!K:K, 'SLCC Placement'!B:B, 'Vetting Master'!$C122)&gt;0, _xlfn.MAXIFS('SLCC Placement'!K:K, 'SLCC Placement'!B:B, 'Vetting Master'!$C122), IF($E122="", "", 0))</f>
        <v/>
      </c>
      <c r="J122" t="str">
        <f>IF(_xlfn.MAXIFS('SLCC Placement'!J:J, 'SLCC Placement'!B:B, 'Vetting Master'!$C122)&gt;0, _xlfn.MAXIFS('SLCC Placement'!J:J, 'SLCC Placement'!B:B, 'Vetting Master'!$C122), IF($E122="", "", 0))</f>
        <v/>
      </c>
      <c r="K122" s="5" t="str">
        <f>IFERROR(IF(AND(MATCH(C122,'AP Credit'!B:B,0)&gt;0, MATCH("ENGL 1010",'AP Credit'!J:J,0)&gt;0),"Yes","No"), IF($E122="", " ", "No"))</f>
        <v xml:space="preserve"> </v>
      </c>
      <c r="L122" s="11" t="str" cm="1">
        <f t="array" ref="L122">IF($E122="", "", _xlfn.IFNA(_xlfn.IFS( J122&gt;599,  "1210 - Verify C or Better",  AND(J122&gt;499, OR(I122&gt;13, G122&gt;17)), "1060 - Verify C or Better", AND( OR(G122&gt;17, I122&gt;13), OR(H122&gt;22, J122&gt;399)), "1050 - Verify C or Better", OR( H122&gt;21, J122&gt;299), "1010/1030/1040", OR( H122&gt;19, J122&gt;299), "1010/1030", OR( H122&gt;18, J122&gt;299), "1030"), "Verify C or better in Secondary Math 1,2,3"))</f>
        <v/>
      </c>
      <c r="M122" s="4" t="str">
        <f>IFERROR(VLOOKUP($E122, 'HS Info'!$A:$E, 5, FALSE), IF($E122="", "", "Not in HS Info"))</f>
        <v/>
      </c>
      <c r="N122" s="5" t="str">
        <f>IFERROR(VLOOKUP($C122,Holds!$C:$K, 2, FALSE), IF($E122="", "", 0))</f>
        <v/>
      </c>
      <c r="O122" s="7" t="str">
        <f>IF($E122="", "", _xlfn.XLOOKUP(C122, 'SLCC Student'!H:H, 'SLCC Student'!P:P, "Not Found", 0, 1))</f>
        <v/>
      </c>
      <c r="P122" s="5" t="str">
        <f>IFERROR(VLOOKUP($E122, 'SLCC Student'!$A:$Q, 10, FALSE), IF($E122="", "", "Not Admitted"))</f>
        <v/>
      </c>
      <c r="Q122" s="5" t="str">
        <f>IFERROR(VLOOKUP($E122,'SLCC Student'!$A:$Q,12,FALSE),IF($E122="","", "NotAdmitted"))</f>
        <v/>
      </c>
    </row>
    <row r="123" spans="1:17" x14ac:dyDescent="0.2">
      <c r="A123" s="5" t="str">
        <f>IFERROR(VLOOKUP($E123,'HS Info'!$A:$D,2,FALSE),IF($E123="","","Not in HS Info"))</f>
        <v/>
      </c>
      <c r="B123" s="6" t="str">
        <f>IFERROR(VLOOKUP($C123, 'SLCC Student'!$H:$R, 11, FALSE), IF($E123="", "",  "Not yet admitted"))</f>
        <v/>
      </c>
      <c r="C123" s="5" t="str">
        <f>IFERROR(VLOOKUP($E123,'SLCC Student'!$A:$R,8,FALSE), IF($E123="", "", "Not yet admitted"))</f>
        <v/>
      </c>
      <c r="D123" s="5" t="str">
        <f>IFERROR(VLOOKUP($E123, 'HS Info'!$A:$D, 3, FALSE), IF($E123="", "",  "Not in HS Info"))</f>
        <v/>
      </c>
      <c r="E123" t="str">
        <f>IF(ISBLANK('HS Info'!A122), "", 'HS Info'!A122)</f>
        <v/>
      </c>
      <c r="F123" s="5" t="str">
        <f>IFERROR(VLOOKUP($E123, 'HS Info'!$A:$D, 4, FALSE), IF($E123="", "", "Not in HS Info"))</f>
        <v/>
      </c>
      <c r="G123" t="str">
        <f>IF(_xlfn.MAXIFS(ACT!$K:$K, ACT!$B:$B, 'Vetting Master'!$C123)&gt;0, _xlfn.MAXIFS(ACT!$K:$K, ACT!$B:$B, 'Vetting Master'!$C123), IF($E123="", "", 0))</f>
        <v/>
      </c>
      <c r="H123" t="str">
        <f>IF(_xlfn.MAXIFS(ACT!$J:$J, ACT!$B:$B, 'Vetting Master'!$C123)&gt;0, _xlfn.MAXIFS(ACT!$J:$J, ACT!$B:$B, 'Vetting Master'!$C123), IF($E123="", "", 0))</f>
        <v/>
      </c>
      <c r="I123" t="str">
        <f>IF(_xlfn.MAXIFS('SLCC Placement'!K:K, 'SLCC Placement'!B:B, 'Vetting Master'!$C123)&gt;0, _xlfn.MAXIFS('SLCC Placement'!K:K, 'SLCC Placement'!B:B, 'Vetting Master'!$C123), IF($E123="", "", 0))</f>
        <v/>
      </c>
      <c r="J123" t="str">
        <f>IF(_xlfn.MAXIFS('SLCC Placement'!J:J, 'SLCC Placement'!B:B, 'Vetting Master'!$C123)&gt;0, _xlfn.MAXIFS('SLCC Placement'!J:J, 'SLCC Placement'!B:B, 'Vetting Master'!$C123), IF($E123="", "", 0))</f>
        <v/>
      </c>
      <c r="K123" s="5" t="str">
        <f>IFERROR(IF(AND(MATCH(C123,'AP Credit'!B:B,0)&gt;0, MATCH("ENGL 1010",'AP Credit'!J:J,0)&gt;0),"Yes","No"), IF($E123="", " ", "No"))</f>
        <v xml:space="preserve"> </v>
      </c>
      <c r="L123" s="11" t="str" cm="1">
        <f t="array" ref="L123">IF($E123="", "", _xlfn.IFNA(_xlfn.IFS( J123&gt;599,  "1210 - Verify C or Better",  AND(J123&gt;499, OR(I123&gt;13, G123&gt;17)), "1060 - Verify C or Better", AND( OR(G123&gt;17, I123&gt;13), OR(H123&gt;22, J123&gt;399)), "1050 - Verify C or Better", OR( H123&gt;21, J123&gt;299), "1010/1030/1040", OR( H123&gt;19, J123&gt;299), "1010/1030", OR( H123&gt;18, J123&gt;299), "1030"), "Verify C or better in Secondary Math 1,2,3"))</f>
        <v/>
      </c>
      <c r="M123" s="4" t="str">
        <f>IFERROR(VLOOKUP($E123, 'HS Info'!$A:$E, 5, FALSE), IF($E123="", "", "Not in HS Info"))</f>
        <v/>
      </c>
      <c r="N123" s="5" t="str">
        <f>IFERROR(VLOOKUP($C123,Holds!$C:$K, 2, FALSE), IF($E123="", "", 0))</f>
        <v/>
      </c>
      <c r="O123" s="7" t="str">
        <f>IF($E123="", "", _xlfn.XLOOKUP(C123, 'SLCC Student'!H:H, 'SLCC Student'!P:P, "Not Found", 0, 1))</f>
        <v/>
      </c>
      <c r="P123" s="5" t="str">
        <f>IFERROR(VLOOKUP($E123, 'SLCC Student'!$A:$Q, 10, FALSE), IF($E123="", "", "Not Admitted"))</f>
        <v/>
      </c>
      <c r="Q123" s="5" t="str">
        <f>IFERROR(VLOOKUP($E123,'SLCC Student'!$A:$Q,12,FALSE),IF($E123="","", "NotAdmitted"))</f>
        <v/>
      </c>
    </row>
    <row r="124" spans="1:17" x14ac:dyDescent="0.2">
      <c r="A124" s="5" t="str">
        <f>IFERROR(VLOOKUP($E124,'HS Info'!$A:$D,2,FALSE),IF($E124="","","Not in HS Info"))</f>
        <v/>
      </c>
      <c r="B124" s="6" t="str">
        <f>IFERROR(VLOOKUP($C124, 'SLCC Student'!$H:$R, 11, FALSE), IF($E124="", "",  "Not yet admitted"))</f>
        <v/>
      </c>
      <c r="C124" s="5" t="str">
        <f>IFERROR(VLOOKUP($E124,'SLCC Student'!$A:$R,8,FALSE), IF($E124="", "", "Not yet admitted"))</f>
        <v/>
      </c>
      <c r="D124" s="5" t="str">
        <f>IFERROR(VLOOKUP($E124, 'HS Info'!$A:$D, 3, FALSE), IF($E124="", "",  "Not in HS Info"))</f>
        <v/>
      </c>
      <c r="E124" t="str">
        <f>IF(ISBLANK('HS Info'!A123), "", 'HS Info'!A123)</f>
        <v/>
      </c>
      <c r="F124" s="5" t="str">
        <f>IFERROR(VLOOKUP($E124, 'HS Info'!$A:$D, 4, FALSE), IF($E124="", "", "Not in HS Info"))</f>
        <v/>
      </c>
      <c r="G124" t="str">
        <f>IF(_xlfn.MAXIFS(ACT!$K:$K, ACT!$B:$B, 'Vetting Master'!$C124)&gt;0, _xlfn.MAXIFS(ACT!$K:$K, ACT!$B:$B, 'Vetting Master'!$C124), IF($E124="", "", 0))</f>
        <v/>
      </c>
      <c r="H124" t="str">
        <f>IF(_xlfn.MAXIFS(ACT!$J:$J, ACT!$B:$B, 'Vetting Master'!$C124)&gt;0, _xlfn.MAXIFS(ACT!$J:$J, ACT!$B:$B, 'Vetting Master'!$C124), IF($E124="", "", 0))</f>
        <v/>
      </c>
      <c r="I124" t="str">
        <f>IF(_xlfn.MAXIFS('SLCC Placement'!K:K, 'SLCC Placement'!B:B, 'Vetting Master'!$C124)&gt;0, _xlfn.MAXIFS('SLCC Placement'!K:K, 'SLCC Placement'!B:B, 'Vetting Master'!$C124), IF($E124="", "", 0))</f>
        <v/>
      </c>
      <c r="J124" t="str">
        <f>IF(_xlfn.MAXIFS('SLCC Placement'!J:J, 'SLCC Placement'!B:B, 'Vetting Master'!$C124)&gt;0, _xlfn.MAXIFS('SLCC Placement'!J:J, 'SLCC Placement'!B:B, 'Vetting Master'!$C124), IF($E124="", "", 0))</f>
        <v/>
      </c>
      <c r="K124" s="5" t="str">
        <f>IFERROR(IF(AND(MATCH(C124,'AP Credit'!B:B,0)&gt;0, MATCH("ENGL 1010",'AP Credit'!J:J,0)&gt;0),"Yes","No"), IF($E124="", " ", "No"))</f>
        <v xml:space="preserve"> </v>
      </c>
      <c r="L124" s="11" t="str" cm="1">
        <f t="array" ref="L124">IF($E124="", "", _xlfn.IFNA(_xlfn.IFS( J124&gt;599,  "1210 - Verify C or Better",  AND(J124&gt;499, OR(I124&gt;13, G124&gt;17)), "1060 - Verify C or Better", AND( OR(G124&gt;17, I124&gt;13), OR(H124&gt;22, J124&gt;399)), "1050 - Verify C or Better", OR( H124&gt;21, J124&gt;299), "1010/1030/1040", OR( H124&gt;19, J124&gt;299), "1010/1030", OR( H124&gt;18, J124&gt;299), "1030"), "Verify C or better in Secondary Math 1,2,3"))</f>
        <v/>
      </c>
      <c r="M124" s="4" t="str">
        <f>IFERROR(VLOOKUP($E124, 'HS Info'!$A:$E, 5, FALSE), IF($E124="", "", "Not in HS Info"))</f>
        <v/>
      </c>
      <c r="N124" s="5" t="str">
        <f>IFERROR(VLOOKUP($C124,Holds!$C:$K, 2, FALSE), IF($E124="", "", 0))</f>
        <v/>
      </c>
      <c r="O124" s="7" t="str">
        <f>IF($E124="", "", _xlfn.XLOOKUP(C124, 'SLCC Student'!H:H, 'SLCC Student'!P:P, "Not Found", 0, 1))</f>
        <v/>
      </c>
      <c r="P124" s="5" t="str">
        <f>IFERROR(VLOOKUP($E124, 'SLCC Student'!$A:$Q, 10, FALSE), IF($E124="", "", "Not Admitted"))</f>
        <v/>
      </c>
      <c r="Q124" s="5" t="str">
        <f>IFERROR(VLOOKUP($E124,'SLCC Student'!$A:$Q,12,FALSE),IF($E124="","", "NotAdmitted"))</f>
        <v/>
      </c>
    </row>
    <row r="125" spans="1:17" x14ac:dyDescent="0.2">
      <c r="A125" s="5" t="str">
        <f>IFERROR(VLOOKUP($E125,'HS Info'!$A:$D,2,FALSE),IF($E125="","","Not in HS Info"))</f>
        <v/>
      </c>
      <c r="B125" s="6" t="str">
        <f>IFERROR(VLOOKUP($C125, 'SLCC Student'!$H:$R, 11, FALSE), IF($E125="", "",  "Not yet admitted"))</f>
        <v/>
      </c>
      <c r="C125" s="5" t="str">
        <f>IFERROR(VLOOKUP($E125,'SLCC Student'!$A:$R,8,FALSE), IF($E125="", "", "Not yet admitted"))</f>
        <v/>
      </c>
      <c r="D125" s="5" t="str">
        <f>IFERROR(VLOOKUP($E125, 'HS Info'!$A:$D, 3, FALSE), IF($E125="", "",  "Not in HS Info"))</f>
        <v/>
      </c>
      <c r="E125" t="str">
        <f>IF(ISBLANK('HS Info'!A124), "", 'HS Info'!A124)</f>
        <v/>
      </c>
      <c r="F125" s="5" t="str">
        <f>IFERROR(VLOOKUP($E125, 'HS Info'!$A:$D, 4, FALSE), IF($E125="", "", "Not in HS Info"))</f>
        <v/>
      </c>
      <c r="G125" t="str">
        <f>IF(_xlfn.MAXIFS(ACT!$K:$K, ACT!$B:$B, 'Vetting Master'!$C125)&gt;0, _xlfn.MAXIFS(ACT!$K:$K, ACT!$B:$B, 'Vetting Master'!$C125), IF($E125="", "", 0))</f>
        <v/>
      </c>
      <c r="H125" t="str">
        <f>IF(_xlfn.MAXIFS(ACT!$J:$J, ACT!$B:$B, 'Vetting Master'!$C125)&gt;0, _xlfn.MAXIFS(ACT!$J:$J, ACT!$B:$B, 'Vetting Master'!$C125), IF($E125="", "", 0))</f>
        <v/>
      </c>
      <c r="I125" t="str">
        <f>IF(_xlfn.MAXIFS('SLCC Placement'!K:K, 'SLCC Placement'!B:B, 'Vetting Master'!$C125)&gt;0, _xlfn.MAXIFS('SLCC Placement'!K:K, 'SLCC Placement'!B:B, 'Vetting Master'!$C125), IF($E125="", "", 0))</f>
        <v/>
      </c>
      <c r="J125" t="str">
        <f>IF(_xlfn.MAXIFS('SLCC Placement'!J:J, 'SLCC Placement'!B:B, 'Vetting Master'!$C125)&gt;0, _xlfn.MAXIFS('SLCC Placement'!J:J, 'SLCC Placement'!B:B, 'Vetting Master'!$C125), IF($E125="", "", 0))</f>
        <v/>
      </c>
      <c r="K125" s="5" t="str">
        <f>IFERROR(IF(AND(MATCH(C125,'AP Credit'!B:B,0)&gt;0, MATCH("ENGL 1010",'AP Credit'!J:J,0)&gt;0),"Yes","No"), IF($E125="", " ", "No"))</f>
        <v xml:space="preserve"> </v>
      </c>
      <c r="L125" s="11" t="str" cm="1">
        <f t="array" ref="L125">IF($E125="", "", _xlfn.IFNA(_xlfn.IFS( J125&gt;599,  "1210 - Verify C or Better",  AND(J125&gt;499, OR(I125&gt;13, G125&gt;17)), "1060 - Verify C or Better", AND( OR(G125&gt;17, I125&gt;13), OR(H125&gt;22, J125&gt;399)), "1050 - Verify C or Better", OR( H125&gt;21, J125&gt;299), "1010/1030/1040", OR( H125&gt;19, J125&gt;299), "1010/1030", OR( H125&gt;18, J125&gt;299), "1030"), "Verify C or better in Secondary Math 1,2,3"))</f>
        <v/>
      </c>
      <c r="M125" s="4" t="str">
        <f>IFERROR(VLOOKUP($E125, 'HS Info'!$A:$E, 5, FALSE), IF($E125="", "", "Not in HS Info"))</f>
        <v/>
      </c>
      <c r="N125" s="5" t="str">
        <f>IFERROR(VLOOKUP($C125,Holds!$C:$K, 2, FALSE), IF($E125="", "", 0))</f>
        <v/>
      </c>
      <c r="O125" s="7" t="str">
        <f>IF($E125="", "", _xlfn.XLOOKUP(C125, 'SLCC Student'!H:H, 'SLCC Student'!P:P, "Not Found", 0, 1))</f>
        <v/>
      </c>
      <c r="P125" s="5" t="str">
        <f>IFERROR(VLOOKUP($E125, 'SLCC Student'!$A:$Q, 10, FALSE), IF($E125="", "", "Not Admitted"))</f>
        <v/>
      </c>
      <c r="Q125" s="5" t="str">
        <f>IFERROR(VLOOKUP($E125,'SLCC Student'!$A:$Q,12,FALSE),IF($E125="","", "NotAdmitted"))</f>
        <v/>
      </c>
    </row>
    <row r="126" spans="1:17" x14ac:dyDescent="0.2">
      <c r="A126" s="5" t="str">
        <f>IFERROR(VLOOKUP($E126,'HS Info'!$A:$D,2,FALSE),IF($E126="","","Not in HS Info"))</f>
        <v/>
      </c>
      <c r="B126" s="6" t="str">
        <f>IFERROR(VLOOKUP($C126, 'SLCC Student'!$H:$R, 11, FALSE), IF($E126="", "",  "Not yet admitted"))</f>
        <v/>
      </c>
      <c r="C126" s="5" t="str">
        <f>IFERROR(VLOOKUP($E126,'SLCC Student'!$A:$R,8,FALSE), IF($E126="", "", "Not yet admitted"))</f>
        <v/>
      </c>
      <c r="D126" s="5" t="str">
        <f>IFERROR(VLOOKUP($E126, 'HS Info'!$A:$D, 3, FALSE), IF($E126="", "",  "Not in HS Info"))</f>
        <v/>
      </c>
      <c r="E126" t="str">
        <f>IF(ISBLANK('HS Info'!A125), "", 'HS Info'!A125)</f>
        <v/>
      </c>
      <c r="F126" s="5" t="str">
        <f>IFERROR(VLOOKUP($E126, 'HS Info'!$A:$D, 4, FALSE), IF($E126="", "", "Not in HS Info"))</f>
        <v/>
      </c>
      <c r="G126" t="str">
        <f>IF(_xlfn.MAXIFS(ACT!$K:$K, ACT!$B:$B, 'Vetting Master'!$C126)&gt;0, _xlfn.MAXIFS(ACT!$K:$K, ACT!$B:$B, 'Vetting Master'!$C126), IF($E126="", "", 0))</f>
        <v/>
      </c>
      <c r="H126" t="str">
        <f>IF(_xlfn.MAXIFS(ACT!$J:$J, ACT!$B:$B, 'Vetting Master'!$C126)&gt;0, _xlfn.MAXIFS(ACT!$J:$J, ACT!$B:$B, 'Vetting Master'!$C126), IF($E126="", "", 0))</f>
        <v/>
      </c>
      <c r="I126" t="str">
        <f>IF(_xlfn.MAXIFS('SLCC Placement'!K:K, 'SLCC Placement'!B:B, 'Vetting Master'!$C126)&gt;0, _xlfn.MAXIFS('SLCC Placement'!K:K, 'SLCC Placement'!B:B, 'Vetting Master'!$C126), IF($E126="", "", 0))</f>
        <v/>
      </c>
      <c r="J126" t="str">
        <f>IF(_xlfn.MAXIFS('SLCC Placement'!J:J, 'SLCC Placement'!B:B, 'Vetting Master'!$C126)&gt;0, _xlfn.MAXIFS('SLCC Placement'!J:J, 'SLCC Placement'!B:B, 'Vetting Master'!$C126), IF($E126="", "", 0))</f>
        <v/>
      </c>
      <c r="K126" s="5" t="str">
        <f>IFERROR(IF(AND(MATCH(C126,'AP Credit'!B:B,0)&gt;0, MATCH("ENGL 1010",'AP Credit'!J:J,0)&gt;0),"Yes","No"), IF($E126="", " ", "No"))</f>
        <v xml:space="preserve"> </v>
      </c>
      <c r="L126" s="11" t="str" cm="1">
        <f t="array" ref="L126">IF($E126="", "", _xlfn.IFNA(_xlfn.IFS( J126&gt;599,  "1210 - Verify C or Better",  AND(J126&gt;499, OR(I126&gt;13, G126&gt;17)), "1060 - Verify C or Better", AND( OR(G126&gt;17, I126&gt;13), OR(H126&gt;22, J126&gt;399)), "1050 - Verify C or Better", OR( H126&gt;21, J126&gt;299), "1010/1030/1040", OR( H126&gt;19, J126&gt;299), "1010/1030", OR( H126&gt;18, J126&gt;299), "1030"), "Verify C or better in Secondary Math 1,2,3"))</f>
        <v/>
      </c>
      <c r="M126" s="4" t="str">
        <f>IFERROR(VLOOKUP($E126, 'HS Info'!$A:$E, 5, FALSE), IF($E126="", "", "Not in HS Info"))</f>
        <v/>
      </c>
      <c r="N126" s="5" t="str">
        <f>IFERROR(VLOOKUP($C126,Holds!$C:$K, 2, FALSE), IF($E126="", "", 0))</f>
        <v/>
      </c>
      <c r="O126" s="7" t="str">
        <f>IF($E126="", "", _xlfn.XLOOKUP(C126, 'SLCC Student'!H:H, 'SLCC Student'!P:P, "Not Found", 0, 1))</f>
        <v/>
      </c>
      <c r="P126" s="5" t="str">
        <f>IFERROR(VLOOKUP($E126, 'SLCC Student'!$A:$Q, 10, FALSE), IF($E126="", "", "Not Admitted"))</f>
        <v/>
      </c>
      <c r="Q126" s="5" t="str">
        <f>IFERROR(VLOOKUP($E126,'SLCC Student'!$A:$Q,12,FALSE),IF($E126="","", "NotAdmitted"))</f>
        <v/>
      </c>
    </row>
    <row r="127" spans="1:17" x14ac:dyDescent="0.2">
      <c r="A127" s="5" t="str">
        <f>IFERROR(VLOOKUP($E127,'HS Info'!$A:$D,2,FALSE),IF($E127="","","Not in HS Info"))</f>
        <v/>
      </c>
      <c r="B127" s="6" t="str">
        <f>IFERROR(VLOOKUP($C127, 'SLCC Student'!$H:$R, 11, FALSE), IF($E127="", "",  "Not yet admitted"))</f>
        <v/>
      </c>
      <c r="C127" s="5" t="str">
        <f>IFERROR(VLOOKUP($E127,'SLCC Student'!$A:$R,8,FALSE), IF($E127="", "", "Not yet admitted"))</f>
        <v/>
      </c>
      <c r="D127" s="5" t="str">
        <f>IFERROR(VLOOKUP($E127, 'HS Info'!$A:$D, 3, FALSE), IF($E127="", "",  "Not in HS Info"))</f>
        <v/>
      </c>
      <c r="E127" t="str">
        <f>IF(ISBLANK('HS Info'!A126), "", 'HS Info'!A126)</f>
        <v/>
      </c>
      <c r="F127" s="5" t="str">
        <f>IFERROR(VLOOKUP($E127, 'HS Info'!$A:$D, 4, FALSE), IF($E127="", "", "Not in HS Info"))</f>
        <v/>
      </c>
      <c r="G127" t="str">
        <f>IF(_xlfn.MAXIFS(ACT!$K:$K, ACT!$B:$B, 'Vetting Master'!$C127)&gt;0, _xlfn.MAXIFS(ACT!$K:$K, ACT!$B:$B, 'Vetting Master'!$C127), IF($E127="", "", 0))</f>
        <v/>
      </c>
      <c r="H127" t="str">
        <f>IF(_xlfn.MAXIFS(ACT!$J:$J, ACT!$B:$B, 'Vetting Master'!$C127)&gt;0, _xlfn.MAXIFS(ACT!$J:$J, ACT!$B:$B, 'Vetting Master'!$C127), IF($E127="", "", 0))</f>
        <v/>
      </c>
      <c r="I127" t="str">
        <f>IF(_xlfn.MAXIFS('SLCC Placement'!K:K, 'SLCC Placement'!B:B, 'Vetting Master'!$C127)&gt;0, _xlfn.MAXIFS('SLCC Placement'!K:K, 'SLCC Placement'!B:B, 'Vetting Master'!$C127), IF($E127="", "", 0))</f>
        <v/>
      </c>
      <c r="J127" t="str">
        <f>IF(_xlfn.MAXIFS('SLCC Placement'!J:J, 'SLCC Placement'!B:B, 'Vetting Master'!$C127)&gt;0, _xlfn.MAXIFS('SLCC Placement'!J:J, 'SLCC Placement'!B:B, 'Vetting Master'!$C127), IF($E127="", "", 0))</f>
        <v/>
      </c>
      <c r="K127" s="5" t="str">
        <f>IFERROR(IF(AND(MATCH(C127,'AP Credit'!B:B,0)&gt;0, MATCH("ENGL 1010",'AP Credit'!J:J,0)&gt;0),"Yes","No"), IF($E127="", " ", "No"))</f>
        <v xml:space="preserve"> </v>
      </c>
      <c r="L127" s="11" t="str" cm="1">
        <f t="array" ref="L127">IF($E127="", "", _xlfn.IFNA(_xlfn.IFS( J127&gt;599,  "1210 - Verify C or Better",  AND(J127&gt;499, OR(I127&gt;13, G127&gt;17)), "1060 - Verify C or Better", AND( OR(G127&gt;17, I127&gt;13), OR(H127&gt;22, J127&gt;399)), "1050 - Verify C or Better", OR( H127&gt;21, J127&gt;299), "1010/1030/1040", OR( H127&gt;19, J127&gt;299), "1010/1030", OR( H127&gt;18, J127&gt;299), "1030"), "Verify C or better in Secondary Math 1,2,3"))</f>
        <v/>
      </c>
      <c r="M127" s="4" t="str">
        <f>IFERROR(VLOOKUP($E127, 'HS Info'!$A:$E, 5, FALSE), IF($E127="", "", "Not in HS Info"))</f>
        <v/>
      </c>
      <c r="N127" s="5" t="str">
        <f>IFERROR(VLOOKUP($C127,Holds!$C:$K, 2, FALSE), IF($E127="", "", 0))</f>
        <v/>
      </c>
      <c r="O127" s="7" t="str">
        <f>IF($E127="", "", _xlfn.XLOOKUP(C127, 'SLCC Student'!H:H, 'SLCC Student'!P:P, "Not Found", 0, 1))</f>
        <v/>
      </c>
      <c r="P127" s="5" t="str">
        <f>IFERROR(VLOOKUP($E127, 'SLCC Student'!$A:$Q, 10, FALSE), IF($E127="", "", "Not Admitted"))</f>
        <v/>
      </c>
      <c r="Q127" s="5" t="str">
        <f>IFERROR(VLOOKUP($E127,'SLCC Student'!$A:$Q,12,FALSE),IF($E127="","", "NotAdmitted"))</f>
        <v/>
      </c>
    </row>
    <row r="128" spans="1:17" x14ac:dyDescent="0.2">
      <c r="A128" s="5" t="str">
        <f>IFERROR(VLOOKUP($E128,'HS Info'!$A:$D,2,FALSE),IF($E128="","","Not in HS Info"))</f>
        <v/>
      </c>
      <c r="B128" s="6" t="str">
        <f>IFERROR(VLOOKUP($C128, 'SLCC Student'!$H:$R, 11, FALSE), IF($E128="", "",  "Not yet admitted"))</f>
        <v/>
      </c>
      <c r="C128" s="5" t="str">
        <f>IFERROR(VLOOKUP($E128,'SLCC Student'!$A:$R,8,FALSE), IF($E128="", "", "Not yet admitted"))</f>
        <v/>
      </c>
      <c r="D128" s="5" t="str">
        <f>IFERROR(VLOOKUP($E128, 'HS Info'!$A:$D, 3, FALSE), IF($E128="", "",  "Not in HS Info"))</f>
        <v/>
      </c>
      <c r="E128" t="str">
        <f>IF(ISBLANK('HS Info'!A127), "", 'HS Info'!A127)</f>
        <v/>
      </c>
      <c r="F128" s="5" t="str">
        <f>IFERROR(VLOOKUP($E128, 'HS Info'!$A:$D, 4, FALSE), IF($E128="", "", "Not in HS Info"))</f>
        <v/>
      </c>
      <c r="G128" t="str">
        <f>IF(_xlfn.MAXIFS(ACT!$K:$K, ACT!$B:$B, 'Vetting Master'!$C128)&gt;0, _xlfn.MAXIFS(ACT!$K:$K, ACT!$B:$B, 'Vetting Master'!$C128), IF($E128="", "", 0))</f>
        <v/>
      </c>
      <c r="H128" t="str">
        <f>IF(_xlfn.MAXIFS(ACT!$J:$J, ACT!$B:$B, 'Vetting Master'!$C128)&gt;0, _xlfn.MAXIFS(ACT!$J:$J, ACT!$B:$B, 'Vetting Master'!$C128), IF($E128="", "", 0))</f>
        <v/>
      </c>
      <c r="I128" t="str">
        <f>IF(_xlfn.MAXIFS('SLCC Placement'!K:K, 'SLCC Placement'!B:B, 'Vetting Master'!$C128)&gt;0, _xlfn.MAXIFS('SLCC Placement'!K:K, 'SLCC Placement'!B:B, 'Vetting Master'!$C128), IF($E128="", "", 0))</f>
        <v/>
      </c>
      <c r="J128" t="str">
        <f>IF(_xlfn.MAXIFS('SLCC Placement'!J:J, 'SLCC Placement'!B:B, 'Vetting Master'!$C128)&gt;0, _xlfn.MAXIFS('SLCC Placement'!J:J, 'SLCC Placement'!B:B, 'Vetting Master'!$C128), IF($E128="", "", 0))</f>
        <v/>
      </c>
      <c r="K128" s="5" t="str">
        <f>IFERROR(IF(AND(MATCH(C128,'AP Credit'!B:B,0)&gt;0, MATCH("ENGL 1010",'AP Credit'!J:J,0)&gt;0),"Yes","No"), IF($E128="", " ", "No"))</f>
        <v xml:space="preserve"> </v>
      </c>
      <c r="L128" s="11" t="str" cm="1">
        <f t="array" ref="L128">IF($E128="", "", _xlfn.IFNA(_xlfn.IFS( J128&gt;599,  "1210 - Verify C or Better",  AND(J128&gt;499, OR(I128&gt;13, G128&gt;17)), "1060 - Verify C or Better", AND( OR(G128&gt;17, I128&gt;13), OR(H128&gt;22, J128&gt;399)), "1050 - Verify C or Better", OR( H128&gt;21, J128&gt;299), "1010/1030/1040", OR( H128&gt;19, J128&gt;299), "1010/1030", OR( H128&gt;18, J128&gt;299), "1030"), "Verify C or better in Secondary Math 1,2,3"))</f>
        <v/>
      </c>
      <c r="M128" s="4" t="str">
        <f>IFERROR(VLOOKUP($E128, 'HS Info'!$A:$E, 5, FALSE), IF($E128="", "", "Not in HS Info"))</f>
        <v/>
      </c>
      <c r="N128" s="5" t="str">
        <f>IFERROR(VLOOKUP($C128,Holds!$C:$K, 2, FALSE), IF($E128="", "", 0))</f>
        <v/>
      </c>
      <c r="O128" s="7" t="str">
        <f>IF($E128="", "", _xlfn.XLOOKUP(C128, 'SLCC Student'!H:H, 'SLCC Student'!P:P, "Not Found", 0, 1))</f>
        <v/>
      </c>
      <c r="P128" s="5" t="str">
        <f>IFERROR(VLOOKUP($E128, 'SLCC Student'!$A:$Q, 10, FALSE), IF($E128="", "", "Not Admitted"))</f>
        <v/>
      </c>
      <c r="Q128" s="5" t="str">
        <f>IFERROR(VLOOKUP($E128,'SLCC Student'!$A:$Q,12,FALSE),IF($E128="","", "NotAdmitted"))</f>
        <v/>
      </c>
    </row>
    <row r="129" spans="1:17" x14ac:dyDescent="0.2">
      <c r="A129" s="5" t="str">
        <f>IFERROR(VLOOKUP($E129,'HS Info'!$A:$D,2,FALSE),IF($E129="","","Not in HS Info"))</f>
        <v/>
      </c>
      <c r="B129" s="6" t="str">
        <f>IFERROR(VLOOKUP($C129, 'SLCC Student'!$H:$R, 11, FALSE), IF($E129="", "",  "Not yet admitted"))</f>
        <v/>
      </c>
      <c r="C129" s="5" t="str">
        <f>IFERROR(VLOOKUP($E129,'SLCC Student'!$A:$R,8,FALSE), IF($E129="", "", "Not yet admitted"))</f>
        <v/>
      </c>
      <c r="D129" s="5" t="str">
        <f>IFERROR(VLOOKUP($E129, 'HS Info'!$A:$D, 3, FALSE), IF($E129="", "",  "Not in HS Info"))</f>
        <v/>
      </c>
      <c r="E129" t="str">
        <f>IF(ISBLANK('HS Info'!A128), "", 'HS Info'!A128)</f>
        <v/>
      </c>
      <c r="F129" s="5" t="str">
        <f>IFERROR(VLOOKUP($E129, 'HS Info'!$A:$D, 4, FALSE), IF($E129="", "", "Not in HS Info"))</f>
        <v/>
      </c>
      <c r="G129" t="str">
        <f>IF(_xlfn.MAXIFS(ACT!$K:$K, ACT!$B:$B, 'Vetting Master'!$C129)&gt;0, _xlfn.MAXIFS(ACT!$K:$K, ACT!$B:$B, 'Vetting Master'!$C129), IF($E129="", "", 0))</f>
        <v/>
      </c>
      <c r="H129" t="str">
        <f>IF(_xlfn.MAXIFS(ACT!$J:$J, ACT!$B:$B, 'Vetting Master'!$C129)&gt;0, _xlfn.MAXIFS(ACT!$J:$J, ACT!$B:$B, 'Vetting Master'!$C129), IF($E129="", "", 0))</f>
        <v/>
      </c>
      <c r="I129" t="str">
        <f>IF(_xlfn.MAXIFS('SLCC Placement'!K:K, 'SLCC Placement'!B:B, 'Vetting Master'!$C129)&gt;0, _xlfn.MAXIFS('SLCC Placement'!K:K, 'SLCC Placement'!B:B, 'Vetting Master'!$C129), IF($E129="", "", 0))</f>
        <v/>
      </c>
      <c r="J129" t="str">
        <f>IF(_xlfn.MAXIFS('SLCC Placement'!J:J, 'SLCC Placement'!B:B, 'Vetting Master'!$C129)&gt;0, _xlfn.MAXIFS('SLCC Placement'!J:J, 'SLCC Placement'!B:B, 'Vetting Master'!$C129), IF($E129="", "", 0))</f>
        <v/>
      </c>
      <c r="K129" s="5" t="str">
        <f>IFERROR(IF(AND(MATCH(C129,'AP Credit'!B:B,0)&gt;0, MATCH("ENGL 1010",'AP Credit'!J:J,0)&gt;0),"Yes","No"), IF($E129="", " ", "No"))</f>
        <v xml:space="preserve"> </v>
      </c>
      <c r="L129" s="11" t="str" cm="1">
        <f t="array" ref="L129">IF($E129="", "", _xlfn.IFNA(_xlfn.IFS( J129&gt;599,  "1210 - Verify C or Better",  AND(J129&gt;499, OR(I129&gt;13, G129&gt;17)), "1060 - Verify C or Better", AND( OR(G129&gt;17, I129&gt;13), OR(H129&gt;22, J129&gt;399)), "1050 - Verify C or Better", OR( H129&gt;21, J129&gt;299), "1010/1030/1040", OR( H129&gt;19, J129&gt;299), "1010/1030", OR( H129&gt;18, J129&gt;299), "1030"), "Verify C or better in Secondary Math 1,2,3"))</f>
        <v/>
      </c>
      <c r="M129" s="4" t="str">
        <f>IFERROR(VLOOKUP($E129, 'HS Info'!$A:$E, 5, FALSE), IF($E129="", "", "Not in HS Info"))</f>
        <v/>
      </c>
      <c r="N129" s="5" t="str">
        <f>IFERROR(VLOOKUP($C129,Holds!$C:$K, 2, FALSE), IF($E129="", "", 0))</f>
        <v/>
      </c>
      <c r="O129" s="7" t="str">
        <f>IF($E129="", "", _xlfn.XLOOKUP(C129, 'SLCC Student'!H:H, 'SLCC Student'!P:P, "Not Found", 0, 1))</f>
        <v/>
      </c>
      <c r="P129" s="5" t="str">
        <f>IFERROR(VLOOKUP($E129, 'SLCC Student'!$A:$Q, 10, FALSE), IF($E129="", "", "Not Admitted"))</f>
        <v/>
      </c>
      <c r="Q129" s="5" t="str">
        <f>IFERROR(VLOOKUP($E129,'SLCC Student'!$A:$Q,12,FALSE),IF($E129="","", "NotAdmitted"))</f>
        <v/>
      </c>
    </row>
    <row r="130" spans="1:17" x14ac:dyDescent="0.2">
      <c r="A130" s="5" t="str">
        <f>IFERROR(VLOOKUP($E130,'HS Info'!$A:$D,2,FALSE),IF($E130="","","Not in HS Info"))</f>
        <v/>
      </c>
      <c r="B130" s="6" t="str">
        <f>IFERROR(VLOOKUP($C130, 'SLCC Student'!$H:$R, 11, FALSE), IF($E130="", "",  "Not yet admitted"))</f>
        <v/>
      </c>
      <c r="C130" s="5" t="str">
        <f>IFERROR(VLOOKUP($E130,'SLCC Student'!$A:$R,8,FALSE), IF($E130="", "", "Not yet admitted"))</f>
        <v/>
      </c>
      <c r="D130" s="5" t="str">
        <f>IFERROR(VLOOKUP($E130, 'HS Info'!$A:$D, 3, FALSE), IF($E130="", "",  "Not in HS Info"))</f>
        <v/>
      </c>
      <c r="E130" t="str">
        <f>IF(ISBLANK('HS Info'!A129), "", 'HS Info'!A129)</f>
        <v/>
      </c>
      <c r="F130" s="5" t="str">
        <f>IFERROR(VLOOKUP($E130, 'HS Info'!$A:$D, 4, FALSE), IF($E130="", "", "Not in HS Info"))</f>
        <v/>
      </c>
      <c r="G130" t="str">
        <f>IF(_xlfn.MAXIFS(ACT!$K:$K, ACT!$B:$B, 'Vetting Master'!$C130)&gt;0, _xlfn.MAXIFS(ACT!$K:$K, ACT!$B:$B, 'Vetting Master'!$C130), IF($E130="", "", 0))</f>
        <v/>
      </c>
      <c r="H130" t="str">
        <f>IF(_xlfn.MAXIFS(ACT!$J:$J, ACT!$B:$B, 'Vetting Master'!$C130)&gt;0, _xlfn.MAXIFS(ACT!$J:$J, ACT!$B:$B, 'Vetting Master'!$C130), IF($E130="", "", 0))</f>
        <v/>
      </c>
      <c r="I130" t="str">
        <f>IF(_xlfn.MAXIFS('SLCC Placement'!K:K, 'SLCC Placement'!B:B, 'Vetting Master'!$C130)&gt;0, _xlfn.MAXIFS('SLCC Placement'!K:K, 'SLCC Placement'!B:B, 'Vetting Master'!$C130), IF($E130="", "", 0))</f>
        <v/>
      </c>
      <c r="J130" t="str">
        <f>IF(_xlfn.MAXIFS('SLCC Placement'!J:J, 'SLCC Placement'!B:B, 'Vetting Master'!$C130)&gt;0, _xlfn.MAXIFS('SLCC Placement'!J:J, 'SLCC Placement'!B:B, 'Vetting Master'!$C130), IF($E130="", "", 0))</f>
        <v/>
      </c>
      <c r="K130" s="5" t="str">
        <f>IFERROR(IF(AND(MATCH(C130,'AP Credit'!B:B,0)&gt;0, MATCH("ENGL 1010",'AP Credit'!J:J,0)&gt;0),"Yes","No"), IF($E130="", " ", "No"))</f>
        <v xml:space="preserve"> </v>
      </c>
      <c r="L130" s="11" t="str" cm="1">
        <f t="array" ref="L130">IF($E130="", "", _xlfn.IFNA(_xlfn.IFS( J130&gt;599,  "1210 - Verify C or Better",  AND(J130&gt;499, OR(I130&gt;13, G130&gt;17)), "1060 - Verify C or Better", AND( OR(G130&gt;17, I130&gt;13), OR(H130&gt;22, J130&gt;399)), "1050 - Verify C or Better", OR( H130&gt;21, J130&gt;299), "1010/1030/1040", OR( H130&gt;19, J130&gt;299), "1010/1030", OR( H130&gt;18, J130&gt;299), "1030"), "Verify C or better in Secondary Math 1,2,3"))</f>
        <v/>
      </c>
      <c r="M130" s="4" t="str">
        <f>IFERROR(VLOOKUP($E130, 'HS Info'!$A:$E, 5, FALSE), IF($E130="", "", "Not in HS Info"))</f>
        <v/>
      </c>
      <c r="N130" s="5" t="str">
        <f>IFERROR(VLOOKUP($C130,Holds!$C:$K, 2, FALSE), IF($E130="", "", 0))</f>
        <v/>
      </c>
      <c r="O130" s="7" t="str">
        <f>IF($E130="", "", _xlfn.XLOOKUP(C130, 'SLCC Student'!H:H, 'SLCC Student'!P:P, "Not Found", 0, 1))</f>
        <v/>
      </c>
      <c r="P130" s="5" t="str">
        <f>IFERROR(VLOOKUP($E130, 'SLCC Student'!$A:$Q, 10, FALSE), IF($E130="", "", "Not Admitted"))</f>
        <v/>
      </c>
      <c r="Q130" s="5" t="str">
        <f>IFERROR(VLOOKUP($E130,'SLCC Student'!$A:$Q,12,FALSE),IF($E130="","", "NotAdmitted"))</f>
        <v/>
      </c>
    </row>
    <row r="131" spans="1:17" x14ac:dyDescent="0.2">
      <c r="A131" s="5" t="str">
        <f>IFERROR(VLOOKUP($E131,'HS Info'!$A:$D,2,FALSE),IF($E131="","","Not in HS Info"))</f>
        <v/>
      </c>
      <c r="B131" s="6" t="str">
        <f>IFERROR(VLOOKUP($C131, 'SLCC Student'!$H:$R, 11, FALSE), IF($E131="", "",  "Not yet admitted"))</f>
        <v/>
      </c>
      <c r="C131" s="5" t="str">
        <f>IFERROR(VLOOKUP($E131,'SLCC Student'!$A:$R,8,FALSE), IF($E131="", "", "Not yet admitted"))</f>
        <v/>
      </c>
      <c r="D131" s="5" t="str">
        <f>IFERROR(VLOOKUP($E131, 'HS Info'!$A:$D, 3, FALSE), IF($E131="", "",  "Not in HS Info"))</f>
        <v/>
      </c>
      <c r="E131" t="str">
        <f>IF(ISBLANK('HS Info'!A130), "", 'HS Info'!A130)</f>
        <v/>
      </c>
      <c r="F131" s="5" t="str">
        <f>IFERROR(VLOOKUP($E131, 'HS Info'!$A:$D, 4, FALSE), IF($E131="", "", "Not in HS Info"))</f>
        <v/>
      </c>
      <c r="G131" t="str">
        <f>IF(_xlfn.MAXIFS(ACT!$K:$K, ACT!$B:$B, 'Vetting Master'!$C131)&gt;0, _xlfn.MAXIFS(ACT!$K:$K, ACT!$B:$B, 'Vetting Master'!$C131), IF($E131="", "", 0))</f>
        <v/>
      </c>
      <c r="H131" t="str">
        <f>IF(_xlfn.MAXIFS(ACT!$J:$J, ACT!$B:$B, 'Vetting Master'!$C131)&gt;0, _xlfn.MAXIFS(ACT!$J:$J, ACT!$B:$B, 'Vetting Master'!$C131), IF($E131="", "", 0))</f>
        <v/>
      </c>
      <c r="I131" t="str">
        <f>IF(_xlfn.MAXIFS('SLCC Placement'!K:K, 'SLCC Placement'!B:B, 'Vetting Master'!$C131)&gt;0, _xlfn.MAXIFS('SLCC Placement'!K:K, 'SLCC Placement'!B:B, 'Vetting Master'!$C131), IF($E131="", "", 0))</f>
        <v/>
      </c>
      <c r="J131" t="str">
        <f>IF(_xlfn.MAXIFS('SLCC Placement'!J:J, 'SLCC Placement'!B:B, 'Vetting Master'!$C131)&gt;0, _xlfn.MAXIFS('SLCC Placement'!J:J, 'SLCC Placement'!B:B, 'Vetting Master'!$C131), IF($E131="", "", 0))</f>
        <v/>
      </c>
      <c r="K131" s="5" t="str">
        <f>IFERROR(IF(AND(MATCH(C131,'AP Credit'!B:B,0)&gt;0, MATCH("ENGL 1010",'AP Credit'!J:J,0)&gt;0),"Yes","No"), IF($E131="", " ", "No"))</f>
        <v xml:space="preserve"> </v>
      </c>
      <c r="L131" s="11" t="str" cm="1">
        <f t="array" ref="L131">IF($E131="", "", _xlfn.IFNA(_xlfn.IFS( J131&gt;599,  "1210 - Verify C or Better",  AND(J131&gt;499, OR(I131&gt;13, G131&gt;17)), "1060 - Verify C or Better", AND( OR(G131&gt;17, I131&gt;13), OR(H131&gt;22, J131&gt;399)), "1050 - Verify C or Better", OR( H131&gt;21, J131&gt;299), "1010/1030/1040", OR( H131&gt;19, J131&gt;299), "1010/1030", OR( H131&gt;18, J131&gt;299), "1030"), "Verify C or better in Secondary Math 1,2,3"))</f>
        <v/>
      </c>
      <c r="M131" s="4" t="str">
        <f>IFERROR(VLOOKUP($E131, 'HS Info'!$A:$E, 5, FALSE), IF($E131="", "", "Not in HS Info"))</f>
        <v/>
      </c>
      <c r="N131" s="5" t="str">
        <f>IFERROR(VLOOKUP($C131,Holds!$C:$K, 2, FALSE), IF($E131="", "", 0))</f>
        <v/>
      </c>
      <c r="O131" s="7" t="str">
        <f>IF($E131="", "", _xlfn.XLOOKUP(C131, 'SLCC Student'!H:H, 'SLCC Student'!P:P, "Not Found", 0, 1))</f>
        <v/>
      </c>
      <c r="P131" s="5" t="str">
        <f>IFERROR(VLOOKUP($E131, 'SLCC Student'!$A:$Q, 10, FALSE), IF($E131="", "", "Not Admitted"))</f>
        <v/>
      </c>
      <c r="Q131" s="5" t="str">
        <f>IFERROR(VLOOKUP($E131,'SLCC Student'!$A:$Q,12,FALSE),IF($E131="","", "NotAdmitted"))</f>
        <v/>
      </c>
    </row>
    <row r="132" spans="1:17" x14ac:dyDescent="0.2">
      <c r="A132" s="5" t="str">
        <f>IFERROR(VLOOKUP($E132,'HS Info'!$A:$D,2,FALSE),IF($E132="","","Not in HS Info"))</f>
        <v/>
      </c>
      <c r="B132" s="6" t="str">
        <f>IFERROR(VLOOKUP($C132, 'SLCC Student'!$H:$R, 11, FALSE), IF($E132="", "",  "Not yet admitted"))</f>
        <v/>
      </c>
      <c r="C132" s="5" t="str">
        <f>IFERROR(VLOOKUP($E132,'SLCC Student'!$A:$R,8,FALSE), IF($E132="", "", "Not yet admitted"))</f>
        <v/>
      </c>
      <c r="D132" s="5" t="str">
        <f>IFERROR(VLOOKUP($E132, 'HS Info'!$A:$D, 3, FALSE), IF($E132="", "",  "Not in HS Info"))</f>
        <v/>
      </c>
      <c r="E132" t="str">
        <f>IF(ISBLANK('HS Info'!A131), "", 'HS Info'!A131)</f>
        <v/>
      </c>
      <c r="F132" s="5" t="str">
        <f>IFERROR(VLOOKUP($E132, 'HS Info'!$A:$D, 4, FALSE), IF($E132="", "", "Not in HS Info"))</f>
        <v/>
      </c>
      <c r="G132" t="str">
        <f>IF(_xlfn.MAXIFS(ACT!$K:$K, ACT!$B:$B, 'Vetting Master'!$C132)&gt;0, _xlfn.MAXIFS(ACT!$K:$K, ACT!$B:$B, 'Vetting Master'!$C132), IF($E132="", "", 0))</f>
        <v/>
      </c>
      <c r="H132" t="str">
        <f>IF(_xlfn.MAXIFS(ACT!$J:$J, ACT!$B:$B, 'Vetting Master'!$C132)&gt;0, _xlfn.MAXIFS(ACT!$J:$J, ACT!$B:$B, 'Vetting Master'!$C132), IF($E132="", "", 0))</f>
        <v/>
      </c>
      <c r="I132" t="str">
        <f>IF(_xlfn.MAXIFS('SLCC Placement'!K:K, 'SLCC Placement'!B:B, 'Vetting Master'!$C132)&gt;0, _xlfn.MAXIFS('SLCC Placement'!K:K, 'SLCC Placement'!B:B, 'Vetting Master'!$C132), IF($E132="", "", 0))</f>
        <v/>
      </c>
      <c r="J132" t="str">
        <f>IF(_xlfn.MAXIFS('SLCC Placement'!J:J, 'SLCC Placement'!B:B, 'Vetting Master'!$C132)&gt;0, _xlfn.MAXIFS('SLCC Placement'!J:J, 'SLCC Placement'!B:B, 'Vetting Master'!$C132), IF($E132="", "", 0))</f>
        <v/>
      </c>
      <c r="K132" s="5" t="str">
        <f>IFERROR(IF(AND(MATCH(C132,'AP Credit'!B:B,0)&gt;0, MATCH("ENGL 1010",'AP Credit'!J:J,0)&gt;0),"Yes","No"), IF($E132="", " ", "No"))</f>
        <v xml:space="preserve"> </v>
      </c>
      <c r="L132" s="11" t="str" cm="1">
        <f t="array" ref="L132">IF($E132="", "", _xlfn.IFNA(_xlfn.IFS( J132&gt;599,  "1210 - Verify C or Better",  AND(J132&gt;499, OR(I132&gt;13, G132&gt;17)), "1060 - Verify C or Better", AND( OR(G132&gt;17, I132&gt;13), OR(H132&gt;22, J132&gt;399)), "1050 - Verify C or Better", OR( H132&gt;21, J132&gt;299), "1010/1030/1040", OR( H132&gt;19, J132&gt;299), "1010/1030", OR( H132&gt;18, J132&gt;299), "1030"), "Verify C or better in Secondary Math 1,2,3"))</f>
        <v/>
      </c>
      <c r="M132" s="4" t="str">
        <f>IFERROR(VLOOKUP($E132, 'HS Info'!$A:$E, 5, FALSE), IF($E132="", "", "Not in HS Info"))</f>
        <v/>
      </c>
      <c r="N132" s="5" t="str">
        <f>IFERROR(VLOOKUP($C132,Holds!$C:$K, 2, FALSE), IF($E132="", "", 0))</f>
        <v/>
      </c>
      <c r="O132" s="7" t="str">
        <f>IF($E132="", "", _xlfn.XLOOKUP(C132, 'SLCC Student'!H:H, 'SLCC Student'!P:P, "Not Found", 0, 1))</f>
        <v/>
      </c>
      <c r="P132" s="5" t="str">
        <f>IFERROR(VLOOKUP($E132, 'SLCC Student'!$A:$Q, 10, FALSE), IF($E132="", "", "Not Admitted"))</f>
        <v/>
      </c>
      <c r="Q132" s="5" t="str">
        <f>IFERROR(VLOOKUP($E132,'SLCC Student'!$A:$Q,12,FALSE),IF($E132="","", "NotAdmitted"))</f>
        <v/>
      </c>
    </row>
    <row r="133" spans="1:17" x14ac:dyDescent="0.2">
      <c r="A133" s="5" t="str">
        <f>IFERROR(VLOOKUP($E133,'HS Info'!$A:$D,2,FALSE),IF($E133="","","Not in HS Info"))</f>
        <v/>
      </c>
      <c r="B133" s="6" t="str">
        <f>IFERROR(VLOOKUP($C133, 'SLCC Student'!$H:$R, 11, FALSE), IF($E133="", "",  "Not yet admitted"))</f>
        <v/>
      </c>
      <c r="C133" s="5" t="str">
        <f>IFERROR(VLOOKUP($E133,'SLCC Student'!$A:$R,8,FALSE), IF($E133="", "", "Not yet admitted"))</f>
        <v/>
      </c>
      <c r="D133" s="5" t="str">
        <f>IFERROR(VLOOKUP($E133, 'HS Info'!$A:$D, 3, FALSE), IF($E133="", "",  "Not in HS Info"))</f>
        <v/>
      </c>
      <c r="E133" t="str">
        <f>IF(ISBLANK('HS Info'!A132), "", 'HS Info'!A132)</f>
        <v/>
      </c>
      <c r="F133" s="5" t="str">
        <f>IFERROR(VLOOKUP($E133, 'HS Info'!$A:$D, 4, FALSE), IF($E133="", "", "Not in HS Info"))</f>
        <v/>
      </c>
      <c r="G133" t="str">
        <f>IF(_xlfn.MAXIFS(ACT!$K:$K, ACT!$B:$B, 'Vetting Master'!$C133)&gt;0, _xlfn.MAXIFS(ACT!$K:$K, ACT!$B:$B, 'Vetting Master'!$C133), IF($E133="", "", 0))</f>
        <v/>
      </c>
      <c r="H133" t="str">
        <f>IF(_xlfn.MAXIFS(ACT!$J:$J, ACT!$B:$B, 'Vetting Master'!$C133)&gt;0, _xlfn.MAXIFS(ACT!$J:$J, ACT!$B:$B, 'Vetting Master'!$C133), IF($E133="", "", 0))</f>
        <v/>
      </c>
      <c r="I133" t="str">
        <f>IF(_xlfn.MAXIFS('SLCC Placement'!K:K, 'SLCC Placement'!B:B, 'Vetting Master'!$C133)&gt;0, _xlfn.MAXIFS('SLCC Placement'!K:K, 'SLCC Placement'!B:B, 'Vetting Master'!$C133), IF($E133="", "", 0))</f>
        <v/>
      </c>
      <c r="J133" t="str">
        <f>IF(_xlfn.MAXIFS('SLCC Placement'!J:J, 'SLCC Placement'!B:B, 'Vetting Master'!$C133)&gt;0, _xlfn.MAXIFS('SLCC Placement'!J:J, 'SLCC Placement'!B:B, 'Vetting Master'!$C133), IF($E133="", "", 0))</f>
        <v/>
      </c>
      <c r="K133" s="5" t="str">
        <f>IFERROR(IF(AND(MATCH(C133,'AP Credit'!B:B,0)&gt;0, MATCH("ENGL 1010",'AP Credit'!J:J,0)&gt;0),"Yes","No"), IF($E133="", " ", "No"))</f>
        <v xml:space="preserve"> </v>
      </c>
      <c r="L133" s="11" t="str" cm="1">
        <f t="array" ref="L133">IF($E133="", "", _xlfn.IFNA(_xlfn.IFS( J133&gt;599,  "1210 - Verify C or Better",  AND(J133&gt;499, OR(I133&gt;13, G133&gt;17)), "1060 - Verify C or Better", AND( OR(G133&gt;17, I133&gt;13), OR(H133&gt;22, J133&gt;399)), "1050 - Verify C or Better", OR( H133&gt;21, J133&gt;299), "1010/1030/1040", OR( H133&gt;19, J133&gt;299), "1010/1030", OR( H133&gt;18, J133&gt;299), "1030"), "Verify C or better in Secondary Math 1,2,3"))</f>
        <v/>
      </c>
      <c r="M133" s="4" t="str">
        <f>IFERROR(VLOOKUP($E133, 'HS Info'!$A:$E, 5, FALSE), IF($E133="", "", "Not in HS Info"))</f>
        <v/>
      </c>
      <c r="N133" s="5" t="str">
        <f>IFERROR(VLOOKUP($C133,Holds!$C:$K, 2, FALSE), IF($E133="", "", 0))</f>
        <v/>
      </c>
      <c r="O133" s="7" t="str">
        <f>IF($E133="", "", _xlfn.XLOOKUP(C133, 'SLCC Student'!H:H, 'SLCC Student'!P:P, "Not Found", 0, 1))</f>
        <v/>
      </c>
      <c r="P133" s="5" t="str">
        <f>IFERROR(VLOOKUP($E133, 'SLCC Student'!$A:$Q, 10, FALSE), IF($E133="", "", "Not Admitted"))</f>
        <v/>
      </c>
      <c r="Q133" s="5" t="str">
        <f>IFERROR(VLOOKUP($E133,'SLCC Student'!$A:$Q,12,FALSE),IF($E133="","", "NotAdmitted"))</f>
        <v/>
      </c>
    </row>
    <row r="134" spans="1:17" x14ac:dyDescent="0.2">
      <c r="A134" s="5" t="str">
        <f>IFERROR(VLOOKUP($E134,'HS Info'!$A:$D,2,FALSE),IF($E134="","","Not in HS Info"))</f>
        <v/>
      </c>
      <c r="B134" s="6" t="str">
        <f>IFERROR(VLOOKUP($C134, 'SLCC Student'!$H:$R, 11, FALSE), IF($E134="", "",  "Not yet admitted"))</f>
        <v/>
      </c>
      <c r="C134" s="5" t="str">
        <f>IFERROR(VLOOKUP($E134,'SLCC Student'!$A:$R,8,FALSE), IF($E134="", "", "Not yet admitted"))</f>
        <v/>
      </c>
      <c r="D134" s="5" t="str">
        <f>IFERROR(VLOOKUP($E134, 'HS Info'!$A:$D, 3, FALSE), IF($E134="", "",  "Not in HS Info"))</f>
        <v/>
      </c>
      <c r="E134" t="str">
        <f>IF(ISBLANK('HS Info'!A133), "", 'HS Info'!A133)</f>
        <v/>
      </c>
      <c r="F134" s="5" t="str">
        <f>IFERROR(VLOOKUP($E134, 'HS Info'!$A:$D, 4, FALSE), IF($E134="", "", "Not in HS Info"))</f>
        <v/>
      </c>
      <c r="G134" t="str">
        <f>IF(_xlfn.MAXIFS(ACT!$K:$K, ACT!$B:$B, 'Vetting Master'!$C134)&gt;0, _xlfn.MAXIFS(ACT!$K:$K, ACT!$B:$B, 'Vetting Master'!$C134), IF($E134="", "", 0))</f>
        <v/>
      </c>
      <c r="H134" t="str">
        <f>IF(_xlfn.MAXIFS(ACT!$J:$J, ACT!$B:$B, 'Vetting Master'!$C134)&gt;0, _xlfn.MAXIFS(ACT!$J:$J, ACT!$B:$B, 'Vetting Master'!$C134), IF($E134="", "", 0))</f>
        <v/>
      </c>
      <c r="I134" t="str">
        <f>IF(_xlfn.MAXIFS('SLCC Placement'!K:K, 'SLCC Placement'!B:B, 'Vetting Master'!$C134)&gt;0, _xlfn.MAXIFS('SLCC Placement'!K:K, 'SLCC Placement'!B:B, 'Vetting Master'!$C134), IF($E134="", "", 0))</f>
        <v/>
      </c>
      <c r="J134" t="str">
        <f>IF(_xlfn.MAXIFS('SLCC Placement'!J:J, 'SLCC Placement'!B:B, 'Vetting Master'!$C134)&gt;0, _xlfn.MAXIFS('SLCC Placement'!J:J, 'SLCC Placement'!B:B, 'Vetting Master'!$C134), IF($E134="", "", 0))</f>
        <v/>
      </c>
      <c r="K134" s="5" t="str">
        <f>IFERROR(IF(AND(MATCH(C134,'AP Credit'!B:B,0)&gt;0, MATCH("ENGL 1010",'AP Credit'!J:J,0)&gt;0),"Yes","No"), IF($E134="", " ", "No"))</f>
        <v xml:space="preserve"> </v>
      </c>
      <c r="L134" s="11" t="str" cm="1">
        <f t="array" ref="L134">IF($E134="", "", _xlfn.IFNA(_xlfn.IFS( J134&gt;599,  "1210 - Verify C or Better",  AND(J134&gt;499, OR(I134&gt;13, G134&gt;17)), "1060 - Verify C or Better", AND( OR(G134&gt;17, I134&gt;13), OR(H134&gt;22, J134&gt;399)), "1050 - Verify C or Better", OR( H134&gt;21, J134&gt;299), "1010/1030/1040", OR( H134&gt;19, J134&gt;299), "1010/1030", OR( H134&gt;18, J134&gt;299), "1030"), "Verify C or better in Secondary Math 1,2,3"))</f>
        <v/>
      </c>
      <c r="M134" s="4" t="str">
        <f>IFERROR(VLOOKUP($E134, 'HS Info'!$A:$E, 5, FALSE), IF($E134="", "", "Not in HS Info"))</f>
        <v/>
      </c>
      <c r="N134" s="5" t="str">
        <f>IFERROR(VLOOKUP($C134,Holds!$C:$K, 2, FALSE), IF($E134="", "", 0))</f>
        <v/>
      </c>
      <c r="O134" s="7" t="str">
        <f>IF($E134="", "", _xlfn.XLOOKUP(C134, 'SLCC Student'!H:H, 'SLCC Student'!P:P, "Not Found", 0, 1))</f>
        <v/>
      </c>
      <c r="P134" s="5" t="str">
        <f>IFERROR(VLOOKUP($E134, 'SLCC Student'!$A:$Q, 10, FALSE), IF($E134="", "", "Not Admitted"))</f>
        <v/>
      </c>
      <c r="Q134" s="5" t="str">
        <f>IFERROR(VLOOKUP($E134,'SLCC Student'!$A:$Q,12,FALSE),IF($E134="","", "NotAdmitted"))</f>
        <v/>
      </c>
    </row>
    <row r="135" spans="1:17" x14ac:dyDescent="0.2">
      <c r="A135" s="5" t="str">
        <f>IFERROR(VLOOKUP($E135,'HS Info'!$A:$D,2,FALSE),IF($E135="","","Not in HS Info"))</f>
        <v/>
      </c>
      <c r="B135" s="6" t="str">
        <f>IFERROR(VLOOKUP($C135, 'SLCC Student'!$H:$R, 11, FALSE), IF($E135="", "",  "Not yet admitted"))</f>
        <v/>
      </c>
      <c r="C135" s="5" t="str">
        <f>IFERROR(VLOOKUP($E135,'SLCC Student'!$A:$R,8,FALSE), IF($E135="", "", "Not yet admitted"))</f>
        <v/>
      </c>
      <c r="D135" s="5" t="str">
        <f>IFERROR(VLOOKUP($E135, 'HS Info'!$A:$D, 3, FALSE), IF($E135="", "",  "Not in HS Info"))</f>
        <v/>
      </c>
      <c r="E135" t="str">
        <f>IF(ISBLANK('HS Info'!A134), "", 'HS Info'!A134)</f>
        <v/>
      </c>
      <c r="F135" s="5" t="str">
        <f>IFERROR(VLOOKUP($E135, 'HS Info'!$A:$D, 4, FALSE), IF($E135="", "", "Not in HS Info"))</f>
        <v/>
      </c>
      <c r="G135" t="str">
        <f>IF(_xlfn.MAXIFS(ACT!$K:$K, ACT!$B:$B, 'Vetting Master'!$C135)&gt;0, _xlfn.MAXIFS(ACT!$K:$K, ACT!$B:$B, 'Vetting Master'!$C135), IF($E135="", "", 0))</f>
        <v/>
      </c>
      <c r="H135" t="str">
        <f>IF(_xlfn.MAXIFS(ACT!$J:$J, ACT!$B:$B, 'Vetting Master'!$C135)&gt;0, _xlfn.MAXIFS(ACT!$J:$J, ACT!$B:$B, 'Vetting Master'!$C135), IF($E135="", "", 0))</f>
        <v/>
      </c>
      <c r="I135" t="str">
        <f>IF(_xlfn.MAXIFS('SLCC Placement'!K:K, 'SLCC Placement'!B:B, 'Vetting Master'!$C135)&gt;0, _xlfn.MAXIFS('SLCC Placement'!K:K, 'SLCC Placement'!B:B, 'Vetting Master'!$C135), IF($E135="", "", 0))</f>
        <v/>
      </c>
      <c r="J135" t="str">
        <f>IF(_xlfn.MAXIFS('SLCC Placement'!J:J, 'SLCC Placement'!B:B, 'Vetting Master'!$C135)&gt;0, _xlfn.MAXIFS('SLCC Placement'!J:J, 'SLCC Placement'!B:B, 'Vetting Master'!$C135), IF($E135="", "", 0))</f>
        <v/>
      </c>
      <c r="K135" s="5" t="str">
        <f>IFERROR(IF(AND(MATCH(C135,'AP Credit'!B:B,0)&gt;0, MATCH("ENGL 1010",'AP Credit'!J:J,0)&gt;0),"Yes","No"), IF($E135="", " ", "No"))</f>
        <v xml:space="preserve"> </v>
      </c>
      <c r="L135" s="11" t="str" cm="1">
        <f t="array" ref="L135">IF($E135="", "", _xlfn.IFNA(_xlfn.IFS( J135&gt;599,  "1210 - Verify C or Better",  AND(J135&gt;499, OR(I135&gt;13, G135&gt;17)), "1060 - Verify C or Better", AND( OR(G135&gt;17, I135&gt;13), OR(H135&gt;22, J135&gt;399)), "1050 - Verify C or Better", OR( H135&gt;21, J135&gt;299), "1010/1030/1040", OR( H135&gt;19, J135&gt;299), "1010/1030", OR( H135&gt;18, J135&gt;299), "1030"), "Verify C or better in Secondary Math 1,2,3"))</f>
        <v/>
      </c>
      <c r="M135" s="4" t="str">
        <f>IFERROR(VLOOKUP($E135, 'HS Info'!$A:$E, 5, FALSE), IF($E135="", "", "Not in HS Info"))</f>
        <v/>
      </c>
      <c r="N135" s="5" t="str">
        <f>IFERROR(VLOOKUP($C135,Holds!$C:$K, 2, FALSE), IF($E135="", "", 0))</f>
        <v/>
      </c>
      <c r="O135" s="7" t="str">
        <f>IF($E135="", "", _xlfn.XLOOKUP(C135, 'SLCC Student'!H:H, 'SLCC Student'!P:P, "Not Found", 0, 1))</f>
        <v/>
      </c>
      <c r="P135" s="5" t="str">
        <f>IFERROR(VLOOKUP($E135, 'SLCC Student'!$A:$Q, 10, FALSE), IF($E135="", "", "Not Admitted"))</f>
        <v/>
      </c>
      <c r="Q135" s="5" t="str">
        <f>IFERROR(VLOOKUP($E135,'SLCC Student'!$A:$Q,12,FALSE),IF($E135="","", "NotAdmitted"))</f>
        <v/>
      </c>
    </row>
    <row r="136" spans="1:17" x14ac:dyDescent="0.2">
      <c r="A136" s="5" t="str">
        <f>IFERROR(VLOOKUP($E136,'HS Info'!$A:$D,2,FALSE),IF($E136="","","Not in HS Info"))</f>
        <v/>
      </c>
      <c r="B136" s="6" t="str">
        <f>IFERROR(VLOOKUP($C136, 'SLCC Student'!$H:$R, 11, FALSE), IF($E136="", "",  "Not yet admitted"))</f>
        <v/>
      </c>
      <c r="C136" s="5" t="str">
        <f>IFERROR(VLOOKUP($E136,'SLCC Student'!$A:$R,8,FALSE), IF($E136="", "", "Not yet admitted"))</f>
        <v/>
      </c>
      <c r="D136" s="5" t="str">
        <f>IFERROR(VLOOKUP($E136, 'HS Info'!$A:$D, 3, FALSE), IF($E136="", "",  "Not in HS Info"))</f>
        <v/>
      </c>
      <c r="E136" t="str">
        <f>IF(ISBLANK('HS Info'!A135), "", 'HS Info'!A135)</f>
        <v/>
      </c>
      <c r="F136" s="5" t="str">
        <f>IFERROR(VLOOKUP($E136, 'HS Info'!$A:$D, 4, FALSE), IF($E136="", "", "Not in HS Info"))</f>
        <v/>
      </c>
      <c r="G136" t="str">
        <f>IF(_xlfn.MAXIFS(ACT!$K:$K, ACT!$B:$B, 'Vetting Master'!$C136)&gt;0, _xlfn.MAXIFS(ACT!$K:$K, ACT!$B:$B, 'Vetting Master'!$C136), IF($E136="", "", 0))</f>
        <v/>
      </c>
      <c r="H136" t="str">
        <f>IF(_xlfn.MAXIFS(ACT!$J:$J, ACT!$B:$B, 'Vetting Master'!$C136)&gt;0, _xlfn.MAXIFS(ACT!$J:$J, ACT!$B:$B, 'Vetting Master'!$C136), IF($E136="", "", 0))</f>
        <v/>
      </c>
      <c r="I136" t="str">
        <f>IF(_xlfn.MAXIFS('SLCC Placement'!K:K, 'SLCC Placement'!B:B, 'Vetting Master'!$C136)&gt;0, _xlfn.MAXIFS('SLCC Placement'!K:K, 'SLCC Placement'!B:B, 'Vetting Master'!$C136), IF($E136="", "", 0))</f>
        <v/>
      </c>
      <c r="J136" t="str">
        <f>IF(_xlfn.MAXIFS('SLCC Placement'!J:J, 'SLCC Placement'!B:B, 'Vetting Master'!$C136)&gt;0, _xlfn.MAXIFS('SLCC Placement'!J:J, 'SLCC Placement'!B:B, 'Vetting Master'!$C136), IF($E136="", "", 0))</f>
        <v/>
      </c>
      <c r="K136" s="5" t="str">
        <f>IFERROR(IF(AND(MATCH(C136,'AP Credit'!B:B,0)&gt;0, MATCH("ENGL 1010",'AP Credit'!J:J,0)&gt;0),"Yes","No"), IF($E136="", " ", "No"))</f>
        <v xml:space="preserve"> </v>
      </c>
      <c r="L136" s="11" t="str" cm="1">
        <f t="array" ref="L136">IF($E136="", "", _xlfn.IFNA(_xlfn.IFS( J136&gt;599,  "1210 - Verify C or Better",  AND(J136&gt;499, OR(I136&gt;13, G136&gt;17)), "1060 - Verify C or Better", AND( OR(G136&gt;17, I136&gt;13), OR(H136&gt;22, J136&gt;399)), "1050 - Verify C or Better", OR( H136&gt;21, J136&gt;299), "1010/1030/1040", OR( H136&gt;19, J136&gt;299), "1010/1030", OR( H136&gt;18, J136&gt;299), "1030"), "Verify C or better in Secondary Math 1,2,3"))</f>
        <v/>
      </c>
      <c r="M136" s="4" t="str">
        <f>IFERROR(VLOOKUP($E136, 'HS Info'!$A:$E, 5, FALSE), IF($E136="", "", "Not in HS Info"))</f>
        <v/>
      </c>
      <c r="N136" s="5" t="str">
        <f>IFERROR(VLOOKUP($C136,Holds!$C:$K, 2, FALSE), IF($E136="", "", 0))</f>
        <v/>
      </c>
      <c r="O136" s="7" t="str">
        <f>IF($E136="", "", _xlfn.XLOOKUP(C136, 'SLCC Student'!H:H, 'SLCC Student'!P:P, "Not Found", 0, 1))</f>
        <v/>
      </c>
      <c r="P136" s="5" t="str">
        <f>IFERROR(VLOOKUP($E136, 'SLCC Student'!$A:$Q, 10, FALSE), IF($E136="", "", "Not Admitted"))</f>
        <v/>
      </c>
      <c r="Q136" s="5" t="str">
        <f>IFERROR(VLOOKUP($E136,'SLCC Student'!$A:$Q,12,FALSE),IF($E136="","", "NotAdmitted"))</f>
        <v/>
      </c>
    </row>
    <row r="137" spans="1:17" x14ac:dyDescent="0.2">
      <c r="A137" s="5" t="str">
        <f>IFERROR(VLOOKUP($E137,'HS Info'!$A:$D,2,FALSE),IF($E137="","","Not in HS Info"))</f>
        <v/>
      </c>
      <c r="B137" s="6" t="str">
        <f>IFERROR(VLOOKUP($C137, 'SLCC Student'!$H:$R, 11, FALSE), IF($E137="", "",  "Not yet admitted"))</f>
        <v/>
      </c>
      <c r="C137" s="5" t="str">
        <f>IFERROR(VLOOKUP($E137,'SLCC Student'!$A:$R,8,FALSE), IF($E137="", "", "Not yet admitted"))</f>
        <v/>
      </c>
      <c r="D137" s="5" t="str">
        <f>IFERROR(VLOOKUP($E137, 'HS Info'!$A:$D, 3, FALSE), IF($E137="", "",  "Not in HS Info"))</f>
        <v/>
      </c>
      <c r="E137" t="str">
        <f>IF(ISBLANK('HS Info'!A136), "", 'HS Info'!A136)</f>
        <v/>
      </c>
      <c r="F137" s="5" t="str">
        <f>IFERROR(VLOOKUP($E137, 'HS Info'!$A:$D, 4, FALSE), IF($E137="", "", "Not in HS Info"))</f>
        <v/>
      </c>
      <c r="G137" t="str">
        <f>IF(_xlfn.MAXIFS(ACT!$K:$K, ACT!$B:$B, 'Vetting Master'!$C137)&gt;0, _xlfn.MAXIFS(ACT!$K:$K, ACT!$B:$B, 'Vetting Master'!$C137), IF($E137="", "", 0))</f>
        <v/>
      </c>
      <c r="H137" t="str">
        <f>IF(_xlfn.MAXIFS(ACT!$J:$J, ACT!$B:$B, 'Vetting Master'!$C137)&gt;0, _xlfn.MAXIFS(ACT!$J:$J, ACT!$B:$B, 'Vetting Master'!$C137), IF($E137="", "", 0))</f>
        <v/>
      </c>
      <c r="I137" t="str">
        <f>IF(_xlfn.MAXIFS('SLCC Placement'!K:K, 'SLCC Placement'!B:B, 'Vetting Master'!$C137)&gt;0, _xlfn.MAXIFS('SLCC Placement'!K:K, 'SLCC Placement'!B:B, 'Vetting Master'!$C137), IF($E137="", "", 0))</f>
        <v/>
      </c>
      <c r="J137" t="str">
        <f>IF(_xlfn.MAXIFS('SLCC Placement'!J:J, 'SLCC Placement'!B:B, 'Vetting Master'!$C137)&gt;0, _xlfn.MAXIFS('SLCC Placement'!J:J, 'SLCC Placement'!B:B, 'Vetting Master'!$C137), IF($E137="", "", 0))</f>
        <v/>
      </c>
      <c r="K137" s="5" t="str">
        <f>IFERROR(IF(AND(MATCH(C137,'AP Credit'!B:B,0)&gt;0, MATCH("ENGL 1010",'AP Credit'!J:J,0)&gt;0),"Yes","No"), IF($E137="", " ", "No"))</f>
        <v xml:space="preserve"> </v>
      </c>
      <c r="L137" s="11" t="str" cm="1">
        <f t="array" ref="L137">IF($E137="", "", _xlfn.IFNA(_xlfn.IFS( J137&gt;599,  "1210 - Verify C or Better",  AND(J137&gt;499, OR(I137&gt;13, G137&gt;17)), "1060 - Verify C or Better", AND( OR(G137&gt;17, I137&gt;13), OR(H137&gt;22, J137&gt;399)), "1050 - Verify C or Better", OR( H137&gt;21, J137&gt;299), "1010/1030/1040", OR( H137&gt;19, J137&gt;299), "1010/1030", OR( H137&gt;18, J137&gt;299), "1030"), "Verify C or better in Secondary Math 1,2,3"))</f>
        <v/>
      </c>
      <c r="M137" s="4" t="str">
        <f>IFERROR(VLOOKUP($E137, 'HS Info'!$A:$E, 5, FALSE), IF($E137="", "", "Not in HS Info"))</f>
        <v/>
      </c>
      <c r="N137" s="5" t="str">
        <f>IFERROR(VLOOKUP($C137,Holds!$C:$K, 2, FALSE), IF($E137="", "", 0))</f>
        <v/>
      </c>
      <c r="O137" s="7" t="str">
        <f>IF($E137="", "", _xlfn.XLOOKUP(C137, 'SLCC Student'!H:H, 'SLCC Student'!P:P, "Not Found", 0, 1))</f>
        <v/>
      </c>
      <c r="P137" s="5" t="str">
        <f>IFERROR(VLOOKUP($E137, 'SLCC Student'!$A:$Q, 10, FALSE), IF($E137="", "", "Not Admitted"))</f>
        <v/>
      </c>
      <c r="Q137" s="5" t="str">
        <f>IFERROR(VLOOKUP($E137,'SLCC Student'!$A:$Q,12,FALSE),IF($E137="","", "NotAdmitted"))</f>
        <v/>
      </c>
    </row>
    <row r="138" spans="1:17" x14ac:dyDescent="0.2">
      <c r="A138" s="5" t="str">
        <f>IFERROR(VLOOKUP($E138,'HS Info'!$A:$D,2,FALSE),IF($E138="","","Not in HS Info"))</f>
        <v/>
      </c>
      <c r="B138" s="6" t="str">
        <f>IFERROR(VLOOKUP($C138, 'SLCC Student'!$H:$R, 11, FALSE), IF($E138="", "",  "Not yet admitted"))</f>
        <v/>
      </c>
      <c r="C138" s="5" t="str">
        <f>IFERROR(VLOOKUP($E138,'SLCC Student'!$A:$R,8,FALSE), IF($E138="", "", "Not yet admitted"))</f>
        <v/>
      </c>
      <c r="D138" s="5" t="str">
        <f>IFERROR(VLOOKUP($E138, 'HS Info'!$A:$D, 3, FALSE), IF($E138="", "",  "Not in HS Info"))</f>
        <v/>
      </c>
      <c r="E138" t="str">
        <f>IF(ISBLANK('HS Info'!A137), "", 'HS Info'!A137)</f>
        <v/>
      </c>
      <c r="F138" s="5" t="str">
        <f>IFERROR(VLOOKUP($E138, 'HS Info'!$A:$D, 4, FALSE), IF($E138="", "", "Not in HS Info"))</f>
        <v/>
      </c>
      <c r="G138" t="str">
        <f>IF(_xlfn.MAXIFS(ACT!$K:$K, ACT!$B:$B, 'Vetting Master'!$C138)&gt;0, _xlfn.MAXIFS(ACT!$K:$K, ACT!$B:$B, 'Vetting Master'!$C138), IF($E138="", "", 0))</f>
        <v/>
      </c>
      <c r="H138" t="str">
        <f>IF(_xlfn.MAXIFS(ACT!$J:$J, ACT!$B:$B, 'Vetting Master'!$C138)&gt;0, _xlfn.MAXIFS(ACT!$J:$J, ACT!$B:$B, 'Vetting Master'!$C138), IF($E138="", "", 0))</f>
        <v/>
      </c>
      <c r="I138" t="str">
        <f>IF(_xlfn.MAXIFS('SLCC Placement'!K:K, 'SLCC Placement'!B:B, 'Vetting Master'!$C138)&gt;0, _xlfn.MAXIFS('SLCC Placement'!K:K, 'SLCC Placement'!B:B, 'Vetting Master'!$C138), IF($E138="", "", 0))</f>
        <v/>
      </c>
      <c r="J138" t="str">
        <f>IF(_xlfn.MAXIFS('SLCC Placement'!J:J, 'SLCC Placement'!B:B, 'Vetting Master'!$C138)&gt;0, _xlfn.MAXIFS('SLCC Placement'!J:J, 'SLCC Placement'!B:B, 'Vetting Master'!$C138), IF($E138="", "", 0))</f>
        <v/>
      </c>
      <c r="K138" s="5" t="str">
        <f>IFERROR(IF(AND(MATCH(C138,'AP Credit'!B:B,0)&gt;0, MATCH("ENGL 1010",'AP Credit'!J:J,0)&gt;0),"Yes","No"), IF($E138="", " ", "No"))</f>
        <v xml:space="preserve"> </v>
      </c>
      <c r="L138" s="11" t="str" cm="1">
        <f t="array" ref="L138">IF($E138="", "", _xlfn.IFNA(_xlfn.IFS( J138&gt;599,  "1210 - Verify C or Better",  AND(J138&gt;499, OR(I138&gt;13, G138&gt;17)), "1060 - Verify C or Better", AND( OR(G138&gt;17, I138&gt;13), OR(H138&gt;22, J138&gt;399)), "1050 - Verify C or Better", OR( H138&gt;21, J138&gt;299), "1010/1030/1040", OR( H138&gt;19, J138&gt;299), "1010/1030", OR( H138&gt;18, J138&gt;299), "1030"), "Verify C or better in Secondary Math 1,2,3"))</f>
        <v/>
      </c>
      <c r="M138" s="4" t="str">
        <f>IFERROR(VLOOKUP($E138, 'HS Info'!$A:$E, 5, FALSE), IF($E138="", "", "Not in HS Info"))</f>
        <v/>
      </c>
      <c r="N138" s="5" t="str">
        <f>IFERROR(VLOOKUP($C138,Holds!$C:$K, 2, FALSE), IF($E138="", "", 0))</f>
        <v/>
      </c>
      <c r="O138" s="7" t="str">
        <f>IF($E138="", "", _xlfn.XLOOKUP(C138, 'SLCC Student'!H:H, 'SLCC Student'!P:P, "Not Found", 0, 1))</f>
        <v/>
      </c>
      <c r="P138" s="5" t="str">
        <f>IFERROR(VLOOKUP($E138, 'SLCC Student'!$A:$Q, 10, FALSE), IF($E138="", "", "Not Admitted"))</f>
        <v/>
      </c>
      <c r="Q138" s="5" t="str">
        <f>IFERROR(VLOOKUP($E138,'SLCC Student'!$A:$Q,12,FALSE),IF($E138="","", "NotAdmitted"))</f>
        <v/>
      </c>
    </row>
    <row r="139" spans="1:17" x14ac:dyDescent="0.2">
      <c r="A139" s="5" t="str">
        <f>IFERROR(VLOOKUP($E139,'HS Info'!$A:$D,2,FALSE),IF($E139="","","Not in HS Info"))</f>
        <v/>
      </c>
      <c r="B139" s="6" t="str">
        <f>IFERROR(VLOOKUP($C139, 'SLCC Student'!$H:$R, 11, FALSE), IF($E139="", "",  "Not yet admitted"))</f>
        <v/>
      </c>
      <c r="C139" s="5" t="str">
        <f>IFERROR(VLOOKUP($E139,'SLCC Student'!$A:$R,8,FALSE), IF($E139="", "", "Not yet admitted"))</f>
        <v/>
      </c>
      <c r="D139" s="5" t="str">
        <f>IFERROR(VLOOKUP($E139, 'HS Info'!$A:$D, 3, FALSE), IF($E139="", "",  "Not in HS Info"))</f>
        <v/>
      </c>
      <c r="E139" t="str">
        <f>IF(ISBLANK('HS Info'!A138), "", 'HS Info'!A138)</f>
        <v/>
      </c>
      <c r="F139" s="5" t="str">
        <f>IFERROR(VLOOKUP($E139, 'HS Info'!$A:$D, 4, FALSE), IF($E139="", "", "Not in HS Info"))</f>
        <v/>
      </c>
      <c r="G139" t="str">
        <f>IF(_xlfn.MAXIFS(ACT!$K:$K, ACT!$B:$B, 'Vetting Master'!$C139)&gt;0, _xlfn.MAXIFS(ACT!$K:$K, ACT!$B:$B, 'Vetting Master'!$C139), IF($E139="", "", 0))</f>
        <v/>
      </c>
      <c r="H139" t="str">
        <f>IF(_xlfn.MAXIFS(ACT!$J:$J, ACT!$B:$B, 'Vetting Master'!$C139)&gt;0, _xlfn.MAXIFS(ACT!$J:$J, ACT!$B:$B, 'Vetting Master'!$C139), IF($E139="", "", 0))</f>
        <v/>
      </c>
      <c r="I139" t="str">
        <f>IF(_xlfn.MAXIFS('SLCC Placement'!K:K, 'SLCC Placement'!B:B, 'Vetting Master'!$C139)&gt;0, _xlfn.MAXIFS('SLCC Placement'!K:K, 'SLCC Placement'!B:B, 'Vetting Master'!$C139), IF($E139="", "", 0))</f>
        <v/>
      </c>
      <c r="J139" t="str">
        <f>IF(_xlfn.MAXIFS('SLCC Placement'!J:J, 'SLCC Placement'!B:B, 'Vetting Master'!$C139)&gt;0, _xlfn.MAXIFS('SLCC Placement'!J:J, 'SLCC Placement'!B:B, 'Vetting Master'!$C139), IF($E139="", "", 0))</f>
        <v/>
      </c>
      <c r="K139" s="5" t="str">
        <f>IFERROR(IF(AND(MATCH(C139,'AP Credit'!B:B,0)&gt;0, MATCH("ENGL 1010",'AP Credit'!J:J,0)&gt;0),"Yes","No"), IF($E139="", " ", "No"))</f>
        <v xml:space="preserve"> </v>
      </c>
      <c r="L139" s="11" t="str" cm="1">
        <f t="array" ref="L139">IF($E139="", "", _xlfn.IFNA(_xlfn.IFS( J139&gt;599,  "1210 - Verify C or Better",  AND(J139&gt;499, OR(I139&gt;13, G139&gt;17)), "1060 - Verify C or Better", AND( OR(G139&gt;17, I139&gt;13), OR(H139&gt;22, J139&gt;399)), "1050 - Verify C or Better", OR( H139&gt;21, J139&gt;299), "1010/1030/1040", OR( H139&gt;19, J139&gt;299), "1010/1030", OR( H139&gt;18, J139&gt;299), "1030"), "Verify C or better in Secondary Math 1,2,3"))</f>
        <v/>
      </c>
      <c r="M139" s="4" t="str">
        <f>IFERROR(VLOOKUP($E139, 'HS Info'!$A:$E, 5, FALSE), IF($E139="", "", "Not in HS Info"))</f>
        <v/>
      </c>
      <c r="N139" s="5" t="str">
        <f>IFERROR(VLOOKUP($C139,Holds!$C:$K, 2, FALSE), IF($E139="", "", 0))</f>
        <v/>
      </c>
      <c r="O139" s="7" t="str">
        <f>IF($E139="", "", _xlfn.XLOOKUP(C139, 'SLCC Student'!H:H, 'SLCC Student'!P:P, "Not Found", 0, 1))</f>
        <v/>
      </c>
      <c r="P139" s="5" t="str">
        <f>IFERROR(VLOOKUP($E139, 'SLCC Student'!$A:$Q, 10, FALSE), IF($E139="", "", "Not Admitted"))</f>
        <v/>
      </c>
      <c r="Q139" s="5" t="str">
        <f>IFERROR(VLOOKUP($E139,'SLCC Student'!$A:$Q,12,FALSE),IF($E139="","", "NotAdmitted"))</f>
        <v/>
      </c>
    </row>
    <row r="140" spans="1:17" x14ac:dyDescent="0.2">
      <c r="A140" s="5" t="str">
        <f>IFERROR(VLOOKUP($E140,'HS Info'!$A:$D,2,FALSE),IF($E140="","","Not in HS Info"))</f>
        <v/>
      </c>
      <c r="B140" s="6" t="str">
        <f>IFERROR(VLOOKUP($C140, 'SLCC Student'!$H:$R, 11, FALSE), IF($E140="", "",  "Not yet admitted"))</f>
        <v/>
      </c>
      <c r="C140" s="5" t="str">
        <f>IFERROR(VLOOKUP($E140,'SLCC Student'!$A:$R,8,FALSE), IF($E140="", "", "Not yet admitted"))</f>
        <v/>
      </c>
      <c r="D140" s="5" t="str">
        <f>IFERROR(VLOOKUP($E140, 'HS Info'!$A:$D, 3, FALSE), IF($E140="", "",  "Not in HS Info"))</f>
        <v/>
      </c>
      <c r="E140" t="str">
        <f>IF(ISBLANK('HS Info'!A139), "", 'HS Info'!A139)</f>
        <v/>
      </c>
      <c r="F140" s="5" t="str">
        <f>IFERROR(VLOOKUP($E140, 'HS Info'!$A:$D, 4, FALSE), IF($E140="", "", "Not in HS Info"))</f>
        <v/>
      </c>
      <c r="G140" t="str">
        <f>IF(_xlfn.MAXIFS(ACT!$K:$K, ACT!$B:$B, 'Vetting Master'!$C140)&gt;0, _xlfn.MAXIFS(ACT!$K:$K, ACT!$B:$B, 'Vetting Master'!$C140), IF($E140="", "", 0))</f>
        <v/>
      </c>
      <c r="H140" t="str">
        <f>IF(_xlfn.MAXIFS(ACT!$J:$J, ACT!$B:$B, 'Vetting Master'!$C140)&gt;0, _xlfn.MAXIFS(ACT!$J:$J, ACT!$B:$B, 'Vetting Master'!$C140), IF($E140="", "", 0))</f>
        <v/>
      </c>
      <c r="I140" t="str">
        <f>IF(_xlfn.MAXIFS('SLCC Placement'!K:K, 'SLCC Placement'!B:B, 'Vetting Master'!$C140)&gt;0, _xlfn.MAXIFS('SLCC Placement'!K:K, 'SLCC Placement'!B:B, 'Vetting Master'!$C140), IF($E140="", "", 0))</f>
        <v/>
      </c>
      <c r="J140" t="str">
        <f>IF(_xlfn.MAXIFS('SLCC Placement'!J:J, 'SLCC Placement'!B:B, 'Vetting Master'!$C140)&gt;0, _xlfn.MAXIFS('SLCC Placement'!J:J, 'SLCC Placement'!B:B, 'Vetting Master'!$C140), IF($E140="", "", 0))</f>
        <v/>
      </c>
      <c r="K140" s="5" t="str">
        <f>IFERROR(IF(AND(MATCH(C140,'AP Credit'!B:B,0)&gt;0, MATCH("ENGL 1010",'AP Credit'!J:J,0)&gt;0),"Yes","No"), IF($E140="", " ", "No"))</f>
        <v xml:space="preserve"> </v>
      </c>
      <c r="L140" s="11" t="str" cm="1">
        <f t="array" ref="L140">IF($E140="", "", _xlfn.IFNA(_xlfn.IFS( J140&gt;599,  "1210 - Verify C or Better",  AND(J140&gt;499, OR(I140&gt;13, G140&gt;17)), "1060 - Verify C or Better", AND( OR(G140&gt;17, I140&gt;13), OR(H140&gt;22, J140&gt;399)), "1050 - Verify C or Better", OR( H140&gt;21, J140&gt;299), "1010/1030/1040", OR( H140&gt;19, J140&gt;299), "1010/1030", OR( H140&gt;18, J140&gt;299), "1030"), "Verify C or better in Secondary Math 1,2,3"))</f>
        <v/>
      </c>
      <c r="M140" s="4" t="str">
        <f>IFERROR(VLOOKUP($E140, 'HS Info'!$A:$E, 5, FALSE), IF($E140="", "", "Not in HS Info"))</f>
        <v/>
      </c>
      <c r="N140" s="5" t="str">
        <f>IFERROR(VLOOKUP($C140,Holds!$C:$K, 2, FALSE), IF($E140="", "", 0))</f>
        <v/>
      </c>
      <c r="O140" s="7" t="str">
        <f>IF($E140="", "", _xlfn.XLOOKUP(C140, 'SLCC Student'!H:H, 'SLCC Student'!P:P, "Not Found", 0, 1))</f>
        <v/>
      </c>
      <c r="P140" s="5" t="str">
        <f>IFERROR(VLOOKUP($E140, 'SLCC Student'!$A:$Q, 10, FALSE), IF($E140="", "", "Not Admitted"))</f>
        <v/>
      </c>
      <c r="Q140" s="5" t="str">
        <f>IFERROR(VLOOKUP($E140,'SLCC Student'!$A:$Q,12,FALSE),IF($E140="","", "NotAdmitted"))</f>
        <v/>
      </c>
    </row>
    <row r="141" spans="1:17" x14ac:dyDescent="0.2">
      <c r="A141" s="5" t="str">
        <f>IFERROR(VLOOKUP($E141,'HS Info'!$A:$D,2,FALSE),IF($E141="","","Not in HS Info"))</f>
        <v/>
      </c>
      <c r="B141" s="6" t="str">
        <f>IFERROR(VLOOKUP($C141, 'SLCC Student'!$H:$R, 11, FALSE), IF($E141="", "",  "Not yet admitted"))</f>
        <v/>
      </c>
      <c r="C141" s="5" t="str">
        <f>IFERROR(VLOOKUP($E141,'SLCC Student'!$A:$R,8,FALSE), IF($E141="", "", "Not yet admitted"))</f>
        <v/>
      </c>
      <c r="D141" s="5" t="str">
        <f>IFERROR(VLOOKUP($E141, 'HS Info'!$A:$D, 3, FALSE), IF($E141="", "",  "Not in HS Info"))</f>
        <v/>
      </c>
      <c r="E141" t="str">
        <f>IF(ISBLANK('HS Info'!A140), "", 'HS Info'!A140)</f>
        <v/>
      </c>
      <c r="F141" s="5" t="str">
        <f>IFERROR(VLOOKUP($E141, 'HS Info'!$A:$D, 4, FALSE), IF($E141="", "", "Not in HS Info"))</f>
        <v/>
      </c>
      <c r="G141" t="str">
        <f>IF(_xlfn.MAXIFS(ACT!$K:$K, ACT!$B:$B, 'Vetting Master'!$C141)&gt;0, _xlfn.MAXIFS(ACT!$K:$K, ACT!$B:$B, 'Vetting Master'!$C141), IF($E141="", "", 0))</f>
        <v/>
      </c>
      <c r="H141" t="str">
        <f>IF(_xlfn.MAXIFS(ACT!$J:$J, ACT!$B:$B, 'Vetting Master'!$C141)&gt;0, _xlfn.MAXIFS(ACT!$J:$J, ACT!$B:$B, 'Vetting Master'!$C141), IF($E141="", "", 0))</f>
        <v/>
      </c>
      <c r="I141" t="str">
        <f>IF(_xlfn.MAXIFS('SLCC Placement'!K:K, 'SLCC Placement'!B:B, 'Vetting Master'!$C141)&gt;0, _xlfn.MAXIFS('SLCC Placement'!K:K, 'SLCC Placement'!B:B, 'Vetting Master'!$C141), IF($E141="", "", 0))</f>
        <v/>
      </c>
      <c r="J141" t="str">
        <f>IF(_xlfn.MAXIFS('SLCC Placement'!J:J, 'SLCC Placement'!B:B, 'Vetting Master'!$C141)&gt;0, _xlfn.MAXIFS('SLCC Placement'!J:J, 'SLCC Placement'!B:B, 'Vetting Master'!$C141), IF($E141="", "", 0))</f>
        <v/>
      </c>
      <c r="K141" s="5" t="str">
        <f>IFERROR(IF(AND(MATCH(C141,'AP Credit'!B:B,0)&gt;0, MATCH("ENGL 1010",'AP Credit'!J:J,0)&gt;0),"Yes","No"), IF($E141="", " ", "No"))</f>
        <v xml:space="preserve"> </v>
      </c>
      <c r="L141" s="11" t="str" cm="1">
        <f t="array" ref="L141">IF($E141="", "", _xlfn.IFNA(_xlfn.IFS( J141&gt;599,  "1210 - Verify C or Better",  AND(J141&gt;499, OR(I141&gt;13, G141&gt;17)), "1060 - Verify C or Better", AND( OR(G141&gt;17, I141&gt;13), OR(H141&gt;22, J141&gt;399)), "1050 - Verify C or Better", OR( H141&gt;21, J141&gt;299), "1010/1030/1040", OR( H141&gt;19, J141&gt;299), "1010/1030", OR( H141&gt;18, J141&gt;299), "1030"), "Verify C or better in Secondary Math 1,2,3"))</f>
        <v/>
      </c>
      <c r="M141" s="4" t="str">
        <f>IFERROR(VLOOKUP($E141, 'HS Info'!$A:$E, 5, FALSE), IF($E141="", "", "Not in HS Info"))</f>
        <v/>
      </c>
      <c r="N141" s="5" t="str">
        <f>IFERROR(VLOOKUP($C141,Holds!$C:$K, 2, FALSE), IF($E141="", "", 0))</f>
        <v/>
      </c>
      <c r="O141" s="7" t="str">
        <f>IF($E141="", "", _xlfn.XLOOKUP(C141, 'SLCC Student'!H:H, 'SLCC Student'!P:P, "Not Found", 0, 1))</f>
        <v/>
      </c>
      <c r="P141" s="5" t="str">
        <f>IFERROR(VLOOKUP($E141, 'SLCC Student'!$A:$Q, 10, FALSE), IF($E141="", "", "Not Admitted"))</f>
        <v/>
      </c>
      <c r="Q141" s="5" t="str">
        <f>IFERROR(VLOOKUP($E141,'SLCC Student'!$A:$Q,12,FALSE),IF($E141="","", "NotAdmitted"))</f>
        <v/>
      </c>
    </row>
    <row r="142" spans="1:17" x14ac:dyDescent="0.2">
      <c r="A142" s="5" t="str">
        <f>IFERROR(VLOOKUP($E142,'HS Info'!$A:$D,2,FALSE),IF($E142="","","Not in HS Info"))</f>
        <v/>
      </c>
      <c r="B142" s="6" t="str">
        <f>IFERROR(VLOOKUP($C142, 'SLCC Student'!$H:$R, 11, FALSE), IF($E142="", "",  "Not yet admitted"))</f>
        <v/>
      </c>
      <c r="C142" s="5" t="str">
        <f>IFERROR(VLOOKUP($E142,'SLCC Student'!$A:$R,8,FALSE), IF($E142="", "", "Not yet admitted"))</f>
        <v/>
      </c>
      <c r="D142" s="5" t="str">
        <f>IFERROR(VLOOKUP($E142, 'HS Info'!$A:$D, 3, FALSE), IF($E142="", "",  "Not in HS Info"))</f>
        <v/>
      </c>
      <c r="E142" t="str">
        <f>IF(ISBLANK('HS Info'!A141), "", 'HS Info'!A141)</f>
        <v/>
      </c>
      <c r="F142" s="5" t="str">
        <f>IFERROR(VLOOKUP($E142, 'HS Info'!$A:$D, 4, FALSE), IF($E142="", "", "Not in HS Info"))</f>
        <v/>
      </c>
      <c r="G142" t="str">
        <f>IF(_xlfn.MAXIFS(ACT!$K:$K, ACT!$B:$B, 'Vetting Master'!$C142)&gt;0, _xlfn.MAXIFS(ACT!$K:$K, ACT!$B:$B, 'Vetting Master'!$C142), IF($E142="", "", 0))</f>
        <v/>
      </c>
      <c r="H142" t="str">
        <f>IF(_xlfn.MAXIFS(ACT!$J:$J, ACT!$B:$B, 'Vetting Master'!$C142)&gt;0, _xlfn.MAXIFS(ACT!$J:$J, ACT!$B:$B, 'Vetting Master'!$C142), IF($E142="", "", 0))</f>
        <v/>
      </c>
      <c r="I142" t="str">
        <f>IF(_xlfn.MAXIFS('SLCC Placement'!K:K, 'SLCC Placement'!B:B, 'Vetting Master'!$C142)&gt;0, _xlfn.MAXIFS('SLCC Placement'!K:K, 'SLCC Placement'!B:B, 'Vetting Master'!$C142), IF($E142="", "", 0))</f>
        <v/>
      </c>
      <c r="J142" t="str">
        <f>IF(_xlfn.MAXIFS('SLCC Placement'!J:J, 'SLCC Placement'!B:B, 'Vetting Master'!$C142)&gt;0, _xlfn.MAXIFS('SLCC Placement'!J:J, 'SLCC Placement'!B:B, 'Vetting Master'!$C142), IF($E142="", "", 0))</f>
        <v/>
      </c>
      <c r="K142" s="5" t="str">
        <f>IFERROR(IF(AND(MATCH(C142,'AP Credit'!B:B,0)&gt;0, MATCH("ENGL 1010",'AP Credit'!J:J,0)&gt;0),"Yes","No"), IF($E142="", " ", "No"))</f>
        <v xml:space="preserve"> </v>
      </c>
      <c r="L142" s="11" t="str" cm="1">
        <f t="array" ref="L142">IF($E142="", "", _xlfn.IFNA(_xlfn.IFS( J142&gt;599,  "1210 - Verify C or Better",  AND(J142&gt;499, OR(I142&gt;13, G142&gt;17)), "1060 - Verify C or Better", AND( OR(G142&gt;17, I142&gt;13), OR(H142&gt;22, J142&gt;399)), "1050 - Verify C or Better", OR( H142&gt;21, J142&gt;299), "1010/1030/1040", OR( H142&gt;19, J142&gt;299), "1010/1030", OR( H142&gt;18, J142&gt;299), "1030"), "Verify C or better in Secondary Math 1,2,3"))</f>
        <v/>
      </c>
      <c r="M142" s="4" t="str">
        <f>IFERROR(VLOOKUP($E142, 'HS Info'!$A:$E, 5, FALSE), IF($E142="", "", "Not in HS Info"))</f>
        <v/>
      </c>
      <c r="N142" s="5" t="str">
        <f>IFERROR(VLOOKUP($C142,Holds!$C:$K, 2, FALSE), IF($E142="", "", 0))</f>
        <v/>
      </c>
      <c r="O142" s="7" t="str">
        <f>IF($E142="", "", _xlfn.XLOOKUP(C142, 'SLCC Student'!H:H, 'SLCC Student'!P:P, "Not Found", 0, 1))</f>
        <v/>
      </c>
      <c r="P142" s="5" t="str">
        <f>IFERROR(VLOOKUP($E142, 'SLCC Student'!$A:$Q, 10, FALSE), IF($E142="", "", "Not Admitted"))</f>
        <v/>
      </c>
      <c r="Q142" s="5" t="str">
        <f>IFERROR(VLOOKUP($E142,'SLCC Student'!$A:$Q,12,FALSE),IF($E142="","", "NotAdmitted"))</f>
        <v/>
      </c>
    </row>
    <row r="143" spans="1:17" x14ac:dyDescent="0.2">
      <c r="A143" s="5" t="str">
        <f>IFERROR(VLOOKUP($E143,'HS Info'!$A:$D,2,FALSE),IF($E143="","","Not in HS Info"))</f>
        <v/>
      </c>
      <c r="B143" s="6" t="str">
        <f>IFERROR(VLOOKUP($C143, 'SLCC Student'!$H:$R, 11, FALSE), IF($E143="", "",  "Not yet admitted"))</f>
        <v/>
      </c>
      <c r="C143" s="5" t="str">
        <f>IFERROR(VLOOKUP($E143,'SLCC Student'!$A:$R,8,FALSE), IF($E143="", "", "Not yet admitted"))</f>
        <v/>
      </c>
      <c r="D143" s="5" t="str">
        <f>IFERROR(VLOOKUP($E143, 'HS Info'!$A:$D, 3, FALSE), IF($E143="", "",  "Not in HS Info"))</f>
        <v/>
      </c>
      <c r="E143" t="str">
        <f>IF(ISBLANK('HS Info'!A142), "", 'HS Info'!A142)</f>
        <v/>
      </c>
      <c r="F143" s="5" t="str">
        <f>IFERROR(VLOOKUP($E143, 'HS Info'!$A:$D, 4, FALSE), IF($E143="", "", "Not in HS Info"))</f>
        <v/>
      </c>
      <c r="G143" t="str">
        <f>IF(_xlfn.MAXIFS(ACT!$K:$K, ACT!$B:$B, 'Vetting Master'!$C143)&gt;0, _xlfn.MAXIFS(ACT!$K:$K, ACT!$B:$B, 'Vetting Master'!$C143), IF($E143="", "", 0))</f>
        <v/>
      </c>
      <c r="H143" t="str">
        <f>IF(_xlfn.MAXIFS(ACT!$J:$J, ACT!$B:$B, 'Vetting Master'!$C143)&gt;0, _xlfn.MAXIFS(ACT!$J:$J, ACT!$B:$B, 'Vetting Master'!$C143), IF($E143="", "", 0))</f>
        <v/>
      </c>
      <c r="I143" t="str">
        <f>IF(_xlfn.MAXIFS('SLCC Placement'!K:K, 'SLCC Placement'!B:B, 'Vetting Master'!$C143)&gt;0, _xlfn.MAXIFS('SLCC Placement'!K:K, 'SLCC Placement'!B:B, 'Vetting Master'!$C143), IF($E143="", "", 0))</f>
        <v/>
      </c>
      <c r="J143" t="str">
        <f>IF(_xlfn.MAXIFS('SLCC Placement'!J:J, 'SLCC Placement'!B:B, 'Vetting Master'!$C143)&gt;0, _xlfn.MAXIFS('SLCC Placement'!J:J, 'SLCC Placement'!B:B, 'Vetting Master'!$C143), IF($E143="", "", 0))</f>
        <v/>
      </c>
      <c r="K143" s="5" t="str">
        <f>IFERROR(IF(AND(MATCH(C143,'AP Credit'!B:B,0)&gt;0, MATCH("ENGL 1010",'AP Credit'!J:J,0)&gt;0),"Yes","No"), IF($E143="", " ", "No"))</f>
        <v xml:space="preserve"> </v>
      </c>
      <c r="L143" s="11" t="str" cm="1">
        <f t="array" ref="L143">IF($E143="", "", _xlfn.IFNA(_xlfn.IFS( J143&gt;599,  "1210 - Verify C or Better",  AND(J143&gt;499, OR(I143&gt;13, G143&gt;17)), "1060 - Verify C or Better", AND( OR(G143&gt;17, I143&gt;13), OR(H143&gt;22, J143&gt;399)), "1050 - Verify C or Better", OR( H143&gt;21, J143&gt;299), "1010/1030/1040", OR( H143&gt;19, J143&gt;299), "1010/1030", OR( H143&gt;18, J143&gt;299), "1030"), "Verify C or better in Secondary Math 1,2,3"))</f>
        <v/>
      </c>
      <c r="M143" s="4" t="str">
        <f>IFERROR(VLOOKUP($E143, 'HS Info'!$A:$E, 5, FALSE), IF($E143="", "", "Not in HS Info"))</f>
        <v/>
      </c>
      <c r="N143" s="5" t="str">
        <f>IFERROR(VLOOKUP($C143,Holds!$C:$K, 2, FALSE), IF($E143="", "", 0))</f>
        <v/>
      </c>
      <c r="O143" s="7" t="str">
        <f>IF($E143="", "", _xlfn.XLOOKUP(C143, 'SLCC Student'!H:H, 'SLCC Student'!P:P, "Not Found", 0, 1))</f>
        <v/>
      </c>
      <c r="P143" s="5" t="str">
        <f>IFERROR(VLOOKUP($E143, 'SLCC Student'!$A:$Q, 10, FALSE), IF($E143="", "", "Not Admitted"))</f>
        <v/>
      </c>
      <c r="Q143" s="5" t="str">
        <f>IFERROR(VLOOKUP($E143,'SLCC Student'!$A:$Q,12,FALSE),IF($E143="","", "NotAdmitted"))</f>
        <v/>
      </c>
    </row>
    <row r="144" spans="1:17" x14ac:dyDescent="0.2">
      <c r="A144" s="5" t="str">
        <f>IFERROR(VLOOKUP($E144,'HS Info'!$A:$D,2,FALSE),IF($E144="","","Not in HS Info"))</f>
        <v/>
      </c>
      <c r="B144" s="6" t="str">
        <f>IFERROR(VLOOKUP($C144, 'SLCC Student'!$H:$R, 11, FALSE), IF($E144="", "",  "Not yet admitted"))</f>
        <v/>
      </c>
      <c r="C144" s="5" t="str">
        <f>IFERROR(VLOOKUP($E144,'SLCC Student'!$A:$R,8,FALSE), IF($E144="", "", "Not yet admitted"))</f>
        <v/>
      </c>
      <c r="D144" s="5" t="str">
        <f>IFERROR(VLOOKUP($E144, 'HS Info'!$A:$D, 3, FALSE), IF($E144="", "",  "Not in HS Info"))</f>
        <v/>
      </c>
      <c r="E144" t="str">
        <f>IF(ISBLANK('HS Info'!A143), "", 'HS Info'!A143)</f>
        <v/>
      </c>
      <c r="F144" s="5" t="str">
        <f>IFERROR(VLOOKUP($E144, 'HS Info'!$A:$D, 4, FALSE), IF($E144="", "", "Not in HS Info"))</f>
        <v/>
      </c>
      <c r="G144" t="str">
        <f>IF(_xlfn.MAXIFS(ACT!$K:$K, ACT!$B:$B, 'Vetting Master'!$C144)&gt;0, _xlfn.MAXIFS(ACT!$K:$K, ACT!$B:$B, 'Vetting Master'!$C144), IF($E144="", "", 0))</f>
        <v/>
      </c>
      <c r="H144" t="str">
        <f>IF(_xlfn.MAXIFS(ACT!$J:$J, ACT!$B:$B, 'Vetting Master'!$C144)&gt;0, _xlfn.MAXIFS(ACT!$J:$J, ACT!$B:$B, 'Vetting Master'!$C144), IF($E144="", "", 0))</f>
        <v/>
      </c>
      <c r="I144" t="str">
        <f>IF(_xlfn.MAXIFS('SLCC Placement'!K:K, 'SLCC Placement'!B:B, 'Vetting Master'!$C144)&gt;0, _xlfn.MAXIFS('SLCC Placement'!K:K, 'SLCC Placement'!B:B, 'Vetting Master'!$C144), IF($E144="", "", 0))</f>
        <v/>
      </c>
      <c r="J144" t="str">
        <f>IF(_xlfn.MAXIFS('SLCC Placement'!J:J, 'SLCC Placement'!B:B, 'Vetting Master'!$C144)&gt;0, _xlfn.MAXIFS('SLCC Placement'!J:J, 'SLCC Placement'!B:B, 'Vetting Master'!$C144), IF($E144="", "", 0))</f>
        <v/>
      </c>
      <c r="K144" s="5" t="str">
        <f>IFERROR(IF(AND(MATCH(C144,'AP Credit'!B:B,0)&gt;0, MATCH("ENGL 1010",'AP Credit'!J:J,0)&gt;0),"Yes","No"), IF($E144="", " ", "No"))</f>
        <v xml:space="preserve"> </v>
      </c>
      <c r="L144" s="11" t="str" cm="1">
        <f t="array" ref="L144">IF($E144="", "", _xlfn.IFNA(_xlfn.IFS( J144&gt;599,  "1210 - Verify C or Better",  AND(J144&gt;499, OR(I144&gt;13, G144&gt;17)), "1060 - Verify C or Better", AND( OR(G144&gt;17, I144&gt;13), OR(H144&gt;22, J144&gt;399)), "1050 - Verify C or Better", OR( H144&gt;21, J144&gt;299), "1010/1030/1040", OR( H144&gt;19, J144&gt;299), "1010/1030", OR( H144&gt;18, J144&gt;299), "1030"), "Verify C or better in Secondary Math 1,2,3"))</f>
        <v/>
      </c>
      <c r="M144" s="4" t="str">
        <f>IFERROR(VLOOKUP($E144, 'HS Info'!$A:$E, 5, FALSE), IF($E144="", "", "Not in HS Info"))</f>
        <v/>
      </c>
      <c r="N144" s="5" t="str">
        <f>IFERROR(VLOOKUP($C144,Holds!$C:$K, 2, FALSE), IF($E144="", "", 0))</f>
        <v/>
      </c>
      <c r="O144" s="7" t="str">
        <f>IF($E144="", "", _xlfn.XLOOKUP(C144, 'SLCC Student'!H:H, 'SLCC Student'!P:P, "Not Found", 0, 1))</f>
        <v/>
      </c>
      <c r="P144" s="5" t="str">
        <f>IFERROR(VLOOKUP($E144, 'SLCC Student'!$A:$Q, 10, FALSE), IF($E144="", "", "Not Admitted"))</f>
        <v/>
      </c>
      <c r="Q144" s="5" t="str">
        <f>IFERROR(VLOOKUP($E144,'SLCC Student'!$A:$Q,12,FALSE),IF($E144="","", "NotAdmitted"))</f>
        <v/>
      </c>
    </row>
    <row r="145" spans="1:17" x14ac:dyDescent="0.2">
      <c r="A145" s="5" t="str">
        <f>IFERROR(VLOOKUP($E145,'HS Info'!$A:$D,2,FALSE),IF($E145="","","Not in HS Info"))</f>
        <v/>
      </c>
      <c r="B145" s="6" t="str">
        <f>IFERROR(VLOOKUP($C145, 'SLCC Student'!$H:$R, 11, FALSE), IF($E145="", "",  "Not yet admitted"))</f>
        <v/>
      </c>
      <c r="C145" s="5" t="str">
        <f>IFERROR(VLOOKUP($E145,'SLCC Student'!$A:$R,8,FALSE), IF($E145="", "", "Not yet admitted"))</f>
        <v/>
      </c>
      <c r="D145" s="5" t="str">
        <f>IFERROR(VLOOKUP($E145, 'HS Info'!$A:$D, 3, FALSE), IF($E145="", "",  "Not in HS Info"))</f>
        <v/>
      </c>
      <c r="E145" t="str">
        <f>IF(ISBLANK('HS Info'!A144), "", 'HS Info'!A144)</f>
        <v/>
      </c>
      <c r="F145" s="5" t="str">
        <f>IFERROR(VLOOKUP($E145, 'HS Info'!$A:$D, 4, FALSE), IF($E145="", "", "Not in HS Info"))</f>
        <v/>
      </c>
      <c r="G145" t="str">
        <f>IF(_xlfn.MAXIFS(ACT!$K:$K, ACT!$B:$B, 'Vetting Master'!$C145)&gt;0, _xlfn.MAXIFS(ACT!$K:$K, ACT!$B:$B, 'Vetting Master'!$C145), IF($E145="", "", 0))</f>
        <v/>
      </c>
      <c r="H145" t="str">
        <f>IF(_xlfn.MAXIFS(ACT!$J:$J, ACT!$B:$B, 'Vetting Master'!$C145)&gt;0, _xlfn.MAXIFS(ACT!$J:$J, ACT!$B:$B, 'Vetting Master'!$C145), IF($E145="", "", 0))</f>
        <v/>
      </c>
      <c r="I145" t="str">
        <f>IF(_xlfn.MAXIFS('SLCC Placement'!K:K, 'SLCC Placement'!B:B, 'Vetting Master'!$C145)&gt;0, _xlfn.MAXIFS('SLCC Placement'!K:K, 'SLCC Placement'!B:B, 'Vetting Master'!$C145), IF($E145="", "", 0))</f>
        <v/>
      </c>
      <c r="J145" t="str">
        <f>IF(_xlfn.MAXIFS('SLCC Placement'!J:J, 'SLCC Placement'!B:B, 'Vetting Master'!$C145)&gt;0, _xlfn.MAXIFS('SLCC Placement'!J:J, 'SLCC Placement'!B:B, 'Vetting Master'!$C145), IF($E145="", "", 0))</f>
        <v/>
      </c>
      <c r="K145" s="5" t="str">
        <f>IFERROR(IF(AND(MATCH(C145,'AP Credit'!B:B,0)&gt;0, MATCH("ENGL 1010",'AP Credit'!J:J,0)&gt;0),"Yes","No"), IF($E145="", " ", "No"))</f>
        <v xml:space="preserve"> </v>
      </c>
      <c r="L145" s="11" t="str" cm="1">
        <f t="array" ref="L145">IF($E145="", "", _xlfn.IFNA(_xlfn.IFS( J145&gt;599,  "1210 - Verify C or Better",  AND(J145&gt;499, OR(I145&gt;13, G145&gt;17)), "1060 - Verify C or Better", AND( OR(G145&gt;17, I145&gt;13), OR(H145&gt;22, J145&gt;399)), "1050 - Verify C or Better", OR( H145&gt;21, J145&gt;299), "1010/1030/1040", OR( H145&gt;19, J145&gt;299), "1010/1030", OR( H145&gt;18, J145&gt;299), "1030"), "Verify C or better in Secondary Math 1,2,3"))</f>
        <v/>
      </c>
      <c r="M145" s="4" t="str">
        <f>IFERROR(VLOOKUP($E145, 'HS Info'!$A:$E, 5, FALSE), IF($E145="", "", "Not in HS Info"))</f>
        <v/>
      </c>
      <c r="N145" s="5" t="str">
        <f>IFERROR(VLOOKUP($C145,Holds!$C:$K, 2, FALSE), IF($E145="", "", 0))</f>
        <v/>
      </c>
      <c r="O145" s="7" t="str">
        <f>IF($E145="", "", _xlfn.XLOOKUP(C145, 'SLCC Student'!H:H, 'SLCC Student'!P:P, "Not Found", 0, 1))</f>
        <v/>
      </c>
      <c r="P145" s="5" t="str">
        <f>IFERROR(VLOOKUP($E145, 'SLCC Student'!$A:$Q, 10, FALSE), IF($E145="", "", "Not Admitted"))</f>
        <v/>
      </c>
      <c r="Q145" s="5" t="str">
        <f>IFERROR(VLOOKUP($E145,'SLCC Student'!$A:$Q,12,FALSE),IF($E145="","", "NotAdmitted"))</f>
        <v/>
      </c>
    </row>
    <row r="146" spans="1:17" x14ac:dyDescent="0.2">
      <c r="A146" s="5" t="str">
        <f>IFERROR(VLOOKUP($E146,'HS Info'!$A:$D,2,FALSE),IF($E146="","","Not in HS Info"))</f>
        <v/>
      </c>
      <c r="B146" s="6" t="str">
        <f>IFERROR(VLOOKUP($C146, 'SLCC Student'!$H:$R, 11, FALSE), IF($E146="", "",  "Not yet admitted"))</f>
        <v/>
      </c>
      <c r="C146" s="5" t="str">
        <f>IFERROR(VLOOKUP($E146,'SLCC Student'!$A:$R,8,FALSE), IF($E146="", "", "Not yet admitted"))</f>
        <v/>
      </c>
      <c r="D146" s="5" t="str">
        <f>IFERROR(VLOOKUP($E146, 'HS Info'!$A:$D, 3, FALSE), IF($E146="", "",  "Not in HS Info"))</f>
        <v/>
      </c>
      <c r="E146" t="str">
        <f>IF(ISBLANK('HS Info'!A145), "", 'HS Info'!A145)</f>
        <v/>
      </c>
      <c r="F146" s="5" t="str">
        <f>IFERROR(VLOOKUP($E146, 'HS Info'!$A:$D, 4, FALSE), IF($E146="", "", "Not in HS Info"))</f>
        <v/>
      </c>
      <c r="G146" t="str">
        <f>IF(_xlfn.MAXIFS(ACT!$K:$K, ACT!$B:$B, 'Vetting Master'!$C146)&gt;0, _xlfn.MAXIFS(ACT!$K:$K, ACT!$B:$B, 'Vetting Master'!$C146), IF($E146="", "", 0))</f>
        <v/>
      </c>
      <c r="H146" t="str">
        <f>IF(_xlfn.MAXIFS(ACT!$J:$J, ACT!$B:$B, 'Vetting Master'!$C146)&gt;0, _xlfn.MAXIFS(ACT!$J:$J, ACT!$B:$B, 'Vetting Master'!$C146), IF($E146="", "", 0))</f>
        <v/>
      </c>
      <c r="I146" t="str">
        <f>IF(_xlfn.MAXIFS('SLCC Placement'!K:K, 'SLCC Placement'!B:B, 'Vetting Master'!$C146)&gt;0, _xlfn.MAXIFS('SLCC Placement'!K:K, 'SLCC Placement'!B:B, 'Vetting Master'!$C146), IF($E146="", "", 0))</f>
        <v/>
      </c>
      <c r="J146" t="str">
        <f>IF(_xlfn.MAXIFS('SLCC Placement'!J:J, 'SLCC Placement'!B:B, 'Vetting Master'!$C146)&gt;0, _xlfn.MAXIFS('SLCC Placement'!J:J, 'SLCC Placement'!B:B, 'Vetting Master'!$C146), IF($E146="", "", 0))</f>
        <v/>
      </c>
      <c r="K146" s="5" t="str">
        <f>IFERROR(IF(AND(MATCH(C146,'AP Credit'!B:B,0)&gt;0, MATCH("ENGL 1010",'AP Credit'!J:J,0)&gt;0),"Yes","No"), IF($E146="", " ", "No"))</f>
        <v xml:space="preserve"> </v>
      </c>
      <c r="L146" s="11" t="str" cm="1">
        <f t="array" ref="L146">IF($E146="", "", _xlfn.IFNA(_xlfn.IFS( J146&gt;599,  "1210 - Verify C or Better",  AND(J146&gt;499, OR(I146&gt;13, G146&gt;17)), "1060 - Verify C or Better", AND( OR(G146&gt;17, I146&gt;13), OR(H146&gt;22, J146&gt;399)), "1050 - Verify C or Better", OR( H146&gt;21, J146&gt;299), "1010/1030/1040", OR( H146&gt;19, J146&gt;299), "1010/1030", OR( H146&gt;18, J146&gt;299), "1030"), "Verify C or better in Secondary Math 1,2,3"))</f>
        <v/>
      </c>
      <c r="M146" s="4" t="str">
        <f>IFERROR(VLOOKUP($E146, 'HS Info'!$A:$E, 5, FALSE), IF($E146="", "", "Not in HS Info"))</f>
        <v/>
      </c>
      <c r="N146" s="5" t="str">
        <f>IFERROR(VLOOKUP($C146,Holds!$C:$K, 2, FALSE), IF($E146="", "", 0))</f>
        <v/>
      </c>
      <c r="O146" s="7" t="str">
        <f>IF($E146="", "", _xlfn.XLOOKUP(C146, 'SLCC Student'!H:H, 'SLCC Student'!P:P, "Not Found", 0, 1))</f>
        <v/>
      </c>
      <c r="P146" s="5" t="str">
        <f>IFERROR(VLOOKUP($E146, 'SLCC Student'!$A:$Q, 10, FALSE), IF($E146="", "", "Not Admitted"))</f>
        <v/>
      </c>
      <c r="Q146" s="5" t="str">
        <f>IFERROR(VLOOKUP($E146,'SLCC Student'!$A:$Q,12,FALSE),IF($E146="","", "NotAdmitted"))</f>
        <v/>
      </c>
    </row>
    <row r="147" spans="1:17" x14ac:dyDescent="0.2">
      <c r="A147" s="5" t="str">
        <f>IFERROR(VLOOKUP($E147,'HS Info'!$A:$D,2,FALSE),IF($E147="","","Not in HS Info"))</f>
        <v/>
      </c>
      <c r="B147" s="6" t="str">
        <f>IFERROR(VLOOKUP($C147, 'SLCC Student'!$H:$R, 11, FALSE), IF($E147="", "",  "Not yet admitted"))</f>
        <v/>
      </c>
      <c r="C147" s="5" t="str">
        <f>IFERROR(VLOOKUP($E147,'SLCC Student'!$A:$R,8,FALSE), IF($E147="", "", "Not yet admitted"))</f>
        <v/>
      </c>
      <c r="D147" s="5" t="str">
        <f>IFERROR(VLOOKUP($E147, 'HS Info'!$A:$D, 3, FALSE), IF($E147="", "",  "Not in HS Info"))</f>
        <v/>
      </c>
      <c r="E147" t="str">
        <f>IF(ISBLANK('HS Info'!A146), "", 'HS Info'!A146)</f>
        <v/>
      </c>
      <c r="F147" s="5" t="str">
        <f>IFERROR(VLOOKUP($E147, 'HS Info'!$A:$D, 4, FALSE), IF($E147="", "", "Not in HS Info"))</f>
        <v/>
      </c>
      <c r="G147" t="str">
        <f>IF(_xlfn.MAXIFS(ACT!$K:$K, ACT!$B:$B, 'Vetting Master'!$C147)&gt;0, _xlfn.MAXIFS(ACT!$K:$K, ACT!$B:$B, 'Vetting Master'!$C147), IF($E147="", "", 0))</f>
        <v/>
      </c>
      <c r="H147" t="str">
        <f>IF(_xlfn.MAXIFS(ACT!$J:$J, ACT!$B:$B, 'Vetting Master'!$C147)&gt;0, _xlfn.MAXIFS(ACT!$J:$J, ACT!$B:$B, 'Vetting Master'!$C147), IF($E147="", "", 0))</f>
        <v/>
      </c>
      <c r="I147" t="str">
        <f>IF(_xlfn.MAXIFS('SLCC Placement'!K:K, 'SLCC Placement'!B:B, 'Vetting Master'!$C147)&gt;0, _xlfn.MAXIFS('SLCC Placement'!K:K, 'SLCC Placement'!B:B, 'Vetting Master'!$C147), IF($E147="", "", 0))</f>
        <v/>
      </c>
      <c r="J147" t="str">
        <f>IF(_xlfn.MAXIFS('SLCC Placement'!J:J, 'SLCC Placement'!B:B, 'Vetting Master'!$C147)&gt;0, _xlfn.MAXIFS('SLCC Placement'!J:J, 'SLCC Placement'!B:B, 'Vetting Master'!$C147), IF($E147="", "", 0))</f>
        <v/>
      </c>
      <c r="K147" s="5" t="str">
        <f>IFERROR(IF(AND(MATCH(C147,'AP Credit'!B:B,0)&gt;0, MATCH("ENGL 1010",'AP Credit'!J:J,0)&gt;0),"Yes","No"), IF($E147="", " ", "No"))</f>
        <v xml:space="preserve"> </v>
      </c>
      <c r="L147" s="11" t="str" cm="1">
        <f t="array" ref="L147">IF($E147="", "", _xlfn.IFNA(_xlfn.IFS( J147&gt;599,  "1210 - Verify C or Better",  AND(J147&gt;499, OR(I147&gt;13, G147&gt;17)), "1060 - Verify C or Better", AND( OR(G147&gt;17, I147&gt;13), OR(H147&gt;22, J147&gt;399)), "1050 - Verify C or Better", OR( H147&gt;21, J147&gt;299), "1010/1030/1040", OR( H147&gt;19, J147&gt;299), "1010/1030", OR( H147&gt;18, J147&gt;299), "1030"), "Verify C or better in Secondary Math 1,2,3"))</f>
        <v/>
      </c>
      <c r="M147" s="4" t="str">
        <f>IFERROR(VLOOKUP($E147, 'HS Info'!$A:$E, 5, FALSE), IF($E147="", "", "Not in HS Info"))</f>
        <v/>
      </c>
      <c r="N147" s="5" t="str">
        <f>IFERROR(VLOOKUP($C147,Holds!$C:$K, 2, FALSE), IF($E147="", "", 0))</f>
        <v/>
      </c>
      <c r="O147" s="7" t="str">
        <f>IF($E147="", "", _xlfn.XLOOKUP(C147, 'SLCC Student'!H:H, 'SLCC Student'!P:P, "Not Found", 0, 1))</f>
        <v/>
      </c>
      <c r="P147" s="5" t="str">
        <f>IFERROR(VLOOKUP($E147, 'SLCC Student'!$A:$Q, 10, FALSE), IF($E147="", "", "Not Admitted"))</f>
        <v/>
      </c>
      <c r="Q147" s="5" t="str">
        <f>IFERROR(VLOOKUP($E147,'SLCC Student'!$A:$Q,12,FALSE),IF($E147="","", "NotAdmitted"))</f>
        <v/>
      </c>
    </row>
    <row r="148" spans="1:17" x14ac:dyDescent="0.2">
      <c r="A148" s="5" t="str">
        <f>IFERROR(VLOOKUP($E148,'HS Info'!$A:$D,2,FALSE),IF($E148="","","Not in HS Info"))</f>
        <v/>
      </c>
      <c r="B148" s="6" t="str">
        <f>IFERROR(VLOOKUP($C148, 'SLCC Student'!$H:$R, 11, FALSE), IF($E148="", "",  "Not yet admitted"))</f>
        <v/>
      </c>
      <c r="C148" s="5" t="str">
        <f>IFERROR(VLOOKUP($E148,'SLCC Student'!$A:$R,8,FALSE), IF($E148="", "", "Not yet admitted"))</f>
        <v/>
      </c>
      <c r="D148" s="5" t="str">
        <f>IFERROR(VLOOKUP($E148, 'HS Info'!$A:$D, 3, FALSE), IF($E148="", "",  "Not in HS Info"))</f>
        <v/>
      </c>
      <c r="E148" t="str">
        <f>IF(ISBLANK('HS Info'!A147), "", 'HS Info'!A147)</f>
        <v/>
      </c>
      <c r="F148" s="5" t="str">
        <f>IFERROR(VLOOKUP($E148, 'HS Info'!$A:$D, 4, FALSE), IF($E148="", "", "Not in HS Info"))</f>
        <v/>
      </c>
      <c r="G148" t="str">
        <f>IF(_xlfn.MAXIFS(ACT!$K:$K, ACT!$B:$B, 'Vetting Master'!$C148)&gt;0, _xlfn.MAXIFS(ACT!$K:$K, ACT!$B:$B, 'Vetting Master'!$C148), IF($E148="", "", 0))</f>
        <v/>
      </c>
      <c r="H148" t="str">
        <f>IF(_xlfn.MAXIFS(ACT!$J:$J, ACT!$B:$B, 'Vetting Master'!$C148)&gt;0, _xlfn.MAXIFS(ACT!$J:$J, ACT!$B:$B, 'Vetting Master'!$C148), IF($E148="", "", 0))</f>
        <v/>
      </c>
      <c r="I148" t="str">
        <f>IF(_xlfn.MAXIFS('SLCC Placement'!K:K, 'SLCC Placement'!B:B, 'Vetting Master'!$C148)&gt;0, _xlfn.MAXIFS('SLCC Placement'!K:K, 'SLCC Placement'!B:B, 'Vetting Master'!$C148), IF($E148="", "", 0))</f>
        <v/>
      </c>
      <c r="J148" t="str">
        <f>IF(_xlfn.MAXIFS('SLCC Placement'!J:J, 'SLCC Placement'!B:B, 'Vetting Master'!$C148)&gt;0, _xlfn.MAXIFS('SLCC Placement'!J:J, 'SLCC Placement'!B:B, 'Vetting Master'!$C148), IF($E148="", "", 0))</f>
        <v/>
      </c>
      <c r="K148" s="5" t="str">
        <f>IFERROR(IF(AND(MATCH(C148,'AP Credit'!B:B,0)&gt;0, MATCH("ENGL 1010",'AP Credit'!J:J,0)&gt;0),"Yes","No"), IF($E148="", " ", "No"))</f>
        <v xml:space="preserve"> </v>
      </c>
      <c r="L148" s="11" t="str" cm="1">
        <f t="array" ref="L148">IF($E148="", "", _xlfn.IFNA(_xlfn.IFS( J148&gt;599,  "1210 - Verify C or Better",  AND(J148&gt;499, OR(I148&gt;13, G148&gt;17)), "1060 - Verify C or Better", AND( OR(G148&gt;17, I148&gt;13), OR(H148&gt;22, J148&gt;399)), "1050 - Verify C or Better", OR( H148&gt;21, J148&gt;299), "1010/1030/1040", OR( H148&gt;19, J148&gt;299), "1010/1030", OR( H148&gt;18, J148&gt;299), "1030"), "Verify C or better in Secondary Math 1,2,3"))</f>
        <v/>
      </c>
      <c r="M148" s="4" t="str">
        <f>IFERROR(VLOOKUP($E148, 'HS Info'!$A:$E, 5, FALSE), IF($E148="", "", "Not in HS Info"))</f>
        <v/>
      </c>
      <c r="N148" s="5" t="str">
        <f>IFERROR(VLOOKUP($C148,Holds!$C:$K, 2, FALSE), IF($E148="", "", 0))</f>
        <v/>
      </c>
      <c r="O148" s="7" t="str">
        <f>IF($E148="", "", _xlfn.XLOOKUP(C148, 'SLCC Student'!H:H, 'SLCC Student'!P:P, "Not Found", 0, 1))</f>
        <v/>
      </c>
      <c r="P148" s="5" t="str">
        <f>IFERROR(VLOOKUP($E148, 'SLCC Student'!$A:$Q, 10, FALSE), IF($E148="", "", "Not Admitted"))</f>
        <v/>
      </c>
      <c r="Q148" s="5" t="str">
        <f>IFERROR(VLOOKUP($E148,'SLCC Student'!$A:$Q,12,FALSE),IF($E148="","", "NotAdmitted"))</f>
        <v/>
      </c>
    </row>
    <row r="149" spans="1:17" x14ac:dyDescent="0.2">
      <c r="A149" s="5" t="str">
        <f>IFERROR(VLOOKUP($E149,'HS Info'!$A:$D,2,FALSE),IF($E149="","","Not in HS Info"))</f>
        <v/>
      </c>
      <c r="B149" s="6" t="str">
        <f>IFERROR(VLOOKUP($C149, 'SLCC Student'!$H:$R, 11, FALSE), IF($E149="", "",  "Not yet admitted"))</f>
        <v/>
      </c>
      <c r="C149" s="5" t="str">
        <f>IFERROR(VLOOKUP($E149,'SLCC Student'!$A:$R,8,FALSE), IF($E149="", "", "Not yet admitted"))</f>
        <v/>
      </c>
      <c r="D149" s="5" t="str">
        <f>IFERROR(VLOOKUP($E149, 'HS Info'!$A:$D, 3, FALSE), IF($E149="", "",  "Not in HS Info"))</f>
        <v/>
      </c>
      <c r="E149" t="str">
        <f>IF(ISBLANK('HS Info'!A148), "", 'HS Info'!A148)</f>
        <v/>
      </c>
      <c r="F149" s="5" t="str">
        <f>IFERROR(VLOOKUP($E149, 'HS Info'!$A:$D, 4, FALSE), IF($E149="", "", "Not in HS Info"))</f>
        <v/>
      </c>
      <c r="G149" t="str">
        <f>IF(_xlfn.MAXIFS(ACT!$K:$K, ACT!$B:$B, 'Vetting Master'!$C149)&gt;0, _xlfn.MAXIFS(ACT!$K:$K, ACT!$B:$B, 'Vetting Master'!$C149), IF($E149="", "", 0))</f>
        <v/>
      </c>
      <c r="H149" t="str">
        <f>IF(_xlfn.MAXIFS(ACT!$J:$J, ACT!$B:$B, 'Vetting Master'!$C149)&gt;0, _xlfn.MAXIFS(ACT!$J:$J, ACT!$B:$B, 'Vetting Master'!$C149), IF($E149="", "", 0))</f>
        <v/>
      </c>
      <c r="I149" t="str">
        <f>IF(_xlfn.MAXIFS('SLCC Placement'!K:K, 'SLCC Placement'!B:B, 'Vetting Master'!$C149)&gt;0, _xlfn.MAXIFS('SLCC Placement'!K:K, 'SLCC Placement'!B:B, 'Vetting Master'!$C149), IF($E149="", "", 0))</f>
        <v/>
      </c>
      <c r="J149" t="str">
        <f>IF(_xlfn.MAXIFS('SLCC Placement'!J:J, 'SLCC Placement'!B:B, 'Vetting Master'!$C149)&gt;0, _xlfn.MAXIFS('SLCC Placement'!J:J, 'SLCC Placement'!B:B, 'Vetting Master'!$C149), IF($E149="", "", 0))</f>
        <v/>
      </c>
      <c r="K149" s="5" t="str">
        <f>IFERROR(IF(AND(MATCH(C149,'AP Credit'!B:B,0)&gt;0, MATCH("ENGL 1010",'AP Credit'!J:J,0)&gt;0),"Yes","No"), IF($E149="", " ", "No"))</f>
        <v xml:space="preserve"> </v>
      </c>
      <c r="L149" s="11" t="str" cm="1">
        <f t="array" ref="L149">IF($E149="", "", _xlfn.IFNA(_xlfn.IFS( J149&gt;599,  "1210 - Verify C or Better",  AND(J149&gt;499, OR(I149&gt;13, G149&gt;17)), "1060 - Verify C or Better", AND( OR(G149&gt;17, I149&gt;13), OR(H149&gt;22, J149&gt;399)), "1050 - Verify C or Better", OR( H149&gt;21, J149&gt;299), "1010/1030/1040", OR( H149&gt;19, J149&gt;299), "1010/1030", OR( H149&gt;18, J149&gt;299), "1030"), "Verify C or better in Secondary Math 1,2,3"))</f>
        <v/>
      </c>
      <c r="M149" s="4" t="str">
        <f>IFERROR(VLOOKUP($E149, 'HS Info'!$A:$E, 5, FALSE), IF($E149="", "", "Not in HS Info"))</f>
        <v/>
      </c>
      <c r="N149" s="5" t="str">
        <f>IFERROR(VLOOKUP($C149,Holds!$C:$K, 2, FALSE), IF($E149="", "", 0))</f>
        <v/>
      </c>
      <c r="O149" s="7" t="str">
        <f>IF($E149="", "", _xlfn.XLOOKUP(C149, 'SLCC Student'!H:H, 'SLCC Student'!P:P, "Not Found", 0, 1))</f>
        <v/>
      </c>
      <c r="P149" s="5" t="str">
        <f>IFERROR(VLOOKUP($E149, 'SLCC Student'!$A:$Q, 10, FALSE), IF($E149="", "", "Not Admitted"))</f>
        <v/>
      </c>
      <c r="Q149" s="5" t="str">
        <f>IFERROR(VLOOKUP($E149,'SLCC Student'!$A:$Q,12,FALSE),IF($E149="","", "NotAdmitted"))</f>
        <v/>
      </c>
    </row>
    <row r="150" spans="1:17" x14ac:dyDescent="0.2">
      <c r="A150" s="5" t="str">
        <f>IFERROR(VLOOKUP($E150,'HS Info'!$A:$D,2,FALSE),IF($E150="","","Not in HS Info"))</f>
        <v/>
      </c>
      <c r="B150" s="6" t="str">
        <f>IFERROR(VLOOKUP($C150, 'SLCC Student'!$H:$R, 11, FALSE), IF($E150="", "",  "Not yet admitted"))</f>
        <v/>
      </c>
      <c r="C150" s="5" t="str">
        <f>IFERROR(VLOOKUP($E150,'SLCC Student'!$A:$R,8,FALSE), IF($E150="", "", "Not yet admitted"))</f>
        <v/>
      </c>
      <c r="D150" s="5" t="str">
        <f>IFERROR(VLOOKUP($E150, 'HS Info'!$A:$D, 3, FALSE), IF($E150="", "",  "Not in HS Info"))</f>
        <v/>
      </c>
      <c r="E150" t="str">
        <f>IF(ISBLANK('HS Info'!A149), "", 'HS Info'!A149)</f>
        <v/>
      </c>
      <c r="F150" s="5" t="str">
        <f>IFERROR(VLOOKUP($E150, 'HS Info'!$A:$D, 4, FALSE), IF($E150="", "", "Not in HS Info"))</f>
        <v/>
      </c>
      <c r="G150" t="str">
        <f>IF(_xlfn.MAXIFS(ACT!$K:$K, ACT!$B:$B, 'Vetting Master'!$C150)&gt;0, _xlfn.MAXIFS(ACT!$K:$K, ACT!$B:$B, 'Vetting Master'!$C150), IF($E150="", "", 0))</f>
        <v/>
      </c>
      <c r="H150" t="str">
        <f>IF(_xlfn.MAXIFS(ACT!$J:$J, ACT!$B:$B, 'Vetting Master'!$C150)&gt;0, _xlfn.MAXIFS(ACT!$J:$J, ACT!$B:$B, 'Vetting Master'!$C150), IF($E150="", "", 0))</f>
        <v/>
      </c>
      <c r="I150" t="str">
        <f>IF(_xlfn.MAXIFS('SLCC Placement'!K:K, 'SLCC Placement'!B:B, 'Vetting Master'!$C150)&gt;0, _xlfn.MAXIFS('SLCC Placement'!K:K, 'SLCC Placement'!B:B, 'Vetting Master'!$C150), IF($E150="", "", 0))</f>
        <v/>
      </c>
      <c r="J150" t="str">
        <f>IF(_xlfn.MAXIFS('SLCC Placement'!J:J, 'SLCC Placement'!B:B, 'Vetting Master'!$C150)&gt;0, _xlfn.MAXIFS('SLCC Placement'!J:J, 'SLCC Placement'!B:B, 'Vetting Master'!$C150), IF($E150="", "", 0))</f>
        <v/>
      </c>
      <c r="K150" s="5" t="str">
        <f>IFERROR(IF(AND(MATCH(C150,'AP Credit'!B:B,0)&gt;0, MATCH("ENGL 1010",'AP Credit'!J:J,0)&gt;0),"Yes","No"), IF($E150="", " ", "No"))</f>
        <v xml:space="preserve"> </v>
      </c>
      <c r="L150" s="11" t="str" cm="1">
        <f t="array" ref="L150">IF($E150="", "", _xlfn.IFNA(_xlfn.IFS( J150&gt;599,  "1210 - Verify C or Better",  AND(J150&gt;499, OR(I150&gt;13, G150&gt;17)), "1060 - Verify C or Better", AND( OR(G150&gt;17, I150&gt;13), OR(H150&gt;22, J150&gt;399)), "1050 - Verify C or Better", OR( H150&gt;21, J150&gt;299), "1010/1030/1040", OR( H150&gt;19, J150&gt;299), "1010/1030", OR( H150&gt;18, J150&gt;299), "1030"), "Verify C or better in Secondary Math 1,2,3"))</f>
        <v/>
      </c>
      <c r="M150" s="4" t="str">
        <f>IFERROR(VLOOKUP($E150, 'HS Info'!$A:$E, 5, FALSE), IF($E150="", "", "Not in HS Info"))</f>
        <v/>
      </c>
      <c r="N150" s="5" t="str">
        <f>IFERROR(VLOOKUP($C150,Holds!$C:$K, 2, FALSE), IF($E150="", "", 0))</f>
        <v/>
      </c>
      <c r="O150" s="7" t="str">
        <f>IF($E150="", "", _xlfn.XLOOKUP(C150, 'SLCC Student'!H:H, 'SLCC Student'!P:P, "Not Found", 0, 1))</f>
        <v/>
      </c>
      <c r="P150" s="5" t="str">
        <f>IFERROR(VLOOKUP($E150, 'SLCC Student'!$A:$Q, 10, FALSE), IF($E150="", "", "Not Admitted"))</f>
        <v/>
      </c>
      <c r="Q150" s="5" t="str">
        <f>IFERROR(VLOOKUP($E150,'SLCC Student'!$A:$Q,12,FALSE),IF($E150="","", "NotAdmitted"))</f>
        <v/>
      </c>
    </row>
    <row r="151" spans="1:17" x14ac:dyDescent="0.2">
      <c r="A151" s="5" t="str">
        <f>IFERROR(VLOOKUP($E151,'HS Info'!$A:$D,2,FALSE),IF($E151="","","Not in HS Info"))</f>
        <v/>
      </c>
      <c r="B151" s="6" t="str">
        <f>IFERROR(VLOOKUP($C151, 'SLCC Student'!$H:$R, 11, FALSE), IF($E151="", "",  "Not yet admitted"))</f>
        <v/>
      </c>
      <c r="C151" s="5" t="str">
        <f>IFERROR(VLOOKUP($E151,'SLCC Student'!$A:$R,8,FALSE), IF($E151="", "", "Not yet admitted"))</f>
        <v/>
      </c>
      <c r="D151" s="5" t="str">
        <f>IFERROR(VLOOKUP($E151, 'HS Info'!$A:$D, 3, FALSE), IF($E151="", "",  "Not in HS Info"))</f>
        <v/>
      </c>
      <c r="E151" t="str">
        <f>IF(ISBLANK('HS Info'!A150), "", 'HS Info'!A150)</f>
        <v/>
      </c>
      <c r="F151" s="5" t="str">
        <f>IFERROR(VLOOKUP($E151, 'HS Info'!$A:$D, 4, FALSE), IF($E151="", "", "Not in HS Info"))</f>
        <v/>
      </c>
      <c r="G151" t="str">
        <f>IF(_xlfn.MAXIFS(ACT!$K:$K, ACT!$B:$B, 'Vetting Master'!$C151)&gt;0, _xlfn.MAXIFS(ACT!$K:$K, ACT!$B:$B, 'Vetting Master'!$C151), IF($E151="", "", 0))</f>
        <v/>
      </c>
      <c r="H151" t="str">
        <f>IF(_xlfn.MAXIFS(ACT!$J:$J, ACT!$B:$B, 'Vetting Master'!$C151)&gt;0, _xlfn.MAXIFS(ACT!$J:$J, ACT!$B:$B, 'Vetting Master'!$C151), IF($E151="", "", 0))</f>
        <v/>
      </c>
      <c r="I151" t="str">
        <f>IF(_xlfn.MAXIFS('SLCC Placement'!K:K, 'SLCC Placement'!B:B, 'Vetting Master'!$C151)&gt;0, _xlfn.MAXIFS('SLCC Placement'!K:K, 'SLCC Placement'!B:B, 'Vetting Master'!$C151), IF($E151="", "", 0))</f>
        <v/>
      </c>
      <c r="J151" t="str">
        <f>IF(_xlfn.MAXIFS('SLCC Placement'!J:J, 'SLCC Placement'!B:B, 'Vetting Master'!$C151)&gt;0, _xlfn.MAXIFS('SLCC Placement'!J:J, 'SLCC Placement'!B:B, 'Vetting Master'!$C151), IF($E151="", "", 0))</f>
        <v/>
      </c>
      <c r="K151" s="5" t="str">
        <f>IFERROR(IF(AND(MATCH(C151,'AP Credit'!B:B,0)&gt;0, MATCH("ENGL 1010",'AP Credit'!J:J,0)&gt;0),"Yes","No"), IF($E151="", " ", "No"))</f>
        <v xml:space="preserve"> </v>
      </c>
      <c r="L151" s="11" t="str" cm="1">
        <f t="array" ref="L151">IF($E151="", "", _xlfn.IFNA(_xlfn.IFS( J151&gt;599,  "1210 - Verify C or Better",  AND(J151&gt;499, OR(I151&gt;13, G151&gt;17)), "1060 - Verify C or Better", AND( OR(G151&gt;17, I151&gt;13), OR(H151&gt;22, J151&gt;399)), "1050 - Verify C or Better", OR( H151&gt;21, J151&gt;299), "1010/1030/1040", OR( H151&gt;19, J151&gt;299), "1010/1030", OR( H151&gt;18, J151&gt;299), "1030"), "Verify C or better in Secondary Math 1,2,3"))</f>
        <v/>
      </c>
      <c r="M151" s="4" t="str">
        <f>IFERROR(VLOOKUP($E151, 'HS Info'!$A:$E, 5, FALSE), IF($E151="", "", "Not in HS Info"))</f>
        <v/>
      </c>
      <c r="N151" s="5" t="str">
        <f>IFERROR(VLOOKUP($C151,Holds!$C:$K, 2, FALSE), IF($E151="", "", 0))</f>
        <v/>
      </c>
      <c r="O151" s="7" t="str">
        <f>IF($E151="", "", _xlfn.XLOOKUP(C151, 'SLCC Student'!H:H, 'SLCC Student'!P:P, "Not Found", 0, 1))</f>
        <v/>
      </c>
      <c r="P151" s="5" t="str">
        <f>IFERROR(VLOOKUP($E151, 'SLCC Student'!$A:$Q, 10, FALSE), IF($E151="", "", "Not Admitted"))</f>
        <v/>
      </c>
      <c r="Q151" s="5" t="str">
        <f>IFERROR(VLOOKUP($E151,'SLCC Student'!$A:$Q,12,FALSE),IF($E151="","", "NotAdmitted"))</f>
        <v/>
      </c>
    </row>
    <row r="152" spans="1:17" x14ac:dyDescent="0.2">
      <c r="A152" s="5" t="str">
        <f>IFERROR(VLOOKUP($E152,'HS Info'!$A:$D,2,FALSE),IF($E152="","","Not in HS Info"))</f>
        <v/>
      </c>
      <c r="B152" s="6" t="str">
        <f>IFERROR(VLOOKUP($C152, 'SLCC Student'!$H:$R, 11, FALSE), IF($E152="", "",  "Not yet admitted"))</f>
        <v/>
      </c>
      <c r="C152" s="5" t="str">
        <f>IFERROR(VLOOKUP($E152,'SLCC Student'!$A:$R,8,FALSE), IF($E152="", "", "Not yet admitted"))</f>
        <v/>
      </c>
      <c r="D152" s="5" t="str">
        <f>IFERROR(VLOOKUP($E152, 'HS Info'!$A:$D, 3, FALSE), IF($E152="", "",  "Not in HS Info"))</f>
        <v/>
      </c>
      <c r="E152" t="str">
        <f>IF(ISBLANK('HS Info'!A151), "", 'HS Info'!A151)</f>
        <v/>
      </c>
      <c r="F152" s="5" t="str">
        <f>IFERROR(VLOOKUP($E152, 'HS Info'!$A:$D, 4, FALSE), IF($E152="", "", "Not in HS Info"))</f>
        <v/>
      </c>
      <c r="G152" t="str">
        <f>IF(_xlfn.MAXIFS(ACT!$K:$K, ACT!$B:$B, 'Vetting Master'!$C152)&gt;0, _xlfn.MAXIFS(ACT!$K:$K, ACT!$B:$B, 'Vetting Master'!$C152), IF($E152="", "", 0))</f>
        <v/>
      </c>
      <c r="H152" t="str">
        <f>IF(_xlfn.MAXIFS(ACT!$J:$J, ACT!$B:$B, 'Vetting Master'!$C152)&gt;0, _xlfn.MAXIFS(ACT!$J:$J, ACT!$B:$B, 'Vetting Master'!$C152), IF($E152="", "", 0))</f>
        <v/>
      </c>
      <c r="I152" t="str">
        <f>IF(_xlfn.MAXIFS('SLCC Placement'!K:K, 'SLCC Placement'!B:B, 'Vetting Master'!$C152)&gt;0, _xlfn.MAXIFS('SLCC Placement'!K:K, 'SLCC Placement'!B:B, 'Vetting Master'!$C152), IF($E152="", "", 0))</f>
        <v/>
      </c>
      <c r="J152" t="str">
        <f>IF(_xlfn.MAXIFS('SLCC Placement'!J:J, 'SLCC Placement'!B:B, 'Vetting Master'!$C152)&gt;0, _xlfn.MAXIFS('SLCC Placement'!J:J, 'SLCC Placement'!B:B, 'Vetting Master'!$C152), IF($E152="", "", 0))</f>
        <v/>
      </c>
      <c r="K152" s="5" t="str">
        <f>IFERROR(IF(AND(MATCH(C152,'AP Credit'!B:B,0)&gt;0, MATCH("ENGL 1010",'AP Credit'!J:J,0)&gt;0),"Yes","No"), IF($E152="", " ", "No"))</f>
        <v xml:space="preserve"> </v>
      </c>
      <c r="L152" s="11" t="str" cm="1">
        <f t="array" ref="L152">IF($E152="", "", _xlfn.IFNA(_xlfn.IFS( J152&gt;599,  "1210 - Verify C or Better",  AND(J152&gt;499, OR(I152&gt;13, G152&gt;17)), "1060 - Verify C or Better", AND( OR(G152&gt;17, I152&gt;13), OR(H152&gt;22, J152&gt;399)), "1050 - Verify C or Better", OR( H152&gt;21, J152&gt;299), "1010/1030/1040", OR( H152&gt;19, J152&gt;299), "1010/1030", OR( H152&gt;18, J152&gt;299), "1030"), "Verify C or better in Secondary Math 1,2,3"))</f>
        <v/>
      </c>
      <c r="M152" s="4" t="str">
        <f>IFERROR(VLOOKUP($E152, 'HS Info'!$A:$E, 5, FALSE), IF($E152="", "", "Not in HS Info"))</f>
        <v/>
      </c>
      <c r="N152" s="5" t="str">
        <f>IFERROR(VLOOKUP($C152,Holds!$C:$K, 2, FALSE), IF($E152="", "", 0))</f>
        <v/>
      </c>
      <c r="O152" s="7" t="str">
        <f>IF($E152="", "", _xlfn.XLOOKUP(C152, 'SLCC Student'!H:H, 'SLCC Student'!P:P, "Not Found", 0, 1))</f>
        <v/>
      </c>
      <c r="P152" s="5" t="str">
        <f>IFERROR(VLOOKUP($E152, 'SLCC Student'!$A:$Q, 10, FALSE), IF($E152="", "", "Not Admitted"))</f>
        <v/>
      </c>
      <c r="Q152" s="5" t="str">
        <f>IFERROR(VLOOKUP($E152,'SLCC Student'!$A:$Q,12,FALSE),IF($E152="","", "NotAdmitted"))</f>
        <v/>
      </c>
    </row>
    <row r="153" spans="1:17" x14ac:dyDescent="0.2">
      <c r="A153" s="5" t="str">
        <f>IFERROR(VLOOKUP($E153,'HS Info'!$A:$D,2,FALSE),IF($E153="","","Not in HS Info"))</f>
        <v/>
      </c>
      <c r="B153" s="6" t="str">
        <f>IFERROR(VLOOKUP($C153, 'SLCC Student'!$H:$R, 11, FALSE), IF($E153="", "",  "Not yet admitted"))</f>
        <v/>
      </c>
      <c r="C153" s="5" t="str">
        <f>IFERROR(VLOOKUP($E153,'SLCC Student'!$A:$R,8,FALSE), IF($E153="", "", "Not yet admitted"))</f>
        <v/>
      </c>
      <c r="D153" s="5" t="str">
        <f>IFERROR(VLOOKUP($E153, 'HS Info'!$A:$D, 3, FALSE), IF($E153="", "",  "Not in HS Info"))</f>
        <v/>
      </c>
      <c r="E153" t="str">
        <f>IF(ISBLANK('HS Info'!A152), "", 'HS Info'!A152)</f>
        <v/>
      </c>
      <c r="F153" s="5" t="str">
        <f>IFERROR(VLOOKUP($E153, 'HS Info'!$A:$D, 4, FALSE), IF($E153="", "", "Not in HS Info"))</f>
        <v/>
      </c>
      <c r="G153" t="str">
        <f>IF(_xlfn.MAXIFS(ACT!$K:$K, ACT!$B:$B, 'Vetting Master'!$C153)&gt;0, _xlfn.MAXIFS(ACT!$K:$K, ACT!$B:$B, 'Vetting Master'!$C153), IF($E153="", "", 0))</f>
        <v/>
      </c>
      <c r="H153" t="str">
        <f>IF(_xlfn.MAXIFS(ACT!$J:$J, ACT!$B:$B, 'Vetting Master'!$C153)&gt;0, _xlfn.MAXIFS(ACT!$J:$J, ACT!$B:$B, 'Vetting Master'!$C153), IF($E153="", "", 0))</f>
        <v/>
      </c>
      <c r="I153" t="str">
        <f>IF(_xlfn.MAXIFS('SLCC Placement'!K:K, 'SLCC Placement'!B:B, 'Vetting Master'!$C153)&gt;0, _xlfn.MAXIFS('SLCC Placement'!K:K, 'SLCC Placement'!B:B, 'Vetting Master'!$C153), IF($E153="", "", 0))</f>
        <v/>
      </c>
      <c r="J153" t="str">
        <f>IF(_xlfn.MAXIFS('SLCC Placement'!J:J, 'SLCC Placement'!B:B, 'Vetting Master'!$C153)&gt;0, _xlfn.MAXIFS('SLCC Placement'!J:J, 'SLCC Placement'!B:B, 'Vetting Master'!$C153), IF($E153="", "", 0))</f>
        <v/>
      </c>
      <c r="K153" s="5" t="str">
        <f>IFERROR(IF(AND(MATCH(C153,'AP Credit'!B:B,0)&gt;0, MATCH("ENGL 1010",'AP Credit'!J:J,0)&gt;0),"Yes","No"), IF($E153="", " ", "No"))</f>
        <v xml:space="preserve"> </v>
      </c>
      <c r="L153" s="11" t="str" cm="1">
        <f t="array" ref="L153">IF($E153="", "", _xlfn.IFNA(_xlfn.IFS( J153&gt;599,  "1210 - Verify C or Better",  AND(J153&gt;499, OR(I153&gt;13, G153&gt;17)), "1060 - Verify C or Better", AND( OR(G153&gt;17, I153&gt;13), OR(H153&gt;22, J153&gt;399)), "1050 - Verify C or Better", OR( H153&gt;21, J153&gt;299), "1010/1030/1040", OR( H153&gt;19, J153&gt;299), "1010/1030", OR( H153&gt;18, J153&gt;299), "1030"), "Verify C or better in Secondary Math 1,2,3"))</f>
        <v/>
      </c>
      <c r="M153" s="4" t="str">
        <f>IFERROR(VLOOKUP($E153, 'HS Info'!$A:$E, 5, FALSE), IF($E153="", "", "Not in HS Info"))</f>
        <v/>
      </c>
      <c r="N153" s="5" t="str">
        <f>IFERROR(VLOOKUP($C153,Holds!$C:$K, 2, FALSE), IF($E153="", "", 0))</f>
        <v/>
      </c>
      <c r="O153" s="7" t="str">
        <f>IF($E153="", "", _xlfn.XLOOKUP(C153, 'SLCC Student'!H:H, 'SLCC Student'!P:P, "Not Found", 0, 1))</f>
        <v/>
      </c>
      <c r="P153" s="5" t="str">
        <f>IFERROR(VLOOKUP($E153, 'SLCC Student'!$A:$Q, 10, FALSE), IF($E153="", "", "Not Admitted"))</f>
        <v/>
      </c>
      <c r="Q153" s="5" t="str">
        <f>IFERROR(VLOOKUP($E153,'SLCC Student'!$A:$Q,12,FALSE),IF($E153="","", "NotAdmitted"))</f>
        <v/>
      </c>
    </row>
    <row r="154" spans="1:17" x14ac:dyDescent="0.2">
      <c r="A154" s="5" t="str">
        <f>IFERROR(VLOOKUP($E154,'HS Info'!$A:$D,2,FALSE),IF($E154="","","Not in HS Info"))</f>
        <v/>
      </c>
      <c r="B154" s="6" t="str">
        <f>IFERROR(VLOOKUP($C154, 'SLCC Student'!$H:$R, 11, FALSE), IF($E154="", "",  "Not yet admitted"))</f>
        <v/>
      </c>
      <c r="C154" s="5" t="str">
        <f>IFERROR(VLOOKUP($E154,'SLCC Student'!$A:$R,8,FALSE), IF($E154="", "", "Not yet admitted"))</f>
        <v/>
      </c>
      <c r="D154" s="5" t="str">
        <f>IFERROR(VLOOKUP($E154, 'HS Info'!$A:$D, 3, FALSE), IF($E154="", "",  "Not in HS Info"))</f>
        <v/>
      </c>
      <c r="E154" t="str">
        <f>IF(ISBLANK('HS Info'!A153), "", 'HS Info'!A153)</f>
        <v/>
      </c>
      <c r="F154" s="5" t="str">
        <f>IFERROR(VLOOKUP($E154, 'HS Info'!$A:$D, 4, FALSE), IF($E154="", "", "Not in HS Info"))</f>
        <v/>
      </c>
      <c r="G154" t="str">
        <f>IF(_xlfn.MAXIFS(ACT!$K:$K, ACT!$B:$B, 'Vetting Master'!$C154)&gt;0, _xlfn.MAXIFS(ACT!$K:$K, ACT!$B:$B, 'Vetting Master'!$C154), IF($E154="", "", 0))</f>
        <v/>
      </c>
      <c r="H154" t="str">
        <f>IF(_xlfn.MAXIFS(ACT!$J:$J, ACT!$B:$B, 'Vetting Master'!$C154)&gt;0, _xlfn.MAXIFS(ACT!$J:$J, ACT!$B:$B, 'Vetting Master'!$C154), IF($E154="", "", 0))</f>
        <v/>
      </c>
      <c r="I154" t="str">
        <f>IF(_xlfn.MAXIFS('SLCC Placement'!K:K, 'SLCC Placement'!B:B, 'Vetting Master'!$C154)&gt;0, _xlfn.MAXIFS('SLCC Placement'!K:K, 'SLCC Placement'!B:B, 'Vetting Master'!$C154), IF($E154="", "", 0))</f>
        <v/>
      </c>
      <c r="J154" t="str">
        <f>IF(_xlfn.MAXIFS('SLCC Placement'!J:J, 'SLCC Placement'!B:B, 'Vetting Master'!$C154)&gt;0, _xlfn.MAXIFS('SLCC Placement'!J:J, 'SLCC Placement'!B:B, 'Vetting Master'!$C154), IF($E154="", "", 0))</f>
        <v/>
      </c>
      <c r="K154" s="5" t="str">
        <f>IFERROR(IF(AND(MATCH(C154,'AP Credit'!B:B,0)&gt;0, MATCH("ENGL 1010",'AP Credit'!J:J,0)&gt;0),"Yes","No"), IF($E154="", " ", "No"))</f>
        <v xml:space="preserve"> </v>
      </c>
      <c r="L154" s="11" t="str" cm="1">
        <f t="array" ref="L154">IF($E154="", "", _xlfn.IFNA(_xlfn.IFS( J154&gt;599,  "1210 - Verify C or Better",  AND(J154&gt;499, OR(I154&gt;13, G154&gt;17)), "1060 - Verify C or Better", AND( OR(G154&gt;17, I154&gt;13), OR(H154&gt;22, J154&gt;399)), "1050 - Verify C or Better", OR( H154&gt;21, J154&gt;299), "1010/1030/1040", OR( H154&gt;19, J154&gt;299), "1010/1030", OR( H154&gt;18, J154&gt;299), "1030"), "Verify C or better in Secondary Math 1,2,3"))</f>
        <v/>
      </c>
      <c r="M154" s="4" t="str">
        <f>IFERROR(VLOOKUP($E154, 'HS Info'!$A:$E, 5, FALSE), IF($E154="", "", "Not in HS Info"))</f>
        <v/>
      </c>
      <c r="N154" s="5" t="str">
        <f>IFERROR(VLOOKUP($C154,Holds!$C:$K, 2, FALSE), IF($E154="", "", 0))</f>
        <v/>
      </c>
      <c r="O154" s="7" t="str">
        <f>IF($E154="", "", _xlfn.XLOOKUP(C154, 'SLCC Student'!H:H, 'SLCC Student'!P:P, "Not Found", 0, 1))</f>
        <v/>
      </c>
      <c r="P154" s="5" t="str">
        <f>IFERROR(VLOOKUP($E154, 'SLCC Student'!$A:$Q, 10, FALSE), IF($E154="", "", "Not Admitted"))</f>
        <v/>
      </c>
      <c r="Q154" s="5" t="str">
        <f>IFERROR(VLOOKUP($E154,'SLCC Student'!$A:$Q,12,FALSE),IF($E154="","", "NotAdmitted"))</f>
        <v/>
      </c>
    </row>
    <row r="155" spans="1:17" x14ac:dyDescent="0.2">
      <c r="A155" s="5" t="str">
        <f>IFERROR(VLOOKUP($E155,'HS Info'!$A:$D,2,FALSE),IF($E155="","","Not in HS Info"))</f>
        <v/>
      </c>
      <c r="B155" s="6" t="str">
        <f>IFERROR(VLOOKUP($C155, 'SLCC Student'!$H:$R, 11, FALSE), IF($E155="", "",  "Not yet admitted"))</f>
        <v/>
      </c>
      <c r="C155" s="5" t="str">
        <f>IFERROR(VLOOKUP($E155,'SLCC Student'!$A:$R,8,FALSE), IF($E155="", "", "Not yet admitted"))</f>
        <v/>
      </c>
      <c r="D155" s="5" t="str">
        <f>IFERROR(VLOOKUP($E155, 'HS Info'!$A:$D, 3, FALSE), IF($E155="", "",  "Not in HS Info"))</f>
        <v/>
      </c>
      <c r="E155" t="str">
        <f>IF(ISBLANK('HS Info'!A154), "", 'HS Info'!A154)</f>
        <v/>
      </c>
      <c r="F155" s="5" t="str">
        <f>IFERROR(VLOOKUP($E155, 'HS Info'!$A:$D, 4, FALSE), IF($E155="", "", "Not in HS Info"))</f>
        <v/>
      </c>
      <c r="G155" t="str">
        <f>IF(_xlfn.MAXIFS(ACT!$K:$K, ACT!$B:$B, 'Vetting Master'!$C155)&gt;0, _xlfn.MAXIFS(ACT!$K:$K, ACT!$B:$B, 'Vetting Master'!$C155), IF($E155="", "", 0))</f>
        <v/>
      </c>
      <c r="H155" t="str">
        <f>IF(_xlfn.MAXIFS(ACT!$J:$J, ACT!$B:$B, 'Vetting Master'!$C155)&gt;0, _xlfn.MAXIFS(ACT!$J:$J, ACT!$B:$B, 'Vetting Master'!$C155), IF($E155="", "", 0))</f>
        <v/>
      </c>
      <c r="I155" t="str">
        <f>IF(_xlfn.MAXIFS('SLCC Placement'!K:K, 'SLCC Placement'!B:B, 'Vetting Master'!$C155)&gt;0, _xlfn.MAXIFS('SLCC Placement'!K:K, 'SLCC Placement'!B:B, 'Vetting Master'!$C155), IF($E155="", "", 0))</f>
        <v/>
      </c>
      <c r="J155" t="str">
        <f>IF(_xlfn.MAXIFS('SLCC Placement'!J:J, 'SLCC Placement'!B:B, 'Vetting Master'!$C155)&gt;0, _xlfn.MAXIFS('SLCC Placement'!J:J, 'SLCC Placement'!B:B, 'Vetting Master'!$C155), IF($E155="", "", 0))</f>
        <v/>
      </c>
      <c r="K155" s="5" t="str">
        <f>IFERROR(IF(AND(MATCH(C155,'AP Credit'!B:B,0)&gt;0, MATCH("ENGL 1010",'AP Credit'!J:J,0)&gt;0),"Yes","No"), IF($E155="", " ", "No"))</f>
        <v xml:space="preserve"> </v>
      </c>
      <c r="L155" s="11" t="str" cm="1">
        <f t="array" ref="L155">IF($E155="", "", _xlfn.IFNA(_xlfn.IFS( J155&gt;599,  "1210 - Verify C or Better",  AND(J155&gt;499, OR(I155&gt;13, G155&gt;17)), "1060 - Verify C or Better", AND( OR(G155&gt;17, I155&gt;13), OR(H155&gt;22, J155&gt;399)), "1050 - Verify C or Better", OR( H155&gt;21, J155&gt;299), "1010/1030/1040", OR( H155&gt;19, J155&gt;299), "1010/1030", OR( H155&gt;18, J155&gt;299), "1030"), "Verify C or better in Secondary Math 1,2,3"))</f>
        <v/>
      </c>
      <c r="M155" s="4" t="str">
        <f>IFERROR(VLOOKUP($E155, 'HS Info'!$A:$E, 5, FALSE), IF($E155="", "", "Not in HS Info"))</f>
        <v/>
      </c>
      <c r="N155" s="5" t="str">
        <f>IFERROR(VLOOKUP($C155,Holds!$C:$K, 2, FALSE), IF($E155="", "", 0))</f>
        <v/>
      </c>
      <c r="O155" s="7" t="str">
        <f>IF($E155="", "", _xlfn.XLOOKUP(C155, 'SLCC Student'!H:H, 'SLCC Student'!P:P, "Not Found", 0, 1))</f>
        <v/>
      </c>
      <c r="P155" s="5" t="str">
        <f>IFERROR(VLOOKUP($E155, 'SLCC Student'!$A:$Q, 10, FALSE), IF($E155="", "", "Not Admitted"))</f>
        <v/>
      </c>
      <c r="Q155" s="5" t="str">
        <f>IFERROR(VLOOKUP($E155,'SLCC Student'!$A:$Q,12,FALSE),IF($E155="","", "NotAdmitted"))</f>
        <v/>
      </c>
    </row>
    <row r="156" spans="1:17" x14ac:dyDescent="0.2">
      <c r="A156" s="5" t="str">
        <f>IFERROR(VLOOKUP($E156,'HS Info'!$A:$D,2,FALSE),IF($E156="","","Not in HS Info"))</f>
        <v/>
      </c>
      <c r="B156" s="6" t="str">
        <f>IFERROR(VLOOKUP($C156, 'SLCC Student'!$H:$R, 11, FALSE), IF($E156="", "",  "Not yet admitted"))</f>
        <v/>
      </c>
      <c r="C156" s="5" t="str">
        <f>IFERROR(VLOOKUP($E156,'SLCC Student'!$A:$R,8,FALSE), IF($E156="", "", "Not yet admitted"))</f>
        <v/>
      </c>
      <c r="D156" s="5" t="str">
        <f>IFERROR(VLOOKUP($E156, 'HS Info'!$A:$D, 3, FALSE), IF($E156="", "",  "Not in HS Info"))</f>
        <v/>
      </c>
      <c r="E156" t="str">
        <f>IF(ISBLANK('HS Info'!A155), "", 'HS Info'!A155)</f>
        <v/>
      </c>
      <c r="F156" s="5" t="str">
        <f>IFERROR(VLOOKUP($E156, 'HS Info'!$A:$D, 4, FALSE), IF($E156="", "", "Not in HS Info"))</f>
        <v/>
      </c>
      <c r="G156" t="str">
        <f>IF(_xlfn.MAXIFS(ACT!$K:$K, ACT!$B:$B, 'Vetting Master'!$C156)&gt;0, _xlfn.MAXIFS(ACT!$K:$K, ACT!$B:$B, 'Vetting Master'!$C156), IF($E156="", "", 0))</f>
        <v/>
      </c>
      <c r="H156" t="str">
        <f>IF(_xlfn.MAXIFS(ACT!$J:$J, ACT!$B:$B, 'Vetting Master'!$C156)&gt;0, _xlfn.MAXIFS(ACT!$J:$J, ACT!$B:$B, 'Vetting Master'!$C156), IF($E156="", "", 0))</f>
        <v/>
      </c>
      <c r="I156" t="str">
        <f>IF(_xlfn.MAXIFS('SLCC Placement'!K:K, 'SLCC Placement'!B:B, 'Vetting Master'!$C156)&gt;0, _xlfn.MAXIFS('SLCC Placement'!K:K, 'SLCC Placement'!B:B, 'Vetting Master'!$C156), IF($E156="", "", 0))</f>
        <v/>
      </c>
      <c r="J156" t="str">
        <f>IF(_xlfn.MAXIFS('SLCC Placement'!J:J, 'SLCC Placement'!B:B, 'Vetting Master'!$C156)&gt;0, _xlfn.MAXIFS('SLCC Placement'!J:J, 'SLCC Placement'!B:B, 'Vetting Master'!$C156), IF($E156="", "", 0))</f>
        <v/>
      </c>
      <c r="K156" s="5" t="str">
        <f>IFERROR(IF(AND(MATCH(C156,'AP Credit'!B:B,0)&gt;0, MATCH("ENGL 1010",'AP Credit'!J:J,0)&gt;0),"Yes","No"), IF($E156="", " ", "No"))</f>
        <v xml:space="preserve"> </v>
      </c>
      <c r="L156" s="11" t="str" cm="1">
        <f t="array" ref="L156">IF($E156="", "", _xlfn.IFNA(_xlfn.IFS( J156&gt;599,  "1210 - Verify C or Better",  AND(J156&gt;499, OR(I156&gt;13, G156&gt;17)), "1060 - Verify C or Better", AND( OR(G156&gt;17, I156&gt;13), OR(H156&gt;22, J156&gt;399)), "1050 - Verify C or Better", OR( H156&gt;21, J156&gt;299), "1010/1030/1040", OR( H156&gt;19, J156&gt;299), "1010/1030", OR( H156&gt;18, J156&gt;299), "1030"), "Verify C or better in Secondary Math 1,2,3"))</f>
        <v/>
      </c>
      <c r="M156" s="4" t="str">
        <f>IFERROR(VLOOKUP($E156, 'HS Info'!$A:$E, 5, FALSE), IF($E156="", "", "Not in HS Info"))</f>
        <v/>
      </c>
      <c r="N156" s="5" t="str">
        <f>IFERROR(VLOOKUP($C156,Holds!$C:$K, 2, FALSE), IF($E156="", "", 0))</f>
        <v/>
      </c>
      <c r="O156" s="7" t="str">
        <f>IF($E156="", "", _xlfn.XLOOKUP(C156, 'SLCC Student'!H:H, 'SLCC Student'!P:P, "Not Found", 0, 1))</f>
        <v/>
      </c>
      <c r="P156" s="5" t="str">
        <f>IFERROR(VLOOKUP($E156, 'SLCC Student'!$A:$Q, 10, FALSE), IF($E156="", "", "Not Admitted"))</f>
        <v/>
      </c>
      <c r="Q156" s="5" t="str">
        <f>IFERROR(VLOOKUP($E156,'SLCC Student'!$A:$Q,12,FALSE),IF($E156="","", "NotAdmitted"))</f>
        <v/>
      </c>
    </row>
    <row r="157" spans="1:17" x14ac:dyDescent="0.2">
      <c r="A157" s="5" t="str">
        <f>IFERROR(VLOOKUP($E157,'HS Info'!$A:$D,2,FALSE),IF($E157="","","Not in HS Info"))</f>
        <v/>
      </c>
      <c r="B157" s="6" t="str">
        <f>IFERROR(VLOOKUP($C157, 'SLCC Student'!$H:$R, 11, FALSE), IF($E157="", "",  "Not yet admitted"))</f>
        <v/>
      </c>
      <c r="C157" s="5" t="str">
        <f>IFERROR(VLOOKUP($E157,'SLCC Student'!$A:$R,8,FALSE), IF($E157="", "", "Not yet admitted"))</f>
        <v/>
      </c>
      <c r="D157" s="5" t="str">
        <f>IFERROR(VLOOKUP($E157, 'HS Info'!$A:$D, 3, FALSE), IF($E157="", "",  "Not in HS Info"))</f>
        <v/>
      </c>
      <c r="E157" t="str">
        <f>IF(ISBLANK('HS Info'!A156), "", 'HS Info'!A156)</f>
        <v/>
      </c>
      <c r="F157" s="5" t="str">
        <f>IFERROR(VLOOKUP($E157, 'HS Info'!$A:$D, 4, FALSE), IF($E157="", "", "Not in HS Info"))</f>
        <v/>
      </c>
      <c r="G157" t="str">
        <f>IF(_xlfn.MAXIFS(ACT!$K:$K, ACT!$B:$B, 'Vetting Master'!$C157)&gt;0, _xlfn.MAXIFS(ACT!$K:$K, ACT!$B:$B, 'Vetting Master'!$C157), IF($E157="", "", 0))</f>
        <v/>
      </c>
      <c r="H157" t="str">
        <f>IF(_xlfn.MAXIFS(ACT!$J:$J, ACT!$B:$B, 'Vetting Master'!$C157)&gt;0, _xlfn.MAXIFS(ACT!$J:$J, ACT!$B:$B, 'Vetting Master'!$C157), IF($E157="", "", 0))</f>
        <v/>
      </c>
      <c r="I157" t="str">
        <f>IF(_xlfn.MAXIFS('SLCC Placement'!K:K, 'SLCC Placement'!B:B, 'Vetting Master'!$C157)&gt;0, _xlfn.MAXIFS('SLCC Placement'!K:K, 'SLCC Placement'!B:B, 'Vetting Master'!$C157), IF($E157="", "", 0))</f>
        <v/>
      </c>
      <c r="J157" t="str">
        <f>IF(_xlfn.MAXIFS('SLCC Placement'!J:J, 'SLCC Placement'!B:B, 'Vetting Master'!$C157)&gt;0, _xlfn.MAXIFS('SLCC Placement'!J:J, 'SLCC Placement'!B:B, 'Vetting Master'!$C157), IF($E157="", "", 0))</f>
        <v/>
      </c>
      <c r="K157" s="5" t="str">
        <f>IFERROR(IF(AND(MATCH(C157,'AP Credit'!B:B,0)&gt;0, MATCH("ENGL 1010",'AP Credit'!J:J,0)&gt;0),"Yes","No"), IF($E157="", " ", "No"))</f>
        <v xml:space="preserve"> </v>
      </c>
      <c r="L157" s="11" t="str" cm="1">
        <f t="array" ref="L157">IF($E157="", "", _xlfn.IFNA(_xlfn.IFS( J157&gt;599,  "1210 - Verify C or Better",  AND(J157&gt;499, OR(I157&gt;13, G157&gt;17)), "1060 - Verify C or Better", AND( OR(G157&gt;17, I157&gt;13), OR(H157&gt;22, J157&gt;399)), "1050 - Verify C or Better", OR( H157&gt;21, J157&gt;299), "1010/1030/1040", OR( H157&gt;19, J157&gt;299), "1010/1030", OR( H157&gt;18, J157&gt;299), "1030"), "Verify C or better in Secondary Math 1,2,3"))</f>
        <v/>
      </c>
      <c r="M157" s="4" t="str">
        <f>IFERROR(VLOOKUP($E157, 'HS Info'!$A:$E, 5, FALSE), IF($E157="", "", "Not in HS Info"))</f>
        <v/>
      </c>
      <c r="N157" s="5" t="str">
        <f>IFERROR(VLOOKUP($C157,Holds!$C:$K, 2, FALSE), IF($E157="", "", 0))</f>
        <v/>
      </c>
      <c r="O157" s="7" t="str">
        <f>IF($E157="", "", _xlfn.XLOOKUP(C157, 'SLCC Student'!H:H, 'SLCC Student'!P:P, "Not Found", 0, 1))</f>
        <v/>
      </c>
      <c r="P157" s="5" t="str">
        <f>IFERROR(VLOOKUP($E157, 'SLCC Student'!$A:$Q, 10, FALSE), IF($E157="", "", "Not Admitted"))</f>
        <v/>
      </c>
      <c r="Q157" s="5" t="str">
        <f>IFERROR(VLOOKUP($E157,'SLCC Student'!$A:$Q,12,FALSE),IF($E157="","", "NotAdmitted"))</f>
        <v/>
      </c>
    </row>
    <row r="158" spans="1:17" x14ac:dyDescent="0.2">
      <c r="A158" s="5" t="str">
        <f>IFERROR(VLOOKUP($E158,'HS Info'!$A:$D,2,FALSE),IF($E158="","","Not in HS Info"))</f>
        <v/>
      </c>
      <c r="B158" s="6" t="str">
        <f>IFERROR(VLOOKUP($C158, 'SLCC Student'!$H:$R, 11, FALSE), IF($E158="", "",  "Not yet admitted"))</f>
        <v/>
      </c>
      <c r="C158" s="5" t="str">
        <f>IFERROR(VLOOKUP($E158,'SLCC Student'!$A:$R,8,FALSE), IF($E158="", "", "Not yet admitted"))</f>
        <v/>
      </c>
      <c r="D158" s="5" t="str">
        <f>IFERROR(VLOOKUP($E158, 'HS Info'!$A:$D, 3, FALSE), IF($E158="", "",  "Not in HS Info"))</f>
        <v/>
      </c>
      <c r="E158" t="str">
        <f>IF(ISBLANK('HS Info'!A157), "", 'HS Info'!A157)</f>
        <v/>
      </c>
      <c r="F158" s="5" t="str">
        <f>IFERROR(VLOOKUP($E158, 'HS Info'!$A:$D, 4, FALSE), IF($E158="", "", "Not in HS Info"))</f>
        <v/>
      </c>
      <c r="G158" t="str">
        <f>IF(_xlfn.MAXIFS(ACT!$K:$K, ACT!$B:$B, 'Vetting Master'!$C158)&gt;0, _xlfn.MAXIFS(ACT!$K:$K, ACT!$B:$B, 'Vetting Master'!$C158), IF($E158="", "", 0))</f>
        <v/>
      </c>
      <c r="H158" t="str">
        <f>IF(_xlfn.MAXIFS(ACT!$J:$J, ACT!$B:$B, 'Vetting Master'!$C158)&gt;0, _xlfn.MAXIFS(ACT!$J:$J, ACT!$B:$B, 'Vetting Master'!$C158), IF($E158="", "", 0))</f>
        <v/>
      </c>
      <c r="I158" t="str">
        <f>IF(_xlfn.MAXIFS('SLCC Placement'!K:K, 'SLCC Placement'!B:B, 'Vetting Master'!$C158)&gt;0, _xlfn.MAXIFS('SLCC Placement'!K:K, 'SLCC Placement'!B:B, 'Vetting Master'!$C158), IF($E158="", "", 0))</f>
        <v/>
      </c>
      <c r="J158" t="str">
        <f>IF(_xlfn.MAXIFS('SLCC Placement'!J:J, 'SLCC Placement'!B:B, 'Vetting Master'!$C158)&gt;0, _xlfn.MAXIFS('SLCC Placement'!J:J, 'SLCC Placement'!B:B, 'Vetting Master'!$C158), IF($E158="", "", 0))</f>
        <v/>
      </c>
      <c r="K158" s="5" t="str">
        <f>IFERROR(IF(AND(MATCH(C158,'AP Credit'!B:B,0)&gt;0, MATCH("ENGL 1010",'AP Credit'!J:J,0)&gt;0),"Yes","No"), IF($E158="", " ", "No"))</f>
        <v xml:space="preserve"> </v>
      </c>
      <c r="L158" s="11" t="str" cm="1">
        <f t="array" ref="L158">IF($E158="", "", _xlfn.IFNA(_xlfn.IFS( J158&gt;599,  "1210 - Verify C or Better",  AND(J158&gt;499, OR(I158&gt;13, G158&gt;17)), "1060 - Verify C or Better", AND( OR(G158&gt;17, I158&gt;13), OR(H158&gt;22, J158&gt;399)), "1050 - Verify C or Better", OR( H158&gt;21, J158&gt;299), "1010/1030/1040", OR( H158&gt;19, J158&gt;299), "1010/1030", OR( H158&gt;18, J158&gt;299), "1030"), "Verify C or better in Secondary Math 1,2,3"))</f>
        <v/>
      </c>
      <c r="M158" s="4" t="str">
        <f>IFERROR(VLOOKUP($E158, 'HS Info'!$A:$E, 5, FALSE), IF($E158="", "", "Not in HS Info"))</f>
        <v/>
      </c>
      <c r="N158" s="5" t="str">
        <f>IFERROR(VLOOKUP($C158,Holds!$C:$K, 2, FALSE), IF($E158="", "", 0))</f>
        <v/>
      </c>
      <c r="O158" s="7" t="str">
        <f>IF($E158="", "", _xlfn.XLOOKUP(C158, 'SLCC Student'!H:H, 'SLCC Student'!P:P, "Not Found", 0, 1))</f>
        <v/>
      </c>
      <c r="P158" s="5" t="str">
        <f>IFERROR(VLOOKUP($E158, 'SLCC Student'!$A:$Q, 10, FALSE), IF($E158="", "", "Not Admitted"))</f>
        <v/>
      </c>
      <c r="Q158" s="5" t="str">
        <f>IFERROR(VLOOKUP($E158,'SLCC Student'!$A:$Q,12,FALSE),IF($E158="","", "NotAdmitted"))</f>
        <v/>
      </c>
    </row>
    <row r="159" spans="1:17" x14ac:dyDescent="0.2">
      <c r="A159" s="5" t="str">
        <f>IFERROR(VLOOKUP($E159,'HS Info'!$A:$D,2,FALSE),IF($E159="","","Not in HS Info"))</f>
        <v/>
      </c>
      <c r="B159" s="6" t="str">
        <f>IFERROR(VLOOKUP($C159, 'SLCC Student'!$H:$R, 11, FALSE), IF($E159="", "",  "Not yet admitted"))</f>
        <v/>
      </c>
      <c r="C159" s="5" t="str">
        <f>IFERROR(VLOOKUP($E159,'SLCC Student'!$A:$R,8,FALSE), IF($E159="", "", "Not yet admitted"))</f>
        <v/>
      </c>
      <c r="D159" s="5" t="str">
        <f>IFERROR(VLOOKUP($E159, 'HS Info'!$A:$D, 3, FALSE), IF($E159="", "",  "Not in HS Info"))</f>
        <v/>
      </c>
      <c r="E159" t="str">
        <f>IF(ISBLANK('HS Info'!A158), "", 'HS Info'!A158)</f>
        <v/>
      </c>
      <c r="F159" s="5" t="str">
        <f>IFERROR(VLOOKUP($E159, 'HS Info'!$A:$D, 4, FALSE), IF($E159="", "", "Not in HS Info"))</f>
        <v/>
      </c>
      <c r="G159" t="str">
        <f>IF(_xlfn.MAXIFS(ACT!$K:$K, ACT!$B:$B, 'Vetting Master'!$C159)&gt;0, _xlfn.MAXIFS(ACT!$K:$K, ACT!$B:$B, 'Vetting Master'!$C159), IF($E159="", "", 0))</f>
        <v/>
      </c>
      <c r="H159" t="str">
        <f>IF(_xlfn.MAXIFS(ACT!$J:$J, ACT!$B:$B, 'Vetting Master'!$C159)&gt;0, _xlfn.MAXIFS(ACT!$J:$J, ACT!$B:$B, 'Vetting Master'!$C159), IF($E159="", "", 0))</f>
        <v/>
      </c>
      <c r="I159" t="str">
        <f>IF(_xlfn.MAXIFS('SLCC Placement'!K:K, 'SLCC Placement'!B:B, 'Vetting Master'!$C159)&gt;0, _xlfn.MAXIFS('SLCC Placement'!K:K, 'SLCC Placement'!B:B, 'Vetting Master'!$C159), IF($E159="", "", 0))</f>
        <v/>
      </c>
      <c r="J159" t="str">
        <f>IF(_xlfn.MAXIFS('SLCC Placement'!J:J, 'SLCC Placement'!B:B, 'Vetting Master'!$C159)&gt;0, _xlfn.MAXIFS('SLCC Placement'!J:J, 'SLCC Placement'!B:B, 'Vetting Master'!$C159), IF($E159="", "", 0))</f>
        <v/>
      </c>
      <c r="K159" s="5" t="str">
        <f>IFERROR(IF(AND(MATCH(C159,'AP Credit'!B:B,0)&gt;0, MATCH("ENGL 1010",'AP Credit'!J:J,0)&gt;0),"Yes","No"), IF($E159="", " ", "No"))</f>
        <v xml:space="preserve"> </v>
      </c>
      <c r="L159" s="11" t="str" cm="1">
        <f t="array" ref="L159">IF($E159="", "", _xlfn.IFNA(_xlfn.IFS( J159&gt;599,  "1210 - Verify C or Better",  AND(J159&gt;499, OR(I159&gt;13, G159&gt;17)), "1060 - Verify C or Better", AND( OR(G159&gt;17, I159&gt;13), OR(H159&gt;22, J159&gt;399)), "1050 - Verify C or Better", OR( H159&gt;21, J159&gt;299), "1010/1030/1040", OR( H159&gt;19, J159&gt;299), "1010/1030", OR( H159&gt;18, J159&gt;299), "1030"), "Verify C or better in Secondary Math 1,2,3"))</f>
        <v/>
      </c>
      <c r="M159" s="4" t="str">
        <f>IFERROR(VLOOKUP($E159, 'HS Info'!$A:$E, 5, FALSE), IF($E159="", "", "Not in HS Info"))</f>
        <v/>
      </c>
      <c r="N159" s="5" t="str">
        <f>IFERROR(VLOOKUP($C159,Holds!$C:$K, 2, FALSE), IF($E159="", "", 0))</f>
        <v/>
      </c>
      <c r="O159" s="7" t="str">
        <f>IF($E159="", "", _xlfn.XLOOKUP(C159, 'SLCC Student'!H:H, 'SLCC Student'!P:P, "Not Found", 0, 1))</f>
        <v/>
      </c>
      <c r="P159" s="5" t="str">
        <f>IFERROR(VLOOKUP($E159, 'SLCC Student'!$A:$Q, 10, FALSE), IF($E159="", "", "Not Admitted"))</f>
        <v/>
      </c>
      <c r="Q159" s="5" t="str">
        <f>IFERROR(VLOOKUP($E159,'SLCC Student'!$A:$Q,12,FALSE),IF($E159="","", "NotAdmitted"))</f>
        <v/>
      </c>
    </row>
    <row r="160" spans="1:17" x14ac:dyDescent="0.2">
      <c r="A160" s="5" t="str">
        <f>IFERROR(VLOOKUP($E160,'HS Info'!$A:$D,2,FALSE),IF($E160="","","Not in HS Info"))</f>
        <v/>
      </c>
      <c r="B160" s="6" t="str">
        <f>IFERROR(VLOOKUP($C160, 'SLCC Student'!$H:$R, 11, FALSE), IF($E160="", "",  "Not yet admitted"))</f>
        <v/>
      </c>
      <c r="C160" s="5" t="str">
        <f>IFERROR(VLOOKUP($E160,'SLCC Student'!$A:$R,8,FALSE), IF($E160="", "", "Not yet admitted"))</f>
        <v/>
      </c>
      <c r="D160" s="5" t="str">
        <f>IFERROR(VLOOKUP($E160, 'HS Info'!$A:$D, 3, FALSE), IF($E160="", "",  "Not in HS Info"))</f>
        <v/>
      </c>
      <c r="E160" t="str">
        <f>IF(ISBLANK('HS Info'!A159), "", 'HS Info'!A159)</f>
        <v/>
      </c>
      <c r="F160" s="5" t="str">
        <f>IFERROR(VLOOKUP($E160, 'HS Info'!$A:$D, 4, FALSE), IF($E160="", "", "Not in HS Info"))</f>
        <v/>
      </c>
      <c r="G160" t="str">
        <f>IF(_xlfn.MAXIFS(ACT!$K:$K, ACT!$B:$B, 'Vetting Master'!$C160)&gt;0, _xlfn.MAXIFS(ACT!$K:$K, ACT!$B:$B, 'Vetting Master'!$C160), IF($E160="", "", 0))</f>
        <v/>
      </c>
      <c r="H160" t="str">
        <f>IF(_xlfn.MAXIFS(ACT!$J:$J, ACT!$B:$B, 'Vetting Master'!$C160)&gt;0, _xlfn.MAXIFS(ACT!$J:$J, ACT!$B:$B, 'Vetting Master'!$C160), IF($E160="", "", 0))</f>
        <v/>
      </c>
      <c r="I160" t="str">
        <f>IF(_xlfn.MAXIFS('SLCC Placement'!K:K, 'SLCC Placement'!B:B, 'Vetting Master'!$C160)&gt;0, _xlfn.MAXIFS('SLCC Placement'!K:K, 'SLCC Placement'!B:B, 'Vetting Master'!$C160), IF($E160="", "", 0))</f>
        <v/>
      </c>
      <c r="J160" t="str">
        <f>IF(_xlfn.MAXIFS('SLCC Placement'!J:J, 'SLCC Placement'!B:B, 'Vetting Master'!$C160)&gt;0, _xlfn.MAXIFS('SLCC Placement'!J:J, 'SLCC Placement'!B:B, 'Vetting Master'!$C160), IF($E160="", "", 0))</f>
        <v/>
      </c>
      <c r="K160" s="5" t="str">
        <f>IFERROR(IF(AND(MATCH(C160,'AP Credit'!B:B,0)&gt;0, MATCH("ENGL 1010",'AP Credit'!J:J,0)&gt;0),"Yes","No"), IF($E160="", " ", "No"))</f>
        <v xml:space="preserve"> </v>
      </c>
      <c r="L160" s="11" t="str" cm="1">
        <f t="array" ref="L160">IF($E160="", "", _xlfn.IFNA(_xlfn.IFS( J160&gt;599,  "1210 - Verify C or Better",  AND(J160&gt;499, OR(I160&gt;13, G160&gt;17)), "1060 - Verify C or Better", AND( OR(G160&gt;17, I160&gt;13), OR(H160&gt;22, J160&gt;399)), "1050 - Verify C or Better", OR( H160&gt;21, J160&gt;299), "1010/1030/1040", OR( H160&gt;19, J160&gt;299), "1010/1030", OR( H160&gt;18, J160&gt;299), "1030"), "Verify C or better in Secondary Math 1,2,3"))</f>
        <v/>
      </c>
      <c r="M160" s="4" t="str">
        <f>IFERROR(VLOOKUP($E160, 'HS Info'!$A:$E, 5, FALSE), IF($E160="", "", "Not in HS Info"))</f>
        <v/>
      </c>
      <c r="N160" s="5" t="str">
        <f>IFERROR(VLOOKUP($C160,Holds!$C:$K, 2, FALSE), IF($E160="", "", 0))</f>
        <v/>
      </c>
      <c r="O160" s="7" t="str">
        <f>IF($E160="", "", _xlfn.XLOOKUP(C160, 'SLCC Student'!H:H, 'SLCC Student'!P:P, "Not Found", 0, 1))</f>
        <v/>
      </c>
      <c r="P160" s="5" t="str">
        <f>IFERROR(VLOOKUP($E160, 'SLCC Student'!$A:$Q, 10, FALSE), IF($E160="", "", "Not Admitted"))</f>
        <v/>
      </c>
      <c r="Q160" s="5" t="str">
        <f>IFERROR(VLOOKUP($E160,'SLCC Student'!$A:$Q,12,FALSE),IF($E160="","", "NotAdmitted"))</f>
        <v/>
      </c>
    </row>
    <row r="161" spans="1:17" x14ac:dyDescent="0.2">
      <c r="A161" s="5" t="str">
        <f>IFERROR(VLOOKUP($E161,'HS Info'!$A:$D,2,FALSE),IF($E161="","","Not in HS Info"))</f>
        <v/>
      </c>
      <c r="B161" s="6" t="str">
        <f>IFERROR(VLOOKUP($C161, 'SLCC Student'!$H:$R, 11, FALSE), IF($E161="", "",  "Not yet admitted"))</f>
        <v/>
      </c>
      <c r="C161" s="5" t="str">
        <f>IFERROR(VLOOKUP($E161,'SLCC Student'!$A:$R,8,FALSE), IF($E161="", "", "Not yet admitted"))</f>
        <v/>
      </c>
      <c r="D161" s="5" t="str">
        <f>IFERROR(VLOOKUP($E161, 'HS Info'!$A:$D, 3, FALSE), IF($E161="", "",  "Not in HS Info"))</f>
        <v/>
      </c>
      <c r="E161" t="str">
        <f>IF(ISBLANK('HS Info'!A160), "", 'HS Info'!A160)</f>
        <v/>
      </c>
      <c r="F161" s="5" t="str">
        <f>IFERROR(VLOOKUP($E161, 'HS Info'!$A:$D, 4, FALSE), IF($E161="", "", "Not in HS Info"))</f>
        <v/>
      </c>
      <c r="G161" t="str">
        <f>IF(_xlfn.MAXIFS(ACT!$K:$K, ACT!$B:$B, 'Vetting Master'!$C161)&gt;0, _xlfn.MAXIFS(ACT!$K:$K, ACT!$B:$B, 'Vetting Master'!$C161), IF($E161="", "", 0))</f>
        <v/>
      </c>
      <c r="H161" t="str">
        <f>IF(_xlfn.MAXIFS(ACT!$J:$J, ACT!$B:$B, 'Vetting Master'!$C161)&gt;0, _xlfn.MAXIFS(ACT!$J:$J, ACT!$B:$B, 'Vetting Master'!$C161), IF($E161="", "", 0))</f>
        <v/>
      </c>
      <c r="I161" t="str">
        <f>IF(_xlfn.MAXIFS('SLCC Placement'!K:K, 'SLCC Placement'!B:B, 'Vetting Master'!$C161)&gt;0, _xlfn.MAXIFS('SLCC Placement'!K:K, 'SLCC Placement'!B:B, 'Vetting Master'!$C161), IF($E161="", "", 0))</f>
        <v/>
      </c>
      <c r="J161" t="str">
        <f>IF(_xlfn.MAXIFS('SLCC Placement'!J:J, 'SLCC Placement'!B:B, 'Vetting Master'!$C161)&gt;0, _xlfn.MAXIFS('SLCC Placement'!J:J, 'SLCC Placement'!B:B, 'Vetting Master'!$C161), IF($E161="", "", 0))</f>
        <v/>
      </c>
      <c r="K161" s="5" t="str">
        <f>IFERROR(IF(AND(MATCH(C161,'AP Credit'!B:B,0)&gt;0, MATCH("ENGL 1010",'AP Credit'!J:J,0)&gt;0),"Yes","No"), IF($E161="", " ", "No"))</f>
        <v xml:space="preserve"> </v>
      </c>
      <c r="L161" s="11" t="str" cm="1">
        <f t="array" ref="L161">IF($E161="", "", _xlfn.IFNA(_xlfn.IFS( J161&gt;599,  "1210 - Verify C or Better",  AND(J161&gt;499, OR(I161&gt;13, G161&gt;17)), "1060 - Verify C or Better", AND( OR(G161&gt;17, I161&gt;13), OR(H161&gt;22, J161&gt;399)), "1050 - Verify C or Better", OR( H161&gt;21, J161&gt;299), "1010/1030/1040", OR( H161&gt;19, J161&gt;299), "1010/1030", OR( H161&gt;18, J161&gt;299), "1030"), "Verify C or better in Secondary Math 1,2,3"))</f>
        <v/>
      </c>
      <c r="M161" s="4" t="str">
        <f>IFERROR(VLOOKUP($E161, 'HS Info'!$A:$E, 5, FALSE), IF($E161="", "", "Not in HS Info"))</f>
        <v/>
      </c>
      <c r="N161" s="5" t="str">
        <f>IFERROR(VLOOKUP($C161,Holds!$C:$K, 2, FALSE), IF($E161="", "", 0))</f>
        <v/>
      </c>
      <c r="O161" s="7" t="str">
        <f>IF($E161="", "", _xlfn.XLOOKUP(C161, 'SLCC Student'!H:H, 'SLCC Student'!P:P, "Not Found", 0, 1))</f>
        <v/>
      </c>
      <c r="P161" s="5" t="str">
        <f>IFERROR(VLOOKUP($E161, 'SLCC Student'!$A:$Q, 10, FALSE), IF($E161="", "", "Not Admitted"))</f>
        <v/>
      </c>
      <c r="Q161" s="5" t="str">
        <f>IFERROR(VLOOKUP($E161,'SLCC Student'!$A:$Q,12,FALSE),IF($E161="","", "NotAdmitted"))</f>
        <v/>
      </c>
    </row>
    <row r="162" spans="1:17" x14ac:dyDescent="0.2">
      <c r="A162" s="5" t="str">
        <f>IFERROR(VLOOKUP($E162,'HS Info'!$A:$D,2,FALSE),IF($E162="","","Not in HS Info"))</f>
        <v/>
      </c>
      <c r="B162" s="6" t="str">
        <f>IFERROR(VLOOKUP($C162, 'SLCC Student'!$H:$R, 11, FALSE), IF($E162="", "",  "Not yet admitted"))</f>
        <v/>
      </c>
      <c r="C162" s="5" t="str">
        <f>IFERROR(VLOOKUP($E162,'SLCC Student'!$A:$R,8,FALSE), IF($E162="", "", "Not yet admitted"))</f>
        <v/>
      </c>
      <c r="D162" s="5" t="str">
        <f>IFERROR(VLOOKUP($E162, 'HS Info'!$A:$D, 3, FALSE), IF($E162="", "",  "Not in HS Info"))</f>
        <v/>
      </c>
      <c r="E162" t="str">
        <f>IF(ISBLANK('HS Info'!A161), "", 'HS Info'!A161)</f>
        <v/>
      </c>
      <c r="F162" s="5" t="str">
        <f>IFERROR(VLOOKUP($E162, 'HS Info'!$A:$D, 4, FALSE), IF($E162="", "", "Not in HS Info"))</f>
        <v/>
      </c>
      <c r="G162" t="str">
        <f>IF(_xlfn.MAXIFS(ACT!$K:$K, ACT!$B:$B, 'Vetting Master'!$C162)&gt;0, _xlfn.MAXIFS(ACT!$K:$K, ACT!$B:$B, 'Vetting Master'!$C162), IF($E162="", "", 0))</f>
        <v/>
      </c>
      <c r="H162" t="str">
        <f>IF(_xlfn.MAXIFS(ACT!$J:$J, ACT!$B:$B, 'Vetting Master'!$C162)&gt;0, _xlfn.MAXIFS(ACT!$J:$J, ACT!$B:$B, 'Vetting Master'!$C162), IF($E162="", "", 0))</f>
        <v/>
      </c>
      <c r="I162" t="str">
        <f>IF(_xlfn.MAXIFS('SLCC Placement'!K:K, 'SLCC Placement'!B:B, 'Vetting Master'!$C162)&gt;0, _xlfn.MAXIFS('SLCC Placement'!K:K, 'SLCC Placement'!B:B, 'Vetting Master'!$C162), IF($E162="", "", 0))</f>
        <v/>
      </c>
      <c r="J162" t="str">
        <f>IF(_xlfn.MAXIFS('SLCC Placement'!J:J, 'SLCC Placement'!B:B, 'Vetting Master'!$C162)&gt;0, _xlfn.MAXIFS('SLCC Placement'!J:J, 'SLCC Placement'!B:B, 'Vetting Master'!$C162), IF($E162="", "", 0))</f>
        <v/>
      </c>
      <c r="K162" s="5" t="str">
        <f>IFERROR(IF(AND(MATCH(C162,'AP Credit'!B:B,0)&gt;0, MATCH("ENGL 1010",'AP Credit'!J:J,0)&gt;0),"Yes","No"), IF($E162="", " ", "No"))</f>
        <v xml:space="preserve"> </v>
      </c>
      <c r="L162" s="11" t="str" cm="1">
        <f t="array" ref="L162">IF($E162="", "", _xlfn.IFNA(_xlfn.IFS( J162&gt;599,  "1210 - Verify C or Better",  AND(J162&gt;499, OR(I162&gt;13, G162&gt;17)), "1060 - Verify C or Better", AND( OR(G162&gt;17, I162&gt;13), OR(H162&gt;22, J162&gt;399)), "1050 - Verify C or Better", OR( H162&gt;21, J162&gt;299), "1010/1030/1040", OR( H162&gt;19, J162&gt;299), "1010/1030", OR( H162&gt;18, J162&gt;299), "1030"), "Verify C or better in Secondary Math 1,2,3"))</f>
        <v/>
      </c>
      <c r="M162" s="4" t="str">
        <f>IFERROR(VLOOKUP($E162, 'HS Info'!$A:$E, 5, FALSE), IF($E162="", "", "Not in HS Info"))</f>
        <v/>
      </c>
      <c r="N162" s="5" t="str">
        <f>IFERROR(VLOOKUP($C162,Holds!$C:$K, 2, FALSE), IF($E162="", "", 0))</f>
        <v/>
      </c>
      <c r="O162" s="7" t="str">
        <f>IF($E162="", "", _xlfn.XLOOKUP(C162, 'SLCC Student'!H:H, 'SLCC Student'!P:P, "Not Found", 0, 1))</f>
        <v/>
      </c>
      <c r="P162" s="5" t="str">
        <f>IFERROR(VLOOKUP($E162, 'SLCC Student'!$A:$Q, 10, FALSE), IF($E162="", "", "Not Admitted"))</f>
        <v/>
      </c>
      <c r="Q162" s="5" t="str">
        <f>IFERROR(VLOOKUP($E162,'SLCC Student'!$A:$Q,12,FALSE),IF($E162="","", "NotAdmitted"))</f>
        <v/>
      </c>
    </row>
    <row r="163" spans="1:17" x14ac:dyDescent="0.2">
      <c r="A163" s="5" t="str">
        <f>IFERROR(VLOOKUP($E163,'HS Info'!$A:$D,2,FALSE),IF($E163="","","Not in HS Info"))</f>
        <v/>
      </c>
      <c r="B163" s="6" t="str">
        <f>IFERROR(VLOOKUP($C163, 'SLCC Student'!$H:$R, 11, FALSE), IF($E163="", "",  "Not yet admitted"))</f>
        <v/>
      </c>
      <c r="C163" s="5" t="str">
        <f>IFERROR(VLOOKUP($E163,'SLCC Student'!$A:$R,8,FALSE), IF($E163="", "", "Not yet admitted"))</f>
        <v/>
      </c>
      <c r="D163" s="5" t="str">
        <f>IFERROR(VLOOKUP($E163, 'HS Info'!$A:$D, 3, FALSE), IF($E163="", "",  "Not in HS Info"))</f>
        <v/>
      </c>
      <c r="E163" t="str">
        <f>IF(ISBLANK('HS Info'!A162), "", 'HS Info'!A162)</f>
        <v/>
      </c>
      <c r="F163" s="5" t="str">
        <f>IFERROR(VLOOKUP($E163, 'HS Info'!$A:$D, 4, FALSE), IF($E163="", "", "Not in HS Info"))</f>
        <v/>
      </c>
      <c r="G163" t="str">
        <f>IF(_xlfn.MAXIFS(ACT!$K:$K, ACT!$B:$B, 'Vetting Master'!$C163)&gt;0, _xlfn.MAXIFS(ACT!$K:$K, ACT!$B:$B, 'Vetting Master'!$C163), IF($E163="", "", 0))</f>
        <v/>
      </c>
      <c r="H163" t="str">
        <f>IF(_xlfn.MAXIFS(ACT!$J:$J, ACT!$B:$B, 'Vetting Master'!$C163)&gt;0, _xlfn.MAXIFS(ACT!$J:$J, ACT!$B:$B, 'Vetting Master'!$C163), IF($E163="", "", 0))</f>
        <v/>
      </c>
      <c r="I163" t="str">
        <f>IF(_xlfn.MAXIFS('SLCC Placement'!K:K, 'SLCC Placement'!B:B, 'Vetting Master'!$C163)&gt;0, _xlfn.MAXIFS('SLCC Placement'!K:K, 'SLCC Placement'!B:B, 'Vetting Master'!$C163), IF($E163="", "", 0))</f>
        <v/>
      </c>
      <c r="J163" t="str">
        <f>IF(_xlfn.MAXIFS('SLCC Placement'!J:J, 'SLCC Placement'!B:B, 'Vetting Master'!$C163)&gt;0, _xlfn.MAXIFS('SLCC Placement'!J:J, 'SLCC Placement'!B:B, 'Vetting Master'!$C163), IF($E163="", "", 0))</f>
        <v/>
      </c>
      <c r="K163" s="5" t="str">
        <f>IFERROR(IF(AND(MATCH(C163,'AP Credit'!B:B,0)&gt;0, MATCH("ENGL 1010",'AP Credit'!J:J,0)&gt;0),"Yes","No"), IF($E163="", " ", "No"))</f>
        <v xml:space="preserve"> </v>
      </c>
      <c r="L163" s="11" t="str" cm="1">
        <f t="array" ref="L163">IF($E163="", "", _xlfn.IFNA(_xlfn.IFS( J163&gt;599,  "1210 - Verify C or Better",  AND(J163&gt;499, OR(I163&gt;13, G163&gt;17)), "1060 - Verify C or Better", AND( OR(G163&gt;17, I163&gt;13), OR(H163&gt;22, J163&gt;399)), "1050 - Verify C or Better", OR( H163&gt;21, J163&gt;299), "1010/1030/1040", OR( H163&gt;19, J163&gt;299), "1010/1030", OR( H163&gt;18, J163&gt;299), "1030"), "Verify C or better in Secondary Math 1,2,3"))</f>
        <v/>
      </c>
      <c r="M163" s="4" t="str">
        <f>IFERROR(VLOOKUP($E163, 'HS Info'!$A:$E, 5, FALSE), IF($E163="", "", "Not in HS Info"))</f>
        <v/>
      </c>
      <c r="N163" s="5" t="str">
        <f>IFERROR(VLOOKUP($C163,Holds!$C:$K, 2, FALSE), IF($E163="", "", 0))</f>
        <v/>
      </c>
      <c r="O163" s="7" t="str">
        <f>IF($E163="", "", _xlfn.XLOOKUP(C163, 'SLCC Student'!H:H, 'SLCC Student'!P:P, "Not Found", 0, 1))</f>
        <v/>
      </c>
      <c r="P163" s="5" t="str">
        <f>IFERROR(VLOOKUP($E163, 'SLCC Student'!$A:$Q, 10, FALSE), IF($E163="", "", "Not Admitted"))</f>
        <v/>
      </c>
      <c r="Q163" s="5" t="str">
        <f>IFERROR(VLOOKUP($E163,'SLCC Student'!$A:$Q,12,FALSE),IF($E163="","", "NotAdmitted"))</f>
        <v/>
      </c>
    </row>
    <row r="164" spans="1:17" x14ac:dyDescent="0.2">
      <c r="A164" s="5" t="str">
        <f>IFERROR(VLOOKUP($E164,'HS Info'!$A:$D,2,FALSE),IF($E164="","","Not in HS Info"))</f>
        <v/>
      </c>
      <c r="B164" s="6" t="str">
        <f>IFERROR(VLOOKUP($C164, 'SLCC Student'!$H:$R, 11, FALSE), IF($E164="", "",  "Not yet admitted"))</f>
        <v/>
      </c>
      <c r="C164" s="5" t="str">
        <f>IFERROR(VLOOKUP($E164,'SLCC Student'!$A:$R,8,FALSE), IF($E164="", "", "Not yet admitted"))</f>
        <v/>
      </c>
      <c r="D164" s="5" t="str">
        <f>IFERROR(VLOOKUP($E164, 'HS Info'!$A:$D, 3, FALSE), IF($E164="", "",  "Not in HS Info"))</f>
        <v/>
      </c>
      <c r="E164" t="str">
        <f>IF(ISBLANK('HS Info'!A163), "", 'HS Info'!A163)</f>
        <v/>
      </c>
      <c r="F164" s="5" t="str">
        <f>IFERROR(VLOOKUP($E164, 'HS Info'!$A:$D, 4, FALSE), IF($E164="", "", "Not in HS Info"))</f>
        <v/>
      </c>
      <c r="G164" t="str">
        <f>IF(_xlfn.MAXIFS(ACT!$K:$K, ACT!$B:$B, 'Vetting Master'!$C164)&gt;0, _xlfn.MAXIFS(ACT!$K:$K, ACT!$B:$B, 'Vetting Master'!$C164), IF($E164="", "", 0))</f>
        <v/>
      </c>
      <c r="H164" t="str">
        <f>IF(_xlfn.MAXIFS(ACT!$J:$J, ACT!$B:$B, 'Vetting Master'!$C164)&gt;0, _xlfn.MAXIFS(ACT!$J:$J, ACT!$B:$B, 'Vetting Master'!$C164), IF($E164="", "", 0))</f>
        <v/>
      </c>
      <c r="I164" t="str">
        <f>IF(_xlfn.MAXIFS('SLCC Placement'!K:K, 'SLCC Placement'!B:B, 'Vetting Master'!$C164)&gt;0, _xlfn.MAXIFS('SLCC Placement'!K:K, 'SLCC Placement'!B:B, 'Vetting Master'!$C164), IF($E164="", "", 0))</f>
        <v/>
      </c>
      <c r="J164" t="str">
        <f>IF(_xlfn.MAXIFS('SLCC Placement'!J:J, 'SLCC Placement'!B:B, 'Vetting Master'!$C164)&gt;0, _xlfn.MAXIFS('SLCC Placement'!J:J, 'SLCC Placement'!B:B, 'Vetting Master'!$C164), IF($E164="", "", 0))</f>
        <v/>
      </c>
      <c r="K164" s="5" t="str">
        <f>IFERROR(IF(AND(MATCH(C164,'AP Credit'!B:B,0)&gt;0, MATCH("ENGL 1010",'AP Credit'!J:J,0)&gt;0),"Yes","No"), IF($E164="", " ", "No"))</f>
        <v xml:space="preserve"> </v>
      </c>
      <c r="L164" s="11" t="str" cm="1">
        <f t="array" ref="L164">IF($E164="", "", _xlfn.IFNA(_xlfn.IFS( J164&gt;599,  "1210 - Verify C or Better",  AND(J164&gt;499, OR(I164&gt;13, G164&gt;17)), "1060 - Verify C or Better", AND( OR(G164&gt;17, I164&gt;13), OR(H164&gt;22, J164&gt;399)), "1050 - Verify C or Better", OR( H164&gt;21, J164&gt;299), "1010/1030/1040", OR( H164&gt;19, J164&gt;299), "1010/1030", OR( H164&gt;18, J164&gt;299), "1030"), "Verify C or better in Secondary Math 1,2,3"))</f>
        <v/>
      </c>
      <c r="M164" s="4" t="str">
        <f>IFERROR(VLOOKUP($E164, 'HS Info'!$A:$E, 5, FALSE), IF($E164="", "", "Not in HS Info"))</f>
        <v/>
      </c>
      <c r="N164" s="5" t="str">
        <f>IFERROR(VLOOKUP($C164,Holds!$C:$K, 2, FALSE), IF($E164="", "", 0))</f>
        <v/>
      </c>
      <c r="O164" s="7" t="str">
        <f>IF($E164="", "", _xlfn.XLOOKUP(C164, 'SLCC Student'!H:H, 'SLCC Student'!P:P, "Not Found", 0, 1))</f>
        <v/>
      </c>
      <c r="P164" s="5" t="str">
        <f>IFERROR(VLOOKUP($E164, 'SLCC Student'!$A:$Q, 10, FALSE), IF($E164="", "", "Not Admitted"))</f>
        <v/>
      </c>
      <c r="Q164" s="5" t="str">
        <f>IFERROR(VLOOKUP($E164,'SLCC Student'!$A:$Q,12,FALSE),IF($E164="","", "NotAdmitted"))</f>
        <v/>
      </c>
    </row>
    <row r="165" spans="1:17" x14ac:dyDescent="0.2">
      <c r="A165" s="5" t="str">
        <f>IFERROR(VLOOKUP($E165,'HS Info'!$A:$D,2,FALSE),IF($E165="","","Not in HS Info"))</f>
        <v/>
      </c>
      <c r="B165" s="6" t="str">
        <f>IFERROR(VLOOKUP($C165, 'SLCC Student'!$H:$R, 11, FALSE), IF($E165="", "",  "Not yet admitted"))</f>
        <v/>
      </c>
      <c r="C165" s="5" t="str">
        <f>IFERROR(VLOOKUP($E165,'SLCC Student'!$A:$R,8,FALSE), IF($E165="", "", "Not yet admitted"))</f>
        <v/>
      </c>
      <c r="D165" s="5" t="str">
        <f>IFERROR(VLOOKUP($E165, 'HS Info'!$A:$D, 3, FALSE), IF($E165="", "",  "Not in HS Info"))</f>
        <v/>
      </c>
      <c r="E165" t="str">
        <f>IF(ISBLANK('HS Info'!A164), "", 'HS Info'!A164)</f>
        <v/>
      </c>
      <c r="F165" s="5" t="str">
        <f>IFERROR(VLOOKUP($E165, 'HS Info'!$A:$D, 4, FALSE), IF($E165="", "", "Not in HS Info"))</f>
        <v/>
      </c>
      <c r="G165" t="str">
        <f>IF(_xlfn.MAXIFS(ACT!$K:$K, ACT!$B:$B, 'Vetting Master'!$C165)&gt;0, _xlfn.MAXIFS(ACT!$K:$K, ACT!$B:$B, 'Vetting Master'!$C165), IF($E165="", "", 0))</f>
        <v/>
      </c>
      <c r="H165" t="str">
        <f>IF(_xlfn.MAXIFS(ACT!$J:$J, ACT!$B:$B, 'Vetting Master'!$C165)&gt;0, _xlfn.MAXIFS(ACT!$J:$J, ACT!$B:$B, 'Vetting Master'!$C165), IF($E165="", "", 0))</f>
        <v/>
      </c>
      <c r="I165" t="str">
        <f>IF(_xlfn.MAXIFS('SLCC Placement'!K:K, 'SLCC Placement'!B:B, 'Vetting Master'!$C165)&gt;0, _xlfn.MAXIFS('SLCC Placement'!K:K, 'SLCC Placement'!B:B, 'Vetting Master'!$C165), IF($E165="", "", 0))</f>
        <v/>
      </c>
      <c r="J165" t="str">
        <f>IF(_xlfn.MAXIFS('SLCC Placement'!J:J, 'SLCC Placement'!B:B, 'Vetting Master'!$C165)&gt;0, _xlfn.MAXIFS('SLCC Placement'!J:J, 'SLCC Placement'!B:B, 'Vetting Master'!$C165), IF($E165="", "", 0))</f>
        <v/>
      </c>
      <c r="K165" s="5" t="str">
        <f>IFERROR(IF(AND(MATCH(C165,'AP Credit'!B:B,0)&gt;0, MATCH("ENGL 1010",'AP Credit'!J:J,0)&gt;0),"Yes","No"), IF($E165="", " ", "No"))</f>
        <v xml:space="preserve"> </v>
      </c>
      <c r="L165" s="11" t="str" cm="1">
        <f t="array" ref="L165">IF($E165="", "", _xlfn.IFNA(_xlfn.IFS( J165&gt;599,  "1210 - Verify C or Better",  AND(J165&gt;499, OR(I165&gt;13, G165&gt;17)), "1060 - Verify C or Better", AND( OR(G165&gt;17, I165&gt;13), OR(H165&gt;22, J165&gt;399)), "1050 - Verify C or Better", OR( H165&gt;21, J165&gt;299), "1010/1030/1040", OR( H165&gt;19, J165&gt;299), "1010/1030", OR( H165&gt;18, J165&gt;299), "1030"), "Verify C or better in Secondary Math 1,2,3"))</f>
        <v/>
      </c>
      <c r="M165" s="4" t="str">
        <f>IFERROR(VLOOKUP($E165, 'HS Info'!$A:$E, 5, FALSE), IF($E165="", "", "Not in HS Info"))</f>
        <v/>
      </c>
      <c r="N165" s="5" t="str">
        <f>IFERROR(VLOOKUP($C165,Holds!$C:$K, 2, FALSE), IF($E165="", "", 0))</f>
        <v/>
      </c>
      <c r="O165" s="7" t="str">
        <f>IF($E165="", "", _xlfn.XLOOKUP(C165, 'SLCC Student'!H:H, 'SLCC Student'!P:P, "Not Found", 0, 1))</f>
        <v/>
      </c>
      <c r="P165" s="5" t="str">
        <f>IFERROR(VLOOKUP($E165, 'SLCC Student'!$A:$Q, 10, FALSE), IF($E165="", "", "Not Admitted"))</f>
        <v/>
      </c>
      <c r="Q165" s="5" t="str">
        <f>IFERROR(VLOOKUP($E165,'SLCC Student'!$A:$Q,12,FALSE),IF($E165="","", "NotAdmitted"))</f>
        <v/>
      </c>
    </row>
    <row r="166" spans="1:17" x14ac:dyDescent="0.2">
      <c r="A166" s="5" t="str">
        <f>IFERROR(VLOOKUP($E166,'HS Info'!$A:$D,2,FALSE),IF($E166="","","Not in HS Info"))</f>
        <v/>
      </c>
      <c r="B166" s="6" t="str">
        <f>IFERROR(VLOOKUP($C166, 'SLCC Student'!$H:$R, 11, FALSE), IF($E166="", "",  "Not yet admitted"))</f>
        <v/>
      </c>
      <c r="C166" s="5" t="str">
        <f>IFERROR(VLOOKUP($E166,'SLCC Student'!$A:$R,8,FALSE), IF($E166="", "", "Not yet admitted"))</f>
        <v/>
      </c>
      <c r="D166" s="5" t="str">
        <f>IFERROR(VLOOKUP($E166, 'HS Info'!$A:$D, 3, FALSE), IF($E166="", "",  "Not in HS Info"))</f>
        <v/>
      </c>
      <c r="E166" t="str">
        <f>IF(ISBLANK('HS Info'!A165), "", 'HS Info'!A165)</f>
        <v/>
      </c>
      <c r="F166" s="5" t="str">
        <f>IFERROR(VLOOKUP($E166, 'HS Info'!$A:$D, 4, FALSE), IF($E166="", "", "Not in HS Info"))</f>
        <v/>
      </c>
      <c r="G166" t="str">
        <f>IF(_xlfn.MAXIFS(ACT!$K:$K, ACT!$B:$B, 'Vetting Master'!$C166)&gt;0, _xlfn.MAXIFS(ACT!$K:$K, ACT!$B:$B, 'Vetting Master'!$C166), IF($E166="", "", 0))</f>
        <v/>
      </c>
      <c r="H166" t="str">
        <f>IF(_xlfn.MAXIFS(ACT!$J:$J, ACT!$B:$B, 'Vetting Master'!$C166)&gt;0, _xlfn.MAXIFS(ACT!$J:$J, ACT!$B:$B, 'Vetting Master'!$C166), IF($E166="", "", 0))</f>
        <v/>
      </c>
      <c r="I166" t="str">
        <f>IF(_xlfn.MAXIFS('SLCC Placement'!K:K, 'SLCC Placement'!B:B, 'Vetting Master'!$C166)&gt;0, _xlfn.MAXIFS('SLCC Placement'!K:K, 'SLCC Placement'!B:B, 'Vetting Master'!$C166), IF($E166="", "", 0))</f>
        <v/>
      </c>
      <c r="J166" t="str">
        <f>IF(_xlfn.MAXIFS('SLCC Placement'!J:J, 'SLCC Placement'!B:B, 'Vetting Master'!$C166)&gt;0, _xlfn.MAXIFS('SLCC Placement'!J:J, 'SLCC Placement'!B:B, 'Vetting Master'!$C166), IF($E166="", "", 0))</f>
        <v/>
      </c>
      <c r="K166" s="5" t="str">
        <f>IFERROR(IF(AND(MATCH(C166,'AP Credit'!B:B,0)&gt;0, MATCH("ENGL 1010",'AP Credit'!J:J,0)&gt;0),"Yes","No"), IF($E166="", " ", "No"))</f>
        <v xml:space="preserve"> </v>
      </c>
      <c r="L166" s="11" t="str" cm="1">
        <f t="array" ref="L166">IF($E166="", "", _xlfn.IFNA(_xlfn.IFS( J166&gt;599,  "1210 - Verify C or Better",  AND(J166&gt;499, OR(I166&gt;13, G166&gt;17)), "1060 - Verify C or Better", AND( OR(G166&gt;17, I166&gt;13), OR(H166&gt;22, J166&gt;399)), "1050 - Verify C or Better", OR( H166&gt;21, J166&gt;299), "1010/1030/1040", OR( H166&gt;19, J166&gt;299), "1010/1030", OR( H166&gt;18, J166&gt;299), "1030"), "Verify C or better in Secondary Math 1,2,3"))</f>
        <v/>
      </c>
      <c r="M166" s="4" t="str">
        <f>IFERROR(VLOOKUP($E166, 'HS Info'!$A:$E, 5, FALSE), IF($E166="", "", "Not in HS Info"))</f>
        <v/>
      </c>
      <c r="N166" s="5" t="str">
        <f>IFERROR(VLOOKUP($C166,Holds!$C:$K, 2, FALSE), IF($E166="", "", 0))</f>
        <v/>
      </c>
      <c r="O166" s="7" t="str">
        <f>IF($E166="", "", _xlfn.XLOOKUP(C166, 'SLCC Student'!H:H, 'SLCC Student'!P:P, "Not Found", 0, 1))</f>
        <v/>
      </c>
      <c r="P166" s="5" t="str">
        <f>IFERROR(VLOOKUP($E166, 'SLCC Student'!$A:$Q, 10, FALSE), IF($E166="", "", "Not Admitted"))</f>
        <v/>
      </c>
      <c r="Q166" s="5" t="str">
        <f>IFERROR(VLOOKUP($E166,'SLCC Student'!$A:$Q,12,FALSE),IF($E166="","", "NotAdmitted"))</f>
        <v/>
      </c>
    </row>
    <row r="167" spans="1:17" x14ac:dyDescent="0.2">
      <c r="A167" s="5" t="str">
        <f>IFERROR(VLOOKUP($E167,'HS Info'!$A:$D,2,FALSE),IF($E167="","","Not in HS Info"))</f>
        <v/>
      </c>
      <c r="B167" s="6" t="str">
        <f>IFERROR(VLOOKUP($C167, 'SLCC Student'!$H:$R, 11, FALSE), IF($E167="", "",  "Not yet admitted"))</f>
        <v/>
      </c>
      <c r="C167" s="5" t="str">
        <f>IFERROR(VLOOKUP($E167,'SLCC Student'!$A:$R,8,FALSE), IF($E167="", "", "Not yet admitted"))</f>
        <v/>
      </c>
      <c r="D167" s="5" t="str">
        <f>IFERROR(VLOOKUP($E167, 'HS Info'!$A:$D, 3, FALSE), IF($E167="", "",  "Not in HS Info"))</f>
        <v/>
      </c>
      <c r="E167" t="str">
        <f>IF(ISBLANK('HS Info'!A166), "", 'HS Info'!A166)</f>
        <v/>
      </c>
      <c r="F167" s="5" t="str">
        <f>IFERROR(VLOOKUP($E167, 'HS Info'!$A:$D, 4, FALSE), IF($E167="", "", "Not in HS Info"))</f>
        <v/>
      </c>
      <c r="G167" t="str">
        <f>IF(_xlfn.MAXIFS(ACT!$K:$K, ACT!$B:$B, 'Vetting Master'!$C167)&gt;0, _xlfn.MAXIFS(ACT!$K:$K, ACT!$B:$B, 'Vetting Master'!$C167), IF($E167="", "", 0))</f>
        <v/>
      </c>
      <c r="H167" t="str">
        <f>IF(_xlfn.MAXIFS(ACT!$J:$J, ACT!$B:$B, 'Vetting Master'!$C167)&gt;0, _xlfn.MAXIFS(ACT!$J:$J, ACT!$B:$B, 'Vetting Master'!$C167), IF($E167="", "", 0))</f>
        <v/>
      </c>
      <c r="I167" t="str">
        <f>IF(_xlfn.MAXIFS('SLCC Placement'!K:K, 'SLCC Placement'!B:B, 'Vetting Master'!$C167)&gt;0, _xlfn.MAXIFS('SLCC Placement'!K:K, 'SLCC Placement'!B:B, 'Vetting Master'!$C167), IF($E167="", "", 0))</f>
        <v/>
      </c>
      <c r="J167" t="str">
        <f>IF(_xlfn.MAXIFS('SLCC Placement'!J:J, 'SLCC Placement'!B:B, 'Vetting Master'!$C167)&gt;0, _xlfn.MAXIFS('SLCC Placement'!J:J, 'SLCC Placement'!B:B, 'Vetting Master'!$C167), IF($E167="", "", 0))</f>
        <v/>
      </c>
      <c r="K167" s="5" t="str">
        <f>IFERROR(IF(AND(MATCH(C167,'AP Credit'!B:B,0)&gt;0, MATCH("ENGL 1010",'AP Credit'!J:J,0)&gt;0),"Yes","No"), IF($E167="", " ", "No"))</f>
        <v xml:space="preserve"> </v>
      </c>
      <c r="L167" s="11" t="str" cm="1">
        <f t="array" ref="L167">IF($E167="", "", _xlfn.IFNA(_xlfn.IFS( J167&gt;599,  "1210 - Verify C or Better",  AND(J167&gt;499, OR(I167&gt;13, G167&gt;17)), "1060 - Verify C or Better", AND( OR(G167&gt;17, I167&gt;13), OR(H167&gt;22, J167&gt;399)), "1050 - Verify C or Better", OR( H167&gt;21, J167&gt;299), "1010/1030/1040", OR( H167&gt;19, J167&gt;299), "1010/1030", OR( H167&gt;18, J167&gt;299), "1030"), "Verify C or better in Secondary Math 1,2,3"))</f>
        <v/>
      </c>
      <c r="M167" s="4" t="str">
        <f>IFERROR(VLOOKUP($E167, 'HS Info'!$A:$E, 5, FALSE), IF($E167="", "", "Not in HS Info"))</f>
        <v/>
      </c>
      <c r="N167" s="5" t="str">
        <f>IFERROR(VLOOKUP($C167,Holds!$C:$K, 2, FALSE), IF($E167="", "", 0))</f>
        <v/>
      </c>
      <c r="O167" s="7" t="str">
        <f>IF($E167="", "", _xlfn.XLOOKUP(C167, 'SLCC Student'!H:H, 'SLCC Student'!P:P, "Not Found", 0, 1))</f>
        <v/>
      </c>
      <c r="P167" s="5" t="str">
        <f>IFERROR(VLOOKUP($E167, 'SLCC Student'!$A:$Q, 10, FALSE), IF($E167="", "", "Not Admitted"))</f>
        <v/>
      </c>
      <c r="Q167" s="5" t="str">
        <f>IFERROR(VLOOKUP($E167,'SLCC Student'!$A:$Q,12,FALSE),IF($E167="","", "NotAdmitted"))</f>
        <v/>
      </c>
    </row>
    <row r="168" spans="1:17" x14ac:dyDescent="0.2">
      <c r="A168" s="5" t="str">
        <f>IFERROR(VLOOKUP($E168,'HS Info'!$A:$D,2,FALSE),IF($E168="","","Not in HS Info"))</f>
        <v/>
      </c>
      <c r="B168" s="6" t="str">
        <f>IFERROR(VLOOKUP($C168, 'SLCC Student'!$H:$R, 11, FALSE), IF($E168="", "",  "Not yet admitted"))</f>
        <v/>
      </c>
      <c r="C168" s="5" t="str">
        <f>IFERROR(VLOOKUP($E168,'SLCC Student'!$A:$R,8,FALSE), IF($E168="", "", "Not yet admitted"))</f>
        <v/>
      </c>
      <c r="D168" s="5" t="str">
        <f>IFERROR(VLOOKUP($E168, 'HS Info'!$A:$D, 3, FALSE), IF($E168="", "",  "Not in HS Info"))</f>
        <v/>
      </c>
      <c r="E168" t="str">
        <f>IF(ISBLANK('HS Info'!A167), "", 'HS Info'!A167)</f>
        <v/>
      </c>
      <c r="F168" s="5" t="str">
        <f>IFERROR(VLOOKUP($E168, 'HS Info'!$A:$D, 4, FALSE), IF($E168="", "", "Not in HS Info"))</f>
        <v/>
      </c>
      <c r="G168" t="str">
        <f>IF(_xlfn.MAXIFS(ACT!$K:$K, ACT!$B:$B, 'Vetting Master'!$C168)&gt;0, _xlfn.MAXIFS(ACT!$K:$K, ACT!$B:$B, 'Vetting Master'!$C168), IF($E168="", "", 0))</f>
        <v/>
      </c>
      <c r="H168" t="str">
        <f>IF(_xlfn.MAXIFS(ACT!$J:$J, ACT!$B:$B, 'Vetting Master'!$C168)&gt;0, _xlfn.MAXIFS(ACT!$J:$J, ACT!$B:$B, 'Vetting Master'!$C168), IF($E168="", "", 0))</f>
        <v/>
      </c>
      <c r="I168" t="str">
        <f>IF(_xlfn.MAXIFS('SLCC Placement'!K:K, 'SLCC Placement'!B:B, 'Vetting Master'!$C168)&gt;0, _xlfn.MAXIFS('SLCC Placement'!K:K, 'SLCC Placement'!B:B, 'Vetting Master'!$C168), IF($E168="", "", 0))</f>
        <v/>
      </c>
      <c r="J168" t="str">
        <f>IF(_xlfn.MAXIFS('SLCC Placement'!J:J, 'SLCC Placement'!B:B, 'Vetting Master'!$C168)&gt;0, _xlfn.MAXIFS('SLCC Placement'!J:J, 'SLCC Placement'!B:B, 'Vetting Master'!$C168), IF($E168="", "", 0))</f>
        <v/>
      </c>
      <c r="K168" s="5" t="str">
        <f>IFERROR(IF(AND(MATCH(C168,'AP Credit'!B:B,0)&gt;0, MATCH("ENGL 1010",'AP Credit'!J:J,0)&gt;0),"Yes","No"), IF($E168="", " ", "No"))</f>
        <v xml:space="preserve"> </v>
      </c>
      <c r="L168" s="11" t="str" cm="1">
        <f t="array" ref="L168">IF($E168="", "", _xlfn.IFNA(_xlfn.IFS( J168&gt;599,  "1210 - Verify C or Better",  AND(J168&gt;499, OR(I168&gt;13, G168&gt;17)), "1060 - Verify C or Better", AND( OR(G168&gt;17, I168&gt;13), OR(H168&gt;22, J168&gt;399)), "1050 - Verify C or Better", OR( H168&gt;21, J168&gt;299), "1010/1030/1040", OR( H168&gt;19, J168&gt;299), "1010/1030", OR( H168&gt;18, J168&gt;299), "1030"), "Verify C or better in Secondary Math 1,2,3"))</f>
        <v/>
      </c>
      <c r="M168" s="4" t="str">
        <f>IFERROR(VLOOKUP($E168, 'HS Info'!$A:$E, 5, FALSE), IF($E168="", "", "Not in HS Info"))</f>
        <v/>
      </c>
      <c r="N168" s="5" t="str">
        <f>IFERROR(VLOOKUP($C168,Holds!$C:$K, 2, FALSE), IF($E168="", "", 0))</f>
        <v/>
      </c>
      <c r="O168" s="7" t="str">
        <f>IF($E168="", "", _xlfn.XLOOKUP(C168, 'SLCC Student'!H:H, 'SLCC Student'!P:P, "Not Found", 0, 1))</f>
        <v/>
      </c>
      <c r="P168" s="5" t="str">
        <f>IFERROR(VLOOKUP($E168, 'SLCC Student'!$A:$Q, 10, FALSE), IF($E168="", "", "Not Admitted"))</f>
        <v/>
      </c>
      <c r="Q168" s="5" t="str">
        <f>IFERROR(VLOOKUP($E168,'SLCC Student'!$A:$Q,12,FALSE),IF($E168="","", "NotAdmitted"))</f>
        <v/>
      </c>
    </row>
    <row r="169" spans="1:17" x14ac:dyDescent="0.2">
      <c r="A169" s="5" t="str">
        <f>IFERROR(VLOOKUP($E169,'HS Info'!$A:$D,2,FALSE),IF($E169="","","Not in HS Info"))</f>
        <v/>
      </c>
      <c r="B169" s="6" t="str">
        <f>IFERROR(VLOOKUP($C169, 'SLCC Student'!$H:$R, 11, FALSE), IF($E169="", "",  "Not yet admitted"))</f>
        <v/>
      </c>
      <c r="C169" s="5" t="str">
        <f>IFERROR(VLOOKUP($E169,'SLCC Student'!$A:$R,8,FALSE), IF($E169="", "", "Not yet admitted"))</f>
        <v/>
      </c>
      <c r="D169" s="5" t="str">
        <f>IFERROR(VLOOKUP($E169, 'HS Info'!$A:$D, 3, FALSE), IF($E169="", "",  "Not in HS Info"))</f>
        <v/>
      </c>
      <c r="E169" t="str">
        <f>IF(ISBLANK('HS Info'!A168), "", 'HS Info'!A168)</f>
        <v/>
      </c>
      <c r="F169" s="5" t="str">
        <f>IFERROR(VLOOKUP($E169, 'HS Info'!$A:$D, 4, FALSE), IF($E169="", "", "Not in HS Info"))</f>
        <v/>
      </c>
      <c r="G169" t="str">
        <f>IF(_xlfn.MAXIFS(ACT!$K:$K, ACT!$B:$B, 'Vetting Master'!$C169)&gt;0, _xlfn.MAXIFS(ACT!$K:$K, ACT!$B:$B, 'Vetting Master'!$C169), IF($E169="", "", 0))</f>
        <v/>
      </c>
      <c r="H169" t="str">
        <f>IF(_xlfn.MAXIFS(ACT!$J:$J, ACT!$B:$B, 'Vetting Master'!$C169)&gt;0, _xlfn.MAXIFS(ACT!$J:$J, ACT!$B:$B, 'Vetting Master'!$C169), IF($E169="", "", 0))</f>
        <v/>
      </c>
      <c r="I169" t="str">
        <f>IF(_xlfn.MAXIFS('SLCC Placement'!K:K, 'SLCC Placement'!B:B, 'Vetting Master'!$C169)&gt;0, _xlfn.MAXIFS('SLCC Placement'!K:K, 'SLCC Placement'!B:B, 'Vetting Master'!$C169), IF($E169="", "", 0))</f>
        <v/>
      </c>
      <c r="J169" t="str">
        <f>IF(_xlfn.MAXIFS('SLCC Placement'!J:J, 'SLCC Placement'!B:B, 'Vetting Master'!$C169)&gt;0, _xlfn.MAXIFS('SLCC Placement'!J:J, 'SLCC Placement'!B:B, 'Vetting Master'!$C169), IF($E169="", "", 0))</f>
        <v/>
      </c>
      <c r="K169" s="5" t="str">
        <f>IFERROR(IF(AND(MATCH(C169,'AP Credit'!B:B,0)&gt;0, MATCH("ENGL 1010",'AP Credit'!J:J,0)&gt;0),"Yes","No"), IF($E169="", " ", "No"))</f>
        <v xml:space="preserve"> </v>
      </c>
      <c r="L169" s="11" t="str" cm="1">
        <f t="array" ref="L169">IF($E169="", "", _xlfn.IFNA(_xlfn.IFS( J169&gt;599,  "1210 - Verify C or Better",  AND(J169&gt;499, OR(I169&gt;13, G169&gt;17)), "1060 - Verify C or Better", AND( OR(G169&gt;17, I169&gt;13), OR(H169&gt;22, J169&gt;399)), "1050 - Verify C or Better", OR( H169&gt;21, J169&gt;299), "1010/1030/1040", OR( H169&gt;19, J169&gt;299), "1010/1030", OR( H169&gt;18, J169&gt;299), "1030"), "Verify C or better in Secondary Math 1,2,3"))</f>
        <v/>
      </c>
      <c r="M169" s="4" t="str">
        <f>IFERROR(VLOOKUP($E169, 'HS Info'!$A:$E, 5, FALSE), IF($E169="", "", "Not in HS Info"))</f>
        <v/>
      </c>
      <c r="N169" s="5" t="str">
        <f>IFERROR(VLOOKUP($C169,Holds!$C:$K, 2, FALSE), IF($E169="", "", 0))</f>
        <v/>
      </c>
      <c r="O169" s="7" t="str">
        <f>IF($E169="", "", _xlfn.XLOOKUP(C169, 'SLCC Student'!H:H, 'SLCC Student'!P:P, "Not Found", 0, 1))</f>
        <v/>
      </c>
      <c r="P169" s="5" t="str">
        <f>IFERROR(VLOOKUP($E169, 'SLCC Student'!$A:$Q, 10, FALSE), IF($E169="", "", "Not Admitted"))</f>
        <v/>
      </c>
      <c r="Q169" s="5" t="str">
        <f>IFERROR(VLOOKUP($E169,'SLCC Student'!$A:$Q,12,FALSE),IF($E169="","", "NotAdmitted"))</f>
        <v/>
      </c>
    </row>
    <row r="170" spans="1:17" x14ac:dyDescent="0.2">
      <c r="A170" s="5" t="str">
        <f>IFERROR(VLOOKUP($E170,'HS Info'!$A:$D,2,FALSE),IF($E170="","","Not in HS Info"))</f>
        <v/>
      </c>
      <c r="B170" s="6" t="str">
        <f>IFERROR(VLOOKUP($C170, 'SLCC Student'!$H:$R, 11, FALSE), IF($E170="", "",  "Not yet admitted"))</f>
        <v/>
      </c>
      <c r="C170" s="5" t="str">
        <f>IFERROR(VLOOKUP($E170,'SLCC Student'!$A:$R,8,FALSE), IF($E170="", "", "Not yet admitted"))</f>
        <v/>
      </c>
      <c r="D170" s="5" t="str">
        <f>IFERROR(VLOOKUP($E170, 'HS Info'!$A:$D, 3, FALSE), IF($E170="", "",  "Not in HS Info"))</f>
        <v/>
      </c>
      <c r="E170" t="str">
        <f>IF(ISBLANK('HS Info'!A169), "", 'HS Info'!A169)</f>
        <v/>
      </c>
      <c r="F170" s="5" t="str">
        <f>IFERROR(VLOOKUP($E170, 'HS Info'!$A:$D, 4, FALSE), IF($E170="", "", "Not in HS Info"))</f>
        <v/>
      </c>
      <c r="G170" t="str">
        <f>IF(_xlfn.MAXIFS(ACT!$K:$K, ACT!$B:$B, 'Vetting Master'!$C170)&gt;0, _xlfn.MAXIFS(ACT!$K:$K, ACT!$B:$B, 'Vetting Master'!$C170), IF($E170="", "", 0))</f>
        <v/>
      </c>
      <c r="H170" t="str">
        <f>IF(_xlfn.MAXIFS(ACT!$J:$J, ACT!$B:$B, 'Vetting Master'!$C170)&gt;0, _xlfn.MAXIFS(ACT!$J:$J, ACT!$B:$B, 'Vetting Master'!$C170), IF($E170="", "", 0))</f>
        <v/>
      </c>
      <c r="I170" t="str">
        <f>IF(_xlfn.MAXIFS('SLCC Placement'!K:K, 'SLCC Placement'!B:B, 'Vetting Master'!$C170)&gt;0, _xlfn.MAXIFS('SLCC Placement'!K:K, 'SLCC Placement'!B:B, 'Vetting Master'!$C170), IF($E170="", "", 0))</f>
        <v/>
      </c>
      <c r="J170" t="str">
        <f>IF(_xlfn.MAXIFS('SLCC Placement'!J:J, 'SLCC Placement'!B:B, 'Vetting Master'!$C170)&gt;0, _xlfn.MAXIFS('SLCC Placement'!J:J, 'SLCC Placement'!B:B, 'Vetting Master'!$C170), IF($E170="", "", 0))</f>
        <v/>
      </c>
      <c r="K170" s="5" t="str">
        <f>IFERROR(IF(AND(MATCH(C170,'AP Credit'!B:B,0)&gt;0, MATCH("ENGL 1010",'AP Credit'!J:J,0)&gt;0),"Yes","No"), IF($E170="", " ", "No"))</f>
        <v xml:space="preserve"> </v>
      </c>
      <c r="L170" s="11" t="str" cm="1">
        <f t="array" ref="L170">IF($E170="", "", _xlfn.IFNA(_xlfn.IFS( J170&gt;599,  "1210 - Verify C or Better",  AND(J170&gt;499, OR(I170&gt;13, G170&gt;17)), "1060 - Verify C or Better", AND( OR(G170&gt;17, I170&gt;13), OR(H170&gt;22, J170&gt;399)), "1050 - Verify C or Better", OR( H170&gt;21, J170&gt;299), "1010/1030/1040", OR( H170&gt;19, J170&gt;299), "1010/1030", OR( H170&gt;18, J170&gt;299), "1030"), "Verify C or better in Secondary Math 1,2,3"))</f>
        <v/>
      </c>
      <c r="M170" s="4" t="str">
        <f>IFERROR(VLOOKUP($E170, 'HS Info'!$A:$E, 5, FALSE), IF($E170="", "", "Not in HS Info"))</f>
        <v/>
      </c>
      <c r="N170" s="5" t="str">
        <f>IFERROR(VLOOKUP($C170,Holds!$C:$K, 2, FALSE), IF($E170="", "", 0))</f>
        <v/>
      </c>
      <c r="O170" s="7" t="str">
        <f>IF($E170="", "", _xlfn.XLOOKUP(C170, 'SLCC Student'!H:H, 'SLCC Student'!P:P, "Not Found", 0, 1))</f>
        <v/>
      </c>
      <c r="P170" s="5" t="str">
        <f>IFERROR(VLOOKUP($E170, 'SLCC Student'!$A:$Q, 10, FALSE), IF($E170="", "", "Not Admitted"))</f>
        <v/>
      </c>
      <c r="Q170" s="5" t="str">
        <f>IFERROR(VLOOKUP($E170,'SLCC Student'!$A:$Q,12,FALSE),IF($E170="","", "NotAdmitted"))</f>
        <v/>
      </c>
    </row>
    <row r="171" spans="1:17" x14ac:dyDescent="0.2">
      <c r="A171" s="5" t="str">
        <f>IFERROR(VLOOKUP($E171,'HS Info'!$A:$D,2,FALSE),IF($E171="","","Not in HS Info"))</f>
        <v/>
      </c>
      <c r="B171" s="6" t="str">
        <f>IFERROR(VLOOKUP($C171, 'SLCC Student'!$H:$R, 11, FALSE), IF($E171="", "",  "Not yet admitted"))</f>
        <v/>
      </c>
      <c r="C171" s="5" t="str">
        <f>IFERROR(VLOOKUP($E171,'SLCC Student'!$A:$R,8,FALSE), IF($E171="", "", "Not yet admitted"))</f>
        <v/>
      </c>
      <c r="D171" s="5" t="str">
        <f>IFERROR(VLOOKUP($E171, 'HS Info'!$A:$D, 3, FALSE), IF($E171="", "",  "Not in HS Info"))</f>
        <v/>
      </c>
      <c r="E171" t="str">
        <f>IF(ISBLANK('HS Info'!A170), "", 'HS Info'!A170)</f>
        <v/>
      </c>
      <c r="F171" s="5" t="str">
        <f>IFERROR(VLOOKUP($E171, 'HS Info'!$A:$D, 4, FALSE), IF($E171="", "", "Not in HS Info"))</f>
        <v/>
      </c>
      <c r="G171" t="str">
        <f>IF(_xlfn.MAXIFS(ACT!$K:$K, ACT!$B:$B, 'Vetting Master'!$C171)&gt;0, _xlfn.MAXIFS(ACT!$K:$K, ACT!$B:$B, 'Vetting Master'!$C171), IF($E171="", "", 0))</f>
        <v/>
      </c>
      <c r="H171" t="str">
        <f>IF(_xlfn.MAXIFS(ACT!$J:$J, ACT!$B:$B, 'Vetting Master'!$C171)&gt;0, _xlfn.MAXIFS(ACT!$J:$J, ACT!$B:$B, 'Vetting Master'!$C171), IF($E171="", "", 0))</f>
        <v/>
      </c>
      <c r="I171" t="str">
        <f>IF(_xlfn.MAXIFS('SLCC Placement'!K:K, 'SLCC Placement'!B:B, 'Vetting Master'!$C171)&gt;0, _xlfn.MAXIFS('SLCC Placement'!K:K, 'SLCC Placement'!B:B, 'Vetting Master'!$C171), IF($E171="", "", 0))</f>
        <v/>
      </c>
      <c r="J171" t="str">
        <f>IF(_xlfn.MAXIFS('SLCC Placement'!J:J, 'SLCC Placement'!B:B, 'Vetting Master'!$C171)&gt;0, _xlfn.MAXIFS('SLCC Placement'!J:J, 'SLCC Placement'!B:B, 'Vetting Master'!$C171), IF($E171="", "", 0))</f>
        <v/>
      </c>
      <c r="K171" s="5" t="str">
        <f>IFERROR(IF(AND(MATCH(C171,'AP Credit'!B:B,0)&gt;0, MATCH("ENGL 1010",'AP Credit'!J:J,0)&gt;0),"Yes","No"), IF($E171="", " ", "No"))</f>
        <v xml:space="preserve"> </v>
      </c>
      <c r="L171" s="11" t="str" cm="1">
        <f t="array" ref="L171">IF($E171="", "", _xlfn.IFNA(_xlfn.IFS( J171&gt;599,  "1210 - Verify C or Better",  AND(J171&gt;499, OR(I171&gt;13, G171&gt;17)), "1060 - Verify C or Better", AND( OR(G171&gt;17, I171&gt;13), OR(H171&gt;22, J171&gt;399)), "1050 - Verify C or Better", OR( H171&gt;21, J171&gt;299), "1010/1030/1040", OR( H171&gt;19, J171&gt;299), "1010/1030", OR( H171&gt;18, J171&gt;299), "1030"), "Verify C or better in Secondary Math 1,2,3"))</f>
        <v/>
      </c>
      <c r="M171" s="4" t="str">
        <f>IFERROR(VLOOKUP($E171, 'HS Info'!$A:$E, 5, FALSE), IF($E171="", "", "Not in HS Info"))</f>
        <v/>
      </c>
      <c r="N171" s="5" t="str">
        <f>IFERROR(VLOOKUP($C171,Holds!$C:$K, 2, FALSE), IF($E171="", "", 0))</f>
        <v/>
      </c>
      <c r="O171" s="7" t="str">
        <f>IF($E171="", "", _xlfn.XLOOKUP(C171, 'SLCC Student'!H:H, 'SLCC Student'!P:P, "Not Found", 0, 1))</f>
        <v/>
      </c>
      <c r="P171" s="5" t="str">
        <f>IFERROR(VLOOKUP($E171, 'SLCC Student'!$A:$Q, 10, FALSE), IF($E171="", "", "Not Admitted"))</f>
        <v/>
      </c>
      <c r="Q171" s="5" t="str">
        <f>IFERROR(VLOOKUP($E171,'SLCC Student'!$A:$Q,12,FALSE),IF($E171="","", "NotAdmitted"))</f>
        <v/>
      </c>
    </row>
    <row r="172" spans="1:17" x14ac:dyDescent="0.2">
      <c r="A172" s="5" t="str">
        <f>IFERROR(VLOOKUP($E172,'HS Info'!$A:$D,2,FALSE),IF($E172="","","Not in HS Info"))</f>
        <v/>
      </c>
      <c r="B172" s="6" t="str">
        <f>IFERROR(VLOOKUP($C172, 'SLCC Student'!$H:$R, 11, FALSE), IF($E172="", "",  "Not yet admitted"))</f>
        <v/>
      </c>
      <c r="C172" s="5" t="str">
        <f>IFERROR(VLOOKUP($E172,'SLCC Student'!$A:$R,8,FALSE), IF($E172="", "", "Not yet admitted"))</f>
        <v/>
      </c>
      <c r="D172" s="5" t="str">
        <f>IFERROR(VLOOKUP($E172, 'HS Info'!$A:$D, 3, FALSE), IF($E172="", "",  "Not in HS Info"))</f>
        <v/>
      </c>
      <c r="E172" t="str">
        <f>IF(ISBLANK('HS Info'!A171), "", 'HS Info'!A171)</f>
        <v/>
      </c>
      <c r="F172" s="5" t="str">
        <f>IFERROR(VLOOKUP($E172, 'HS Info'!$A:$D, 4, FALSE), IF($E172="", "", "Not in HS Info"))</f>
        <v/>
      </c>
      <c r="G172" t="str">
        <f>IF(_xlfn.MAXIFS(ACT!$K:$K, ACT!$B:$B, 'Vetting Master'!$C172)&gt;0, _xlfn.MAXIFS(ACT!$K:$K, ACT!$B:$B, 'Vetting Master'!$C172), IF($E172="", "", 0))</f>
        <v/>
      </c>
      <c r="H172" t="str">
        <f>IF(_xlfn.MAXIFS(ACT!$J:$J, ACT!$B:$B, 'Vetting Master'!$C172)&gt;0, _xlfn.MAXIFS(ACT!$J:$J, ACT!$B:$B, 'Vetting Master'!$C172), IF($E172="", "", 0))</f>
        <v/>
      </c>
      <c r="I172" t="str">
        <f>IF(_xlfn.MAXIFS('SLCC Placement'!K:K, 'SLCC Placement'!B:B, 'Vetting Master'!$C172)&gt;0, _xlfn.MAXIFS('SLCC Placement'!K:K, 'SLCC Placement'!B:B, 'Vetting Master'!$C172), IF($E172="", "", 0))</f>
        <v/>
      </c>
      <c r="J172" t="str">
        <f>IF(_xlfn.MAXIFS('SLCC Placement'!J:J, 'SLCC Placement'!B:B, 'Vetting Master'!$C172)&gt;0, _xlfn.MAXIFS('SLCC Placement'!J:J, 'SLCC Placement'!B:B, 'Vetting Master'!$C172), IF($E172="", "", 0))</f>
        <v/>
      </c>
      <c r="K172" s="5" t="str">
        <f>IFERROR(IF(AND(MATCH(C172,'AP Credit'!B:B,0)&gt;0, MATCH("ENGL 1010",'AP Credit'!J:J,0)&gt;0),"Yes","No"), IF($E172="", " ", "No"))</f>
        <v xml:space="preserve"> </v>
      </c>
      <c r="L172" s="11" t="str" cm="1">
        <f t="array" ref="L172">IF($E172="", "", _xlfn.IFNA(_xlfn.IFS( J172&gt;599,  "1210 - Verify C or Better",  AND(J172&gt;499, OR(I172&gt;13, G172&gt;17)), "1060 - Verify C or Better", AND( OR(G172&gt;17, I172&gt;13), OR(H172&gt;22, J172&gt;399)), "1050 - Verify C or Better", OR( H172&gt;21, J172&gt;299), "1010/1030/1040", OR( H172&gt;19, J172&gt;299), "1010/1030", OR( H172&gt;18, J172&gt;299), "1030"), "Verify C or better in Secondary Math 1,2,3"))</f>
        <v/>
      </c>
      <c r="M172" s="4" t="str">
        <f>IFERROR(VLOOKUP($E172, 'HS Info'!$A:$E, 5, FALSE), IF($E172="", "", "Not in HS Info"))</f>
        <v/>
      </c>
      <c r="N172" s="5" t="str">
        <f>IFERROR(VLOOKUP($C172,Holds!$C:$K, 2, FALSE), IF($E172="", "", 0))</f>
        <v/>
      </c>
      <c r="O172" s="7" t="str">
        <f>IF($E172="", "", _xlfn.XLOOKUP(C172, 'SLCC Student'!H:H, 'SLCC Student'!P:P, "Not Found", 0, 1))</f>
        <v/>
      </c>
      <c r="P172" s="5" t="str">
        <f>IFERROR(VLOOKUP($E172, 'SLCC Student'!$A:$Q, 10, FALSE), IF($E172="", "", "Not Admitted"))</f>
        <v/>
      </c>
      <c r="Q172" s="5" t="str">
        <f>IFERROR(VLOOKUP($E172,'SLCC Student'!$A:$Q,12,FALSE),IF($E172="","", "NotAdmitted"))</f>
        <v/>
      </c>
    </row>
    <row r="173" spans="1:17" x14ac:dyDescent="0.2">
      <c r="A173" s="5" t="str">
        <f>IFERROR(VLOOKUP($E173,'HS Info'!$A:$D,2,FALSE),IF($E173="","","Not in HS Info"))</f>
        <v/>
      </c>
      <c r="B173" s="6" t="str">
        <f>IFERROR(VLOOKUP($C173, 'SLCC Student'!$H:$R, 11, FALSE), IF($E173="", "",  "Not yet admitted"))</f>
        <v/>
      </c>
      <c r="C173" s="5" t="str">
        <f>IFERROR(VLOOKUP($E173,'SLCC Student'!$A:$R,8,FALSE), IF($E173="", "", "Not yet admitted"))</f>
        <v/>
      </c>
      <c r="D173" s="5" t="str">
        <f>IFERROR(VLOOKUP($E173, 'HS Info'!$A:$D, 3, FALSE), IF($E173="", "",  "Not in HS Info"))</f>
        <v/>
      </c>
      <c r="E173" t="str">
        <f>IF(ISBLANK('HS Info'!A172), "", 'HS Info'!A172)</f>
        <v/>
      </c>
      <c r="F173" s="5" t="str">
        <f>IFERROR(VLOOKUP($E173, 'HS Info'!$A:$D, 4, FALSE), IF($E173="", "", "Not in HS Info"))</f>
        <v/>
      </c>
      <c r="G173" t="str">
        <f>IF(_xlfn.MAXIFS(ACT!$K:$K, ACT!$B:$B, 'Vetting Master'!$C173)&gt;0, _xlfn.MAXIFS(ACT!$K:$K, ACT!$B:$B, 'Vetting Master'!$C173), IF($E173="", "", 0))</f>
        <v/>
      </c>
      <c r="H173" t="str">
        <f>IF(_xlfn.MAXIFS(ACT!$J:$J, ACT!$B:$B, 'Vetting Master'!$C173)&gt;0, _xlfn.MAXIFS(ACT!$J:$J, ACT!$B:$B, 'Vetting Master'!$C173), IF($E173="", "", 0))</f>
        <v/>
      </c>
      <c r="I173" t="str">
        <f>IF(_xlfn.MAXIFS('SLCC Placement'!K:K, 'SLCC Placement'!B:B, 'Vetting Master'!$C173)&gt;0, _xlfn.MAXIFS('SLCC Placement'!K:K, 'SLCC Placement'!B:B, 'Vetting Master'!$C173), IF($E173="", "", 0))</f>
        <v/>
      </c>
      <c r="J173" t="str">
        <f>IF(_xlfn.MAXIFS('SLCC Placement'!J:J, 'SLCC Placement'!B:B, 'Vetting Master'!$C173)&gt;0, _xlfn.MAXIFS('SLCC Placement'!J:J, 'SLCC Placement'!B:B, 'Vetting Master'!$C173), IF($E173="", "", 0))</f>
        <v/>
      </c>
      <c r="K173" s="5" t="str">
        <f>IFERROR(IF(AND(MATCH(C173,'AP Credit'!B:B,0)&gt;0, MATCH("ENGL 1010",'AP Credit'!J:J,0)&gt;0),"Yes","No"), IF($E173="", " ", "No"))</f>
        <v xml:space="preserve"> </v>
      </c>
      <c r="L173" s="11" t="str" cm="1">
        <f t="array" ref="L173">IF($E173="", "", _xlfn.IFNA(_xlfn.IFS( J173&gt;599,  "1210 - Verify C or Better",  AND(J173&gt;499, OR(I173&gt;13, G173&gt;17)), "1060 - Verify C or Better", AND( OR(G173&gt;17, I173&gt;13), OR(H173&gt;22, J173&gt;399)), "1050 - Verify C or Better", OR( H173&gt;21, J173&gt;299), "1010/1030/1040", OR( H173&gt;19, J173&gt;299), "1010/1030", OR( H173&gt;18, J173&gt;299), "1030"), "Verify C or better in Secondary Math 1,2,3"))</f>
        <v/>
      </c>
      <c r="M173" s="4" t="str">
        <f>IFERROR(VLOOKUP($E173, 'HS Info'!$A:$E, 5, FALSE), IF($E173="", "", "Not in HS Info"))</f>
        <v/>
      </c>
      <c r="N173" s="5" t="str">
        <f>IFERROR(VLOOKUP($C173,Holds!$C:$K, 2, FALSE), IF($E173="", "", 0))</f>
        <v/>
      </c>
      <c r="O173" s="7" t="str">
        <f>IF($E173="", "", _xlfn.XLOOKUP(C173, 'SLCC Student'!H:H, 'SLCC Student'!P:P, "Not Found", 0, 1))</f>
        <v/>
      </c>
      <c r="P173" s="5" t="str">
        <f>IFERROR(VLOOKUP($E173, 'SLCC Student'!$A:$Q, 10, FALSE), IF($E173="", "", "Not Admitted"))</f>
        <v/>
      </c>
      <c r="Q173" s="5" t="str">
        <f>IFERROR(VLOOKUP($E173,'SLCC Student'!$A:$Q,12,FALSE),IF($E173="","", "NotAdmitted"))</f>
        <v/>
      </c>
    </row>
    <row r="174" spans="1:17" x14ac:dyDescent="0.2">
      <c r="A174" s="5" t="str">
        <f>IFERROR(VLOOKUP($E174,'HS Info'!$A:$D,2,FALSE),IF($E174="","","Not in HS Info"))</f>
        <v/>
      </c>
      <c r="B174" s="6" t="str">
        <f>IFERROR(VLOOKUP($C174, 'SLCC Student'!$H:$R, 11, FALSE), IF($E174="", "",  "Not yet admitted"))</f>
        <v/>
      </c>
      <c r="C174" s="5" t="str">
        <f>IFERROR(VLOOKUP($E174,'SLCC Student'!$A:$R,8,FALSE), IF($E174="", "", "Not yet admitted"))</f>
        <v/>
      </c>
      <c r="D174" s="5" t="str">
        <f>IFERROR(VLOOKUP($E174, 'HS Info'!$A:$D, 3, FALSE), IF($E174="", "",  "Not in HS Info"))</f>
        <v/>
      </c>
      <c r="E174" t="str">
        <f>IF(ISBLANK('HS Info'!A173), "", 'HS Info'!A173)</f>
        <v/>
      </c>
      <c r="F174" s="5" t="str">
        <f>IFERROR(VLOOKUP($E174, 'HS Info'!$A:$D, 4, FALSE), IF($E174="", "", "Not in HS Info"))</f>
        <v/>
      </c>
      <c r="G174" t="str">
        <f>IF(_xlfn.MAXIFS(ACT!$K:$K, ACT!$B:$B, 'Vetting Master'!$C174)&gt;0, _xlfn.MAXIFS(ACT!$K:$K, ACT!$B:$B, 'Vetting Master'!$C174), IF($E174="", "", 0))</f>
        <v/>
      </c>
      <c r="H174" t="str">
        <f>IF(_xlfn.MAXIFS(ACT!$J:$J, ACT!$B:$B, 'Vetting Master'!$C174)&gt;0, _xlfn.MAXIFS(ACT!$J:$J, ACT!$B:$B, 'Vetting Master'!$C174), IF($E174="", "", 0))</f>
        <v/>
      </c>
      <c r="I174" t="str">
        <f>IF(_xlfn.MAXIFS('SLCC Placement'!K:K, 'SLCC Placement'!B:B, 'Vetting Master'!$C174)&gt;0, _xlfn.MAXIFS('SLCC Placement'!K:K, 'SLCC Placement'!B:B, 'Vetting Master'!$C174), IF($E174="", "", 0))</f>
        <v/>
      </c>
      <c r="J174" t="str">
        <f>IF(_xlfn.MAXIFS('SLCC Placement'!J:J, 'SLCC Placement'!B:B, 'Vetting Master'!$C174)&gt;0, _xlfn.MAXIFS('SLCC Placement'!J:J, 'SLCC Placement'!B:B, 'Vetting Master'!$C174), IF($E174="", "", 0))</f>
        <v/>
      </c>
      <c r="K174" s="5" t="str">
        <f>IFERROR(IF(AND(MATCH(C174,'AP Credit'!B:B,0)&gt;0, MATCH("ENGL 1010",'AP Credit'!J:J,0)&gt;0),"Yes","No"), IF($E174="", " ", "No"))</f>
        <v xml:space="preserve"> </v>
      </c>
      <c r="L174" s="11" t="str" cm="1">
        <f t="array" ref="L174">IF($E174="", "", _xlfn.IFNA(_xlfn.IFS( J174&gt;599,  "1210 - Verify C or Better",  AND(J174&gt;499, OR(I174&gt;13, G174&gt;17)), "1060 - Verify C or Better", AND( OR(G174&gt;17, I174&gt;13), OR(H174&gt;22, J174&gt;399)), "1050 - Verify C or Better", OR( H174&gt;21, J174&gt;299), "1010/1030/1040", OR( H174&gt;19, J174&gt;299), "1010/1030", OR( H174&gt;18, J174&gt;299), "1030"), "Verify C or better in Secondary Math 1,2,3"))</f>
        <v/>
      </c>
      <c r="M174" s="4" t="str">
        <f>IFERROR(VLOOKUP($E174, 'HS Info'!$A:$E, 5, FALSE), IF($E174="", "", "Not in HS Info"))</f>
        <v/>
      </c>
      <c r="N174" s="5" t="str">
        <f>IFERROR(VLOOKUP($C174,Holds!$C:$K, 2, FALSE), IF($E174="", "", 0))</f>
        <v/>
      </c>
      <c r="O174" s="7" t="str">
        <f>IF($E174="", "", _xlfn.XLOOKUP(C174, 'SLCC Student'!H:H, 'SLCC Student'!P:P, "Not Found", 0, 1))</f>
        <v/>
      </c>
      <c r="P174" s="5" t="str">
        <f>IFERROR(VLOOKUP($E174, 'SLCC Student'!$A:$Q, 10, FALSE), IF($E174="", "", "Not Admitted"))</f>
        <v/>
      </c>
      <c r="Q174" s="5" t="str">
        <f>IFERROR(VLOOKUP($E174,'SLCC Student'!$A:$Q,12,FALSE),IF($E174="","", "NotAdmitted"))</f>
        <v/>
      </c>
    </row>
    <row r="175" spans="1:17" x14ac:dyDescent="0.2">
      <c r="A175" s="5" t="str">
        <f>IFERROR(VLOOKUP($E175,'HS Info'!$A:$D,2,FALSE),IF($E175="","","Not in HS Info"))</f>
        <v/>
      </c>
      <c r="B175" s="6" t="str">
        <f>IFERROR(VLOOKUP($C175, 'SLCC Student'!$H:$R, 11, FALSE), IF($E175="", "",  "Not yet admitted"))</f>
        <v/>
      </c>
      <c r="C175" s="5" t="str">
        <f>IFERROR(VLOOKUP($E175,'SLCC Student'!$A:$R,8,FALSE), IF($E175="", "", "Not yet admitted"))</f>
        <v/>
      </c>
      <c r="D175" s="5" t="str">
        <f>IFERROR(VLOOKUP($E175, 'HS Info'!$A:$D, 3, FALSE), IF($E175="", "",  "Not in HS Info"))</f>
        <v/>
      </c>
      <c r="E175" t="str">
        <f>IF(ISBLANK('HS Info'!A174), "", 'HS Info'!A174)</f>
        <v/>
      </c>
      <c r="F175" s="5" t="str">
        <f>IFERROR(VLOOKUP($E175, 'HS Info'!$A:$D, 4, FALSE), IF($E175="", "", "Not in HS Info"))</f>
        <v/>
      </c>
      <c r="G175" t="str">
        <f>IF(_xlfn.MAXIFS(ACT!$K:$K, ACT!$B:$B, 'Vetting Master'!$C175)&gt;0, _xlfn.MAXIFS(ACT!$K:$K, ACT!$B:$B, 'Vetting Master'!$C175), IF($E175="", "", 0))</f>
        <v/>
      </c>
      <c r="H175" t="str">
        <f>IF(_xlfn.MAXIFS(ACT!$J:$J, ACT!$B:$B, 'Vetting Master'!$C175)&gt;0, _xlfn.MAXIFS(ACT!$J:$J, ACT!$B:$B, 'Vetting Master'!$C175), IF($E175="", "", 0))</f>
        <v/>
      </c>
      <c r="I175" t="str">
        <f>IF(_xlfn.MAXIFS('SLCC Placement'!K:K, 'SLCC Placement'!B:B, 'Vetting Master'!$C175)&gt;0, _xlfn.MAXIFS('SLCC Placement'!K:K, 'SLCC Placement'!B:B, 'Vetting Master'!$C175), IF($E175="", "", 0))</f>
        <v/>
      </c>
      <c r="J175" t="str">
        <f>IF(_xlfn.MAXIFS('SLCC Placement'!J:J, 'SLCC Placement'!B:B, 'Vetting Master'!$C175)&gt;0, _xlfn.MAXIFS('SLCC Placement'!J:J, 'SLCC Placement'!B:B, 'Vetting Master'!$C175), IF($E175="", "", 0))</f>
        <v/>
      </c>
      <c r="K175" s="5" t="str">
        <f>IFERROR(IF(AND(MATCH(C175,'AP Credit'!B:B,0)&gt;0, MATCH("ENGL 1010",'AP Credit'!J:J,0)&gt;0),"Yes","No"), IF($E175="", " ", "No"))</f>
        <v xml:space="preserve"> </v>
      </c>
      <c r="L175" s="11" t="str" cm="1">
        <f t="array" ref="L175">IF($E175="", "", _xlfn.IFNA(_xlfn.IFS( J175&gt;599,  "1210 - Verify C or Better",  AND(J175&gt;499, OR(I175&gt;13, G175&gt;17)), "1060 - Verify C or Better", AND( OR(G175&gt;17, I175&gt;13), OR(H175&gt;22, J175&gt;399)), "1050 - Verify C or Better", OR( H175&gt;21, J175&gt;299), "1010/1030/1040", OR( H175&gt;19, J175&gt;299), "1010/1030", OR( H175&gt;18, J175&gt;299), "1030"), "Verify C or better in Secondary Math 1,2,3"))</f>
        <v/>
      </c>
      <c r="M175" s="4" t="str">
        <f>IFERROR(VLOOKUP($E175, 'HS Info'!$A:$E, 5, FALSE), IF($E175="", "", "Not in HS Info"))</f>
        <v/>
      </c>
      <c r="N175" s="5" t="str">
        <f>IFERROR(VLOOKUP($C175,Holds!$C:$K, 2, FALSE), IF($E175="", "", 0))</f>
        <v/>
      </c>
      <c r="O175" s="7" t="str">
        <f>IF($E175="", "", _xlfn.XLOOKUP(C175, 'SLCC Student'!H:H, 'SLCC Student'!P:P, "Not Found", 0, 1))</f>
        <v/>
      </c>
      <c r="P175" s="5" t="str">
        <f>IFERROR(VLOOKUP($E175, 'SLCC Student'!$A:$Q, 10, FALSE), IF($E175="", "", "Not Admitted"))</f>
        <v/>
      </c>
      <c r="Q175" s="5" t="str">
        <f>IFERROR(VLOOKUP($E175,'SLCC Student'!$A:$Q,12,FALSE),IF($E175="","", "NotAdmitted"))</f>
        <v/>
      </c>
    </row>
    <row r="176" spans="1:17" x14ac:dyDescent="0.2">
      <c r="A176" s="5" t="str">
        <f>IFERROR(VLOOKUP($E176,'HS Info'!$A:$D,2,FALSE),IF($E176="","","Not in HS Info"))</f>
        <v/>
      </c>
      <c r="B176" s="6" t="str">
        <f>IFERROR(VLOOKUP($C176, 'SLCC Student'!$H:$R, 11, FALSE), IF($E176="", "",  "Not yet admitted"))</f>
        <v/>
      </c>
      <c r="C176" s="5" t="str">
        <f>IFERROR(VLOOKUP($E176,'SLCC Student'!$A:$R,8,FALSE), IF($E176="", "", "Not yet admitted"))</f>
        <v/>
      </c>
      <c r="D176" s="5" t="str">
        <f>IFERROR(VLOOKUP($E176, 'HS Info'!$A:$D, 3, FALSE), IF($E176="", "",  "Not in HS Info"))</f>
        <v/>
      </c>
      <c r="E176" t="str">
        <f>IF(ISBLANK('HS Info'!A175), "", 'HS Info'!A175)</f>
        <v/>
      </c>
      <c r="F176" s="5" t="str">
        <f>IFERROR(VLOOKUP($E176, 'HS Info'!$A:$D, 4, FALSE), IF($E176="", "", "Not in HS Info"))</f>
        <v/>
      </c>
      <c r="G176" t="str">
        <f>IF(_xlfn.MAXIFS(ACT!$K:$K, ACT!$B:$B, 'Vetting Master'!$C176)&gt;0, _xlfn.MAXIFS(ACT!$K:$K, ACT!$B:$B, 'Vetting Master'!$C176), IF($E176="", "", 0))</f>
        <v/>
      </c>
      <c r="H176" t="str">
        <f>IF(_xlfn.MAXIFS(ACT!$J:$J, ACT!$B:$B, 'Vetting Master'!$C176)&gt;0, _xlfn.MAXIFS(ACT!$J:$J, ACT!$B:$B, 'Vetting Master'!$C176), IF($E176="", "", 0))</f>
        <v/>
      </c>
      <c r="I176" t="str">
        <f>IF(_xlfn.MAXIFS('SLCC Placement'!K:K, 'SLCC Placement'!B:B, 'Vetting Master'!$C176)&gt;0, _xlfn.MAXIFS('SLCC Placement'!K:K, 'SLCC Placement'!B:B, 'Vetting Master'!$C176), IF($E176="", "", 0))</f>
        <v/>
      </c>
      <c r="J176" t="str">
        <f>IF(_xlfn.MAXIFS('SLCC Placement'!J:J, 'SLCC Placement'!B:B, 'Vetting Master'!$C176)&gt;0, _xlfn.MAXIFS('SLCC Placement'!J:J, 'SLCC Placement'!B:B, 'Vetting Master'!$C176), IF($E176="", "", 0))</f>
        <v/>
      </c>
      <c r="K176" s="5" t="str">
        <f>IFERROR(IF(AND(MATCH(C176,'AP Credit'!B:B,0)&gt;0, MATCH("ENGL 1010",'AP Credit'!J:J,0)&gt;0),"Yes","No"), IF($E176="", " ", "No"))</f>
        <v xml:space="preserve"> </v>
      </c>
      <c r="L176" s="11" t="str" cm="1">
        <f t="array" ref="L176">IF($E176="", "", _xlfn.IFNA(_xlfn.IFS( J176&gt;599,  "1210 - Verify C or Better",  AND(J176&gt;499, OR(I176&gt;13, G176&gt;17)), "1060 - Verify C or Better", AND( OR(G176&gt;17, I176&gt;13), OR(H176&gt;22, J176&gt;399)), "1050 - Verify C or Better", OR( H176&gt;21, J176&gt;299), "1010/1030/1040", OR( H176&gt;19, J176&gt;299), "1010/1030", OR( H176&gt;18, J176&gt;299), "1030"), "Verify C or better in Secondary Math 1,2,3"))</f>
        <v/>
      </c>
      <c r="M176" s="4" t="str">
        <f>IFERROR(VLOOKUP($E176, 'HS Info'!$A:$E, 5, FALSE), IF($E176="", "", "Not in HS Info"))</f>
        <v/>
      </c>
      <c r="N176" s="5" t="str">
        <f>IFERROR(VLOOKUP($C176,Holds!$C:$K, 2, FALSE), IF($E176="", "", 0))</f>
        <v/>
      </c>
      <c r="O176" s="7" t="str">
        <f>IF($E176="", "", _xlfn.XLOOKUP(C176, 'SLCC Student'!H:H, 'SLCC Student'!P:P, "Not Found", 0, 1))</f>
        <v/>
      </c>
      <c r="P176" s="5" t="str">
        <f>IFERROR(VLOOKUP($E176, 'SLCC Student'!$A:$Q, 10, FALSE), IF($E176="", "", "Not Admitted"))</f>
        <v/>
      </c>
      <c r="Q176" s="5" t="str">
        <f>IFERROR(VLOOKUP($E176,'SLCC Student'!$A:$Q,12,FALSE),IF($E176="","", "NotAdmitted"))</f>
        <v/>
      </c>
    </row>
    <row r="177" spans="1:17" x14ac:dyDescent="0.2">
      <c r="A177" s="5" t="str">
        <f>IFERROR(VLOOKUP($E177,'HS Info'!$A:$D,2,FALSE),IF($E177="","","Not in HS Info"))</f>
        <v/>
      </c>
      <c r="B177" s="6" t="str">
        <f>IFERROR(VLOOKUP($C177, 'SLCC Student'!$H:$R, 11, FALSE), IF($E177="", "",  "Not yet admitted"))</f>
        <v/>
      </c>
      <c r="C177" s="5" t="str">
        <f>IFERROR(VLOOKUP($E177,'SLCC Student'!$A:$R,8,FALSE), IF($E177="", "", "Not yet admitted"))</f>
        <v/>
      </c>
      <c r="D177" s="5" t="str">
        <f>IFERROR(VLOOKUP($E177, 'HS Info'!$A:$D, 3, FALSE), IF($E177="", "",  "Not in HS Info"))</f>
        <v/>
      </c>
      <c r="E177" t="str">
        <f>IF(ISBLANK('HS Info'!A176), "", 'HS Info'!A176)</f>
        <v/>
      </c>
      <c r="F177" s="5" t="str">
        <f>IFERROR(VLOOKUP($E177, 'HS Info'!$A:$D, 4, FALSE), IF($E177="", "", "Not in HS Info"))</f>
        <v/>
      </c>
      <c r="G177" t="str">
        <f>IF(_xlfn.MAXIFS(ACT!$K:$K, ACT!$B:$B, 'Vetting Master'!$C177)&gt;0, _xlfn.MAXIFS(ACT!$K:$K, ACT!$B:$B, 'Vetting Master'!$C177), IF($E177="", "", 0))</f>
        <v/>
      </c>
      <c r="H177" t="str">
        <f>IF(_xlfn.MAXIFS(ACT!$J:$J, ACT!$B:$B, 'Vetting Master'!$C177)&gt;0, _xlfn.MAXIFS(ACT!$J:$J, ACT!$B:$B, 'Vetting Master'!$C177), IF($E177="", "", 0))</f>
        <v/>
      </c>
      <c r="I177" t="str">
        <f>IF(_xlfn.MAXIFS('SLCC Placement'!K:K, 'SLCC Placement'!B:B, 'Vetting Master'!$C177)&gt;0, _xlfn.MAXIFS('SLCC Placement'!K:K, 'SLCC Placement'!B:B, 'Vetting Master'!$C177), IF($E177="", "", 0))</f>
        <v/>
      </c>
      <c r="J177" t="str">
        <f>IF(_xlfn.MAXIFS('SLCC Placement'!J:J, 'SLCC Placement'!B:B, 'Vetting Master'!$C177)&gt;0, _xlfn.MAXIFS('SLCC Placement'!J:J, 'SLCC Placement'!B:B, 'Vetting Master'!$C177), IF($E177="", "", 0))</f>
        <v/>
      </c>
      <c r="K177" s="5" t="str">
        <f>IFERROR(IF(AND(MATCH(C177,'AP Credit'!B:B,0)&gt;0, MATCH("ENGL 1010",'AP Credit'!J:J,0)&gt;0),"Yes","No"), IF($E177="", " ", "No"))</f>
        <v xml:space="preserve"> </v>
      </c>
      <c r="L177" s="11" t="str" cm="1">
        <f t="array" ref="L177">IF($E177="", "", _xlfn.IFNA(_xlfn.IFS( J177&gt;599,  "1210 - Verify C or Better",  AND(J177&gt;499, OR(I177&gt;13, G177&gt;17)), "1060 - Verify C or Better", AND( OR(G177&gt;17, I177&gt;13), OR(H177&gt;22, J177&gt;399)), "1050 - Verify C or Better", OR( H177&gt;21, J177&gt;299), "1010/1030/1040", OR( H177&gt;19, J177&gt;299), "1010/1030", OR( H177&gt;18, J177&gt;299), "1030"), "Verify C or better in Secondary Math 1,2,3"))</f>
        <v/>
      </c>
      <c r="M177" s="4" t="str">
        <f>IFERROR(VLOOKUP($E177, 'HS Info'!$A:$E, 5, FALSE), IF($E177="", "", "Not in HS Info"))</f>
        <v/>
      </c>
      <c r="N177" s="5" t="str">
        <f>IFERROR(VLOOKUP($C177,Holds!$C:$K, 2, FALSE), IF($E177="", "", 0))</f>
        <v/>
      </c>
      <c r="O177" s="7" t="str">
        <f>IF($E177="", "", _xlfn.XLOOKUP(C177, 'SLCC Student'!H:H, 'SLCC Student'!P:P, "Not Found", 0, 1))</f>
        <v/>
      </c>
      <c r="P177" s="5" t="str">
        <f>IFERROR(VLOOKUP($E177, 'SLCC Student'!$A:$Q, 10, FALSE), IF($E177="", "", "Not Admitted"))</f>
        <v/>
      </c>
      <c r="Q177" s="5" t="str">
        <f>IFERROR(VLOOKUP($E177,'SLCC Student'!$A:$Q,12,FALSE),IF($E177="","", "NotAdmitted"))</f>
        <v/>
      </c>
    </row>
    <row r="178" spans="1:17" x14ac:dyDescent="0.2">
      <c r="A178" s="5" t="str">
        <f>IFERROR(VLOOKUP($E178,'HS Info'!$A:$D,2,FALSE),IF($E178="","","Not in HS Info"))</f>
        <v/>
      </c>
      <c r="B178" s="6" t="str">
        <f>IFERROR(VLOOKUP($C178, 'SLCC Student'!$H:$R, 11, FALSE), IF($E178="", "",  "Not yet admitted"))</f>
        <v/>
      </c>
      <c r="C178" s="5" t="str">
        <f>IFERROR(VLOOKUP($E178,'SLCC Student'!$A:$R,8,FALSE), IF($E178="", "", "Not yet admitted"))</f>
        <v/>
      </c>
      <c r="D178" s="5" t="str">
        <f>IFERROR(VLOOKUP($E178, 'HS Info'!$A:$D, 3, FALSE), IF($E178="", "",  "Not in HS Info"))</f>
        <v/>
      </c>
      <c r="E178" t="str">
        <f>IF(ISBLANK('HS Info'!A177), "", 'HS Info'!A177)</f>
        <v/>
      </c>
      <c r="F178" s="5" t="str">
        <f>IFERROR(VLOOKUP($E178, 'HS Info'!$A:$D, 4, FALSE), IF($E178="", "", "Not in HS Info"))</f>
        <v/>
      </c>
      <c r="G178" t="str">
        <f>IF(_xlfn.MAXIFS(ACT!$K:$K, ACT!$B:$B, 'Vetting Master'!$C178)&gt;0, _xlfn.MAXIFS(ACT!$K:$K, ACT!$B:$B, 'Vetting Master'!$C178), IF($E178="", "", 0))</f>
        <v/>
      </c>
      <c r="H178" t="str">
        <f>IF(_xlfn.MAXIFS(ACT!$J:$J, ACT!$B:$B, 'Vetting Master'!$C178)&gt;0, _xlfn.MAXIFS(ACT!$J:$J, ACT!$B:$B, 'Vetting Master'!$C178), IF($E178="", "", 0))</f>
        <v/>
      </c>
      <c r="I178" t="str">
        <f>IF(_xlfn.MAXIFS('SLCC Placement'!K:K, 'SLCC Placement'!B:B, 'Vetting Master'!$C178)&gt;0, _xlfn.MAXIFS('SLCC Placement'!K:K, 'SLCC Placement'!B:B, 'Vetting Master'!$C178), IF($E178="", "", 0))</f>
        <v/>
      </c>
      <c r="J178" t="str">
        <f>IF(_xlfn.MAXIFS('SLCC Placement'!J:J, 'SLCC Placement'!B:B, 'Vetting Master'!$C178)&gt;0, _xlfn.MAXIFS('SLCC Placement'!J:J, 'SLCC Placement'!B:B, 'Vetting Master'!$C178), IF($E178="", "", 0))</f>
        <v/>
      </c>
      <c r="K178" s="5" t="str">
        <f>IFERROR(IF(AND(MATCH(C178,'AP Credit'!B:B,0)&gt;0, MATCH("ENGL 1010",'AP Credit'!J:J,0)&gt;0),"Yes","No"), IF($E178="", " ", "No"))</f>
        <v xml:space="preserve"> </v>
      </c>
      <c r="L178" s="11" t="str" cm="1">
        <f t="array" ref="L178">IF($E178="", "", _xlfn.IFNA(_xlfn.IFS( J178&gt;599,  "1210 - Verify C or Better",  AND(J178&gt;499, OR(I178&gt;13, G178&gt;17)), "1060 - Verify C or Better", AND( OR(G178&gt;17, I178&gt;13), OR(H178&gt;22, J178&gt;399)), "1050 - Verify C or Better", OR( H178&gt;21, J178&gt;299), "1010/1030/1040", OR( H178&gt;19, J178&gt;299), "1010/1030", OR( H178&gt;18, J178&gt;299), "1030"), "Verify C or better in Secondary Math 1,2,3"))</f>
        <v/>
      </c>
      <c r="M178" s="4" t="str">
        <f>IFERROR(VLOOKUP($E178, 'HS Info'!$A:$E, 5, FALSE), IF($E178="", "", "Not in HS Info"))</f>
        <v/>
      </c>
      <c r="N178" s="5" t="str">
        <f>IFERROR(VLOOKUP($C178,Holds!$C:$K, 2, FALSE), IF($E178="", "", 0))</f>
        <v/>
      </c>
      <c r="O178" s="7" t="str">
        <f>IF($E178="", "", _xlfn.XLOOKUP(C178, 'SLCC Student'!H:H, 'SLCC Student'!P:P, "Not Found", 0, 1))</f>
        <v/>
      </c>
      <c r="P178" s="5" t="str">
        <f>IFERROR(VLOOKUP($E178, 'SLCC Student'!$A:$Q, 10, FALSE), IF($E178="", "", "Not Admitted"))</f>
        <v/>
      </c>
      <c r="Q178" s="5" t="str">
        <f>IFERROR(VLOOKUP($E178,'SLCC Student'!$A:$Q,12,FALSE),IF($E178="","", "NotAdmitted"))</f>
        <v/>
      </c>
    </row>
    <row r="179" spans="1:17" x14ac:dyDescent="0.2">
      <c r="A179" s="5" t="str">
        <f>IFERROR(VLOOKUP($E179,'HS Info'!$A:$D,2,FALSE),IF($E179="","","Not in HS Info"))</f>
        <v/>
      </c>
      <c r="B179" s="6" t="str">
        <f>IFERROR(VLOOKUP($C179, 'SLCC Student'!$H:$R, 11, FALSE), IF($E179="", "",  "Not yet admitted"))</f>
        <v/>
      </c>
      <c r="C179" s="5" t="str">
        <f>IFERROR(VLOOKUP($E179,'SLCC Student'!$A:$R,8,FALSE), IF($E179="", "", "Not yet admitted"))</f>
        <v/>
      </c>
      <c r="D179" s="5" t="str">
        <f>IFERROR(VLOOKUP($E179, 'HS Info'!$A:$D, 3, FALSE), IF($E179="", "",  "Not in HS Info"))</f>
        <v/>
      </c>
      <c r="E179" t="str">
        <f>IF(ISBLANK('HS Info'!A178), "", 'HS Info'!A178)</f>
        <v/>
      </c>
      <c r="F179" s="5" t="str">
        <f>IFERROR(VLOOKUP($E179, 'HS Info'!$A:$D, 4, FALSE), IF($E179="", "", "Not in HS Info"))</f>
        <v/>
      </c>
      <c r="G179" t="str">
        <f>IF(_xlfn.MAXIFS(ACT!$K:$K, ACT!$B:$B, 'Vetting Master'!$C179)&gt;0, _xlfn.MAXIFS(ACT!$K:$K, ACT!$B:$B, 'Vetting Master'!$C179), IF($E179="", "", 0))</f>
        <v/>
      </c>
      <c r="H179" t="str">
        <f>IF(_xlfn.MAXIFS(ACT!$J:$J, ACT!$B:$B, 'Vetting Master'!$C179)&gt;0, _xlfn.MAXIFS(ACT!$J:$J, ACT!$B:$B, 'Vetting Master'!$C179), IF($E179="", "", 0))</f>
        <v/>
      </c>
      <c r="I179" t="str">
        <f>IF(_xlfn.MAXIFS('SLCC Placement'!K:K, 'SLCC Placement'!B:B, 'Vetting Master'!$C179)&gt;0, _xlfn.MAXIFS('SLCC Placement'!K:K, 'SLCC Placement'!B:B, 'Vetting Master'!$C179), IF($E179="", "", 0))</f>
        <v/>
      </c>
      <c r="J179" t="str">
        <f>IF(_xlfn.MAXIFS('SLCC Placement'!J:J, 'SLCC Placement'!B:B, 'Vetting Master'!$C179)&gt;0, _xlfn.MAXIFS('SLCC Placement'!J:J, 'SLCC Placement'!B:B, 'Vetting Master'!$C179), IF($E179="", "", 0))</f>
        <v/>
      </c>
      <c r="K179" s="5" t="str">
        <f>IFERROR(IF(AND(MATCH(C179,'AP Credit'!B:B,0)&gt;0, MATCH("ENGL 1010",'AP Credit'!J:J,0)&gt;0),"Yes","No"), IF($E179="", " ", "No"))</f>
        <v xml:space="preserve"> </v>
      </c>
      <c r="L179" s="11" t="str" cm="1">
        <f t="array" ref="L179">IF($E179="", "", _xlfn.IFNA(_xlfn.IFS( J179&gt;599,  "1210 - Verify C or Better",  AND(J179&gt;499, OR(I179&gt;13, G179&gt;17)), "1060 - Verify C or Better", AND( OR(G179&gt;17, I179&gt;13), OR(H179&gt;22, J179&gt;399)), "1050 - Verify C or Better", OR( H179&gt;21, J179&gt;299), "1010/1030/1040", OR( H179&gt;19, J179&gt;299), "1010/1030", OR( H179&gt;18, J179&gt;299), "1030"), "Verify C or better in Secondary Math 1,2,3"))</f>
        <v/>
      </c>
      <c r="M179" s="4" t="str">
        <f>IFERROR(VLOOKUP($E179, 'HS Info'!$A:$E, 5, FALSE), IF($E179="", "", "Not in HS Info"))</f>
        <v/>
      </c>
      <c r="N179" s="5" t="str">
        <f>IFERROR(VLOOKUP($C179,Holds!$C:$K, 2, FALSE), IF($E179="", "", 0))</f>
        <v/>
      </c>
      <c r="O179" s="7" t="str">
        <f>IF($E179="", "", _xlfn.XLOOKUP(C179, 'SLCC Student'!H:H, 'SLCC Student'!P:P, "Not Found", 0, 1))</f>
        <v/>
      </c>
      <c r="P179" s="5" t="str">
        <f>IFERROR(VLOOKUP($E179, 'SLCC Student'!$A:$Q, 10, FALSE), IF($E179="", "", "Not Admitted"))</f>
        <v/>
      </c>
      <c r="Q179" s="5" t="str">
        <f>IFERROR(VLOOKUP($E179,'SLCC Student'!$A:$Q,12,FALSE),IF($E179="","", "NotAdmitted"))</f>
        <v/>
      </c>
    </row>
    <row r="180" spans="1:17" x14ac:dyDescent="0.2">
      <c r="A180" s="5" t="str">
        <f>IFERROR(VLOOKUP($E180,'HS Info'!$A:$D,2,FALSE),IF($E180="","","Not in HS Info"))</f>
        <v/>
      </c>
      <c r="B180" s="6" t="str">
        <f>IFERROR(VLOOKUP($C180, 'SLCC Student'!$H:$R, 11, FALSE), IF($E180="", "",  "Not yet admitted"))</f>
        <v/>
      </c>
      <c r="C180" s="5" t="str">
        <f>IFERROR(VLOOKUP($E180,'SLCC Student'!$A:$R,8,FALSE), IF($E180="", "", "Not yet admitted"))</f>
        <v/>
      </c>
      <c r="D180" s="5" t="str">
        <f>IFERROR(VLOOKUP($E180, 'HS Info'!$A:$D, 3, FALSE), IF($E180="", "",  "Not in HS Info"))</f>
        <v/>
      </c>
      <c r="E180" t="str">
        <f>IF(ISBLANK('HS Info'!A179), "", 'HS Info'!A179)</f>
        <v/>
      </c>
      <c r="F180" s="5" t="str">
        <f>IFERROR(VLOOKUP($E180, 'HS Info'!$A:$D, 4, FALSE), IF($E180="", "", "Not in HS Info"))</f>
        <v/>
      </c>
      <c r="G180" t="str">
        <f>IF(_xlfn.MAXIFS(ACT!$K:$K, ACT!$B:$B, 'Vetting Master'!$C180)&gt;0, _xlfn.MAXIFS(ACT!$K:$K, ACT!$B:$B, 'Vetting Master'!$C180), IF($E180="", "", 0))</f>
        <v/>
      </c>
      <c r="H180" t="str">
        <f>IF(_xlfn.MAXIFS(ACT!$J:$J, ACT!$B:$B, 'Vetting Master'!$C180)&gt;0, _xlfn.MAXIFS(ACT!$J:$J, ACT!$B:$B, 'Vetting Master'!$C180), IF($E180="", "", 0))</f>
        <v/>
      </c>
      <c r="I180" t="str">
        <f>IF(_xlfn.MAXIFS('SLCC Placement'!K:K, 'SLCC Placement'!B:B, 'Vetting Master'!$C180)&gt;0, _xlfn.MAXIFS('SLCC Placement'!K:K, 'SLCC Placement'!B:B, 'Vetting Master'!$C180), IF($E180="", "", 0))</f>
        <v/>
      </c>
      <c r="J180" t="str">
        <f>IF(_xlfn.MAXIFS('SLCC Placement'!J:J, 'SLCC Placement'!B:B, 'Vetting Master'!$C180)&gt;0, _xlfn.MAXIFS('SLCC Placement'!J:J, 'SLCC Placement'!B:B, 'Vetting Master'!$C180), IF($E180="", "", 0))</f>
        <v/>
      </c>
      <c r="K180" s="5" t="str">
        <f>IFERROR(IF(AND(MATCH(C180,'AP Credit'!B:B,0)&gt;0, MATCH("ENGL 1010",'AP Credit'!J:J,0)&gt;0),"Yes","No"), IF($E180="", " ", "No"))</f>
        <v xml:space="preserve"> </v>
      </c>
      <c r="L180" s="11" t="str" cm="1">
        <f t="array" ref="L180">IF($E180="", "", _xlfn.IFNA(_xlfn.IFS( J180&gt;599,  "1210 - Verify C or Better",  AND(J180&gt;499, OR(I180&gt;13, G180&gt;17)), "1060 - Verify C or Better", AND( OR(G180&gt;17, I180&gt;13), OR(H180&gt;22, J180&gt;399)), "1050 - Verify C or Better", OR( H180&gt;21, J180&gt;299), "1010/1030/1040", OR( H180&gt;19, J180&gt;299), "1010/1030", OR( H180&gt;18, J180&gt;299), "1030"), "Verify C or better in Secondary Math 1,2,3"))</f>
        <v/>
      </c>
      <c r="M180" s="4" t="str">
        <f>IFERROR(VLOOKUP($E180, 'HS Info'!$A:$E, 5, FALSE), IF($E180="", "", "Not in HS Info"))</f>
        <v/>
      </c>
      <c r="N180" s="5" t="str">
        <f>IFERROR(VLOOKUP($C180,Holds!$C:$K, 2, FALSE), IF($E180="", "", 0))</f>
        <v/>
      </c>
      <c r="O180" s="7" t="str">
        <f>IF($E180="", "", _xlfn.XLOOKUP(C180, 'SLCC Student'!H:H, 'SLCC Student'!P:P, "Not Found", 0, 1))</f>
        <v/>
      </c>
      <c r="P180" s="5" t="str">
        <f>IFERROR(VLOOKUP($E180, 'SLCC Student'!$A:$Q, 10, FALSE), IF($E180="", "", "Not Admitted"))</f>
        <v/>
      </c>
      <c r="Q180" s="5" t="str">
        <f>IFERROR(VLOOKUP($E180,'SLCC Student'!$A:$Q,12,FALSE),IF($E180="","", "NotAdmitted"))</f>
        <v/>
      </c>
    </row>
    <row r="181" spans="1:17" x14ac:dyDescent="0.2">
      <c r="A181" s="5" t="str">
        <f>IFERROR(VLOOKUP($E181,'HS Info'!$A:$D,2,FALSE),IF($E181="","","Not in HS Info"))</f>
        <v/>
      </c>
      <c r="B181" s="6" t="str">
        <f>IFERROR(VLOOKUP($C181, 'SLCC Student'!$H:$R, 11, FALSE), IF($E181="", "",  "Not yet admitted"))</f>
        <v/>
      </c>
      <c r="C181" s="5" t="str">
        <f>IFERROR(VLOOKUP($E181,'SLCC Student'!$A:$R,8,FALSE), IF($E181="", "", "Not yet admitted"))</f>
        <v/>
      </c>
      <c r="D181" s="5" t="str">
        <f>IFERROR(VLOOKUP($E181, 'HS Info'!$A:$D, 3, FALSE), IF($E181="", "",  "Not in HS Info"))</f>
        <v/>
      </c>
      <c r="E181" t="str">
        <f>IF(ISBLANK('HS Info'!A180), "", 'HS Info'!A180)</f>
        <v/>
      </c>
      <c r="F181" s="5" t="str">
        <f>IFERROR(VLOOKUP($E181, 'HS Info'!$A:$D, 4, FALSE), IF($E181="", "", "Not in HS Info"))</f>
        <v/>
      </c>
      <c r="G181" t="str">
        <f>IF(_xlfn.MAXIFS(ACT!$K:$K, ACT!$B:$B, 'Vetting Master'!$C181)&gt;0, _xlfn.MAXIFS(ACT!$K:$K, ACT!$B:$B, 'Vetting Master'!$C181), IF($E181="", "", 0))</f>
        <v/>
      </c>
      <c r="H181" t="str">
        <f>IF(_xlfn.MAXIFS(ACT!$J:$J, ACT!$B:$B, 'Vetting Master'!$C181)&gt;0, _xlfn.MAXIFS(ACT!$J:$J, ACT!$B:$B, 'Vetting Master'!$C181), IF($E181="", "", 0))</f>
        <v/>
      </c>
      <c r="I181" t="str">
        <f>IF(_xlfn.MAXIFS('SLCC Placement'!K:K, 'SLCC Placement'!B:B, 'Vetting Master'!$C181)&gt;0, _xlfn.MAXIFS('SLCC Placement'!K:K, 'SLCC Placement'!B:B, 'Vetting Master'!$C181), IF($E181="", "", 0))</f>
        <v/>
      </c>
      <c r="J181" t="str">
        <f>IF(_xlfn.MAXIFS('SLCC Placement'!J:J, 'SLCC Placement'!B:B, 'Vetting Master'!$C181)&gt;0, _xlfn.MAXIFS('SLCC Placement'!J:J, 'SLCC Placement'!B:B, 'Vetting Master'!$C181), IF($E181="", "", 0))</f>
        <v/>
      </c>
      <c r="K181" s="5" t="str">
        <f>IFERROR(IF(AND(MATCH(C181,'AP Credit'!B:B,0)&gt;0, MATCH("ENGL 1010",'AP Credit'!J:J,0)&gt;0),"Yes","No"), IF($E181="", " ", "No"))</f>
        <v xml:space="preserve"> </v>
      </c>
      <c r="L181" s="11" t="str" cm="1">
        <f t="array" ref="L181">IF($E181="", "", _xlfn.IFNA(_xlfn.IFS( J181&gt;599,  "1210 - Verify C or Better",  AND(J181&gt;499, OR(I181&gt;13, G181&gt;17)), "1060 - Verify C or Better", AND( OR(G181&gt;17, I181&gt;13), OR(H181&gt;22, J181&gt;399)), "1050 - Verify C or Better", OR( H181&gt;21, J181&gt;299), "1010/1030/1040", OR( H181&gt;19, J181&gt;299), "1010/1030", OR( H181&gt;18, J181&gt;299), "1030"), "Verify C or better in Secondary Math 1,2,3"))</f>
        <v/>
      </c>
      <c r="M181" s="4" t="str">
        <f>IFERROR(VLOOKUP($E181, 'HS Info'!$A:$E, 5, FALSE), IF($E181="", "", "Not in HS Info"))</f>
        <v/>
      </c>
      <c r="N181" s="5" t="str">
        <f>IFERROR(VLOOKUP($C181,Holds!$C:$K, 2, FALSE), IF($E181="", "", 0))</f>
        <v/>
      </c>
      <c r="O181" s="7" t="str">
        <f>IF($E181="", "", _xlfn.XLOOKUP(C181, 'SLCC Student'!H:H, 'SLCC Student'!P:P, "Not Found", 0, 1))</f>
        <v/>
      </c>
      <c r="P181" s="5" t="str">
        <f>IFERROR(VLOOKUP($E181, 'SLCC Student'!$A:$Q, 10, FALSE), IF($E181="", "", "Not Admitted"))</f>
        <v/>
      </c>
      <c r="Q181" s="5" t="str">
        <f>IFERROR(VLOOKUP($E181,'SLCC Student'!$A:$Q,12,FALSE),IF($E181="","", "NotAdmitted"))</f>
        <v/>
      </c>
    </row>
    <row r="182" spans="1:17" x14ac:dyDescent="0.2">
      <c r="A182" s="5" t="str">
        <f>IFERROR(VLOOKUP($E182,'HS Info'!$A:$D,2,FALSE),IF($E182="","","Not in HS Info"))</f>
        <v/>
      </c>
      <c r="B182" s="6" t="str">
        <f>IFERROR(VLOOKUP($C182, 'SLCC Student'!$H:$R, 11, FALSE), IF($E182="", "",  "Not yet admitted"))</f>
        <v/>
      </c>
      <c r="C182" s="5" t="str">
        <f>IFERROR(VLOOKUP($E182,'SLCC Student'!$A:$R,8,FALSE), IF($E182="", "", "Not yet admitted"))</f>
        <v/>
      </c>
      <c r="D182" s="5" t="str">
        <f>IFERROR(VLOOKUP($E182, 'HS Info'!$A:$D, 3, FALSE), IF($E182="", "",  "Not in HS Info"))</f>
        <v/>
      </c>
      <c r="E182" t="str">
        <f>IF(ISBLANK('HS Info'!A181), "", 'HS Info'!A181)</f>
        <v/>
      </c>
      <c r="F182" s="5" t="str">
        <f>IFERROR(VLOOKUP($E182, 'HS Info'!$A:$D, 4, FALSE), IF($E182="", "", "Not in HS Info"))</f>
        <v/>
      </c>
      <c r="G182" t="str">
        <f>IF(_xlfn.MAXIFS(ACT!$K:$K, ACT!$B:$B, 'Vetting Master'!$C182)&gt;0, _xlfn.MAXIFS(ACT!$K:$K, ACT!$B:$B, 'Vetting Master'!$C182), IF($E182="", "", 0))</f>
        <v/>
      </c>
      <c r="H182" t="str">
        <f>IF(_xlfn.MAXIFS(ACT!$J:$J, ACT!$B:$B, 'Vetting Master'!$C182)&gt;0, _xlfn.MAXIFS(ACT!$J:$J, ACT!$B:$B, 'Vetting Master'!$C182), IF($E182="", "", 0))</f>
        <v/>
      </c>
      <c r="I182" t="str">
        <f>IF(_xlfn.MAXIFS('SLCC Placement'!K:K, 'SLCC Placement'!B:B, 'Vetting Master'!$C182)&gt;0, _xlfn.MAXIFS('SLCC Placement'!K:K, 'SLCC Placement'!B:B, 'Vetting Master'!$C182), IF($E182="", "", 0))</f>
        <v/>
      </c>
      <c r="J182" t="str">
        <f>IF(_xlfn.MAXIFS('SLCC Placement'!J:J, 'SLCC Placement'!B:B, 'Vetting Master'!$C182)&gt;0, _xlfn.MAXIFS('SLCC Placement'!J:J, 'SLCC Placement'!B:B, 'Vetting Master'!$C182), IF($E182="", "", 0))</f>
        <v/>
      </c>
      <c r="K182" s="5" t="str">
        <f>IFERROR(IF(AND(MATCH(C182,'AP Credit'!B:B,0)&gt;0, MATCH("ENGL 1010",'AP Credit'!J:J,0)&gt;0),"Yes","No"), IF($E182="", " ", "No"))</f>
        <v xml:space="preserve"> </v>
      </c>
      <c r="L182" s="11" t="str" cm="1">
        <f t="array" ref="L182">IF($E182="", "", _xlfn.IFNA(_xlfn.IFS( J182&gt;599,  "1210 - Verify C or Better",  AND(J182&gt;499, OR(I182&gt;13, G182&gt;17)), "1060 - Verify C or Better", AND( OR(G182&gt;17, I182&gt;13), OR(H182&gt;22, J182&gt;399)), "1050 - Verify C or Better", OR( H182&gt;21, J182&gt;299), "1010/1030/1040", OR( H182&gt;19, J182&gt;299), "1010/1030", OR( H182&gt;18, J182&gt;299), "1030"), "Verify C or better in Secondary Math 1,2,3"))</f>
        <v/>
      </c>
      <c r="M182" s="4" t="str">
        <f>IFERROR(VLOOKUP($E182, 'HS Info'!$A:$E, 5, FALSE), IF($E182="", "", "Not in HS Info"))</f>
        <v/>
      </c>
      <c r="N182" s="5" t="str">
        <f>IFERROR(VLOOKUP($C182,Holds!$C:$K, 2, FALSE), IF($E182="", "", 0))</f>
        <v/>
      </c>
      <c r="O182" s="7" t="str">
        <f>IF($E182="", "", _xlfn.XLOOKUP(C182, 'SLCC Student'!H:H, 'SLCC Student'!P:P, "Not Found", 0, 1))</f>
        <v/>
      </c>
      <c r="P182" s="5" t="str">
        <f>IFERROR(VLOOKUP($E182, 'SLCC Student'!$A:$Q, 10, FALSE), IF($E182="", "", "Not Admitted"))</f>
        <v/>
      </c>
      <c r="Q182" s="5" t="str">
        <f>IFERROR(VLOOKUP($E182,'SLCC Student'!$A:$Q,12,FALSE),IF($E182="","", "NotAdmitted"))</f>
        <v/>
      </c>
    </row>
    <row r="183" spans="1:17" x14ac:dyDescent="0.2">
      <c r="A183" s="5" t="str">
        <f>IFERROR(VLOOKUP($E183,'HS Info'!$A:$D,2,FALSE),IF($E183="","","Not in HS Info"))</f>
        <v/>
      </c>
      <c r="B183" s="6" t="str">
        <f>IFERROR(VLOOKUP($C183, 'SLCC Student'!$H:$R, 11, FALSE), IF($E183="", "",  "Not yet admitted"))</f>
        <v/>
      </c>
      <c r="C183" s="5" t="str">
        <f>IFERROR(VLOOKUP($E183,'SLCC Student'!$A:$R,8,FALSE), IF($E183="", "", "Not yet admitted"))</f>
        <v/>
      </c>
      <c r="D183" s="5" t="str">
        <f>IFERROR(VLOOKUP($E183, 'HS Info'!$A:$D, 3, FALSE), IF($E183="", "",  "Not in HS Info"))</f>
        <v/>
      </c>
      <c r="E183" t="str">
        <f>IF(ISBLANK('HS Info'!A182), "", 'HS Info'!A182)</f>
        <v/>
      </c>
      <c r="F183" s="5" t="str">
        <f>IFERROR(VLOOKUP($E183, 'HS Info'!$A:$D, 4, FALSE), IF($E183="", "", "Not in HS Info"))</f>
        <v/>
      </c>
      <c r="G183" t="str">
        <f>IF(_xlfn.MAXIFS(ACT!$K:$K, ACT!$B:$B, 'Vetting Master'!$C183)&gt;0, _xlfn.MAXIFS(ACT!$K:$K, ACT!$B:$B, 'Vetting Master'!$C183), IF($E183="", "", 0))</f>
        <v/>
      </c>
      <c r="H183" t="str">
        <f>IF(_xlfn.MAXIFS(ACT!$J:$J, ACT!$B:$B, 'Vetting Master'!$C183)&gt;0, _xlfn.MAXIFS(ACT!$J:$J, ACT!$B:$B, 'Vetting Master'!$C183), IF($E183="", "", 0))</f>
        <v/>
      </c>
      <c r="I183" t="str">
        <f>IF(_xlfn.MAXIFS('SLCC Placement'!K:K, 'SLCC Placement'!B:B, 'Vetting Master'!$C183)&gt;0, _xlfn.MAXIFS('SLCC Placement'!K:K, 'SLCC Placement'!B:B, 'Vetting Master'!$C183), IF($E183="", "", 0))</f>
        <v/>
      </c>
      <c r="J183" t="str">
        <f>IF(_xlfn.MAXIFS('SLCC Placement'!J:J, 'SLCC Placement'!B:B, 'Vetting Master'!$C183)&gt;0, _xlfn.MAXIFS('SLCC Placement'!J:J, 'SLCC Placement'!B:B, 'Vetting Master'!$C183), IF($E183="", "", 0))</f>
        <v/>
      </c>
      <c r="K183" s="5" t="str">
        <f>IFERROR(IF(AND(MATCH(C183,'AP Credit'!B:B,0)&gt;0, MATCH("ENGL 1010",'AP Credit'!J:J,0)&gt;0),"Yes","No"), IF($E183="", " ", "No"))</f>
        <v xml:space="preserve"> </v>
      </c>
      <c r="L183" s="11" t="str" cm="1">
        <f t="array" ref="L183">IF($E183="", "", _xlfn.IFNA(_xlfn.IFS( J183&gt;599,  "1210 - Verify C or Better",  AND(J183&gt;499, OR(I183&gt;13, G183&gt;17)), "1060 - Verify C or Better", AND( OR(G183&gt;17, I183&gt;13), OR(H183&gt;22, J183&gt;399)), "1050 - Verify C or Better", OR( H183&gt;21, J183&gt;299), "1010/1030/1040", OR( H183&gt;19, J183&gt;299), "1010/1030", OR( H183&gt;18, J183&gt;299), "1030"), "Verify C or better in Secondary Math 1,2,3"))</f>
        <v/>
      </c>
      <c r="M183" s="4" t="str">
        <f>IFERROR(VLOOKUP($E183, 'HS Info'!$A:$E, 5, FALSE), IF($E183="", "", "Not in HS Info"))</f>
        <v/>
      </c>
      <c r="N183" s="5" t="str">
        <f>IFERROR(VLOOKUP($C183,Holds!$C:$K, 2, FALSE), IF($E183="", "", 0))</f>
        <v/>
      </c>
      <c r="O183" s="7" t="str">
        <f>IF($E183="", "", _xlfn.XLOOKUP(C183, 'SLCC Student'!H:H, 'SLCC Student'!P:P, "Not Found", 0, 1))</f>
        <v/>
      </c>
      <c r="P183" s="5" t="str">
        <f>IFERROR(VLOOKUP($E183, 'SLCC Student'!$A:$Q, 10, FALSE), IF($E183="", "", "Not Admitted"))</f>
        <v/>
      </c>
      <c r="Q183" s="5" t="str">
        <f>IFERROR(VLOOKUP($E183,'SLCC Student'!$A:$Q,12,FALSE),IF($E183="","", "NotAdmitted"))</f>
        <v/>
      </c>
    </row>
    <row r="184" spans="1:17" x14ac:dyDescent="0.2">
      <c r="A184" s="5" t="str">
        <f>IFERROR(VLOOKUP($E184,'HS Info'!$A:$D,2,FALSE),IF($E184="","","Not in HS Info"))</f>
        <v/>
      </c>
      <c r="B184" s="6" t="str">
        <f>IFERROR(VLOOKUP($C184, 'SLCC Student'!$H:$R, 11, FALSE), IF($E184="", "",  "Not yet admitted"))</f>
        <v/>
      </c>
      <c r="C184" s="5" t="str">
        <f>IFERROR(VLOOKUP($E184,'SLCC Student'!$A:$R,8,FALSE), IF($E184="", "", "Not yet admitted"))</f>
        <v/>
      </c>
      <c r="D184" s="5" t="str">
        <f>IFERROR(VLOOKUP($E184, 'HS Info'!$A:$D, 3, FALSE), IF($E184="", "",  "Not in HS Info"))</f>
        <v/>
      </c>
      <c r="E184" t="str">
        <f>IF(ISBLANK('HS Info'!A183), "", 'HS Info'!A183)</f>
        <v/>
      </c>
      <c r="F184" s="5" t="str">
        <f>IFERROR(VLOOKUP($E184, 'HS Info'!$A:$D, 4, FALSE), IF($E184="", "", "Not in HS Info"))</f>
        <v/>
      </c>
      <c r="G184" t="str">
        <f>IF(_xlfn.MAXIFS(ACT!$K:$K, ACT!$B:$B, 'Vetting Master'!$C184)&gt;0, _xlfn.MAXIFS(ACT!$K:$K, ACT!$B:$B, 'Vetting Master'!$C184), IF($E184="", "", 0))</f>
        <v/>
      </c>
      <c r="H184" t="str">
        <f>IF(_xlfn.MAXIFS(ACT!$J:$J, ACT!$B:$B, 'Vetting Master'!$C184)&gt;0, _xlfn.MAXIFS(ACT!$J:$J, ACT!$B:$B, 'Vetting Master'!$C184), IF($E184="", "", 0))</f>
        <v/>
      </c>
      <c r="I184" t="str">
        <f>IF(_xlfn.MAXIFS('SLCC Placement'!K:K, 'SLCC Placement'!B:B, 'Vetting Master'!$C184)&gt;0, _xlfn.MAXIFS('SLCC Placement'!K:K, 'SLCC Placement'!B:B, 'Vetting Master'!$C184), IF($E184="", "", 0))</f>
        <v/>
      </c>
      <c r="J184" t="str">
        <f>IF(_xlfn.MAXIFS('SLCC Placement'!J:J, 'SLCC Placement'!B:B, 'Vetting Master'!$C184)&gt;0, _xlfn.MAXIFS('SLCC Placement'!J:J, 'SLCC Placement'!B:B, 'Vetting Master'!$C184), IF($E184="", "", 0))</f>
        <v/>
      </c>
      <c r="K184" s="5" t="str">
        <f>IFERROR(IF(AND(MATCH(C184,'AP Credit'!B:B,0)&gt;0, MATCH("ENGL 1010",'AP Credit'!J:J,0)&gt;0),"Yes","No"), IF($E184="", " ", "No"))</f>
        <v xml:space="preserve"> </v>
      </c>
      <c r="L184" s="11" t="str" cm="1">
        <f t="array" ref="L184">IF($E184="", "", _xlfn.IFNA(_xlfn.IFS( J184&gt;599,  "1210 - Verify C or Better",  AND(J184&gt;499, OR(I184&gt;13, G184&gt;17)), "1060 - Verify C or Better", AND( OR(G184&gt;17, I184&gt;13), OR(H184&gt;22, J184&gt;399)), "1050 - Verify C or Better", OR( H184&gt;21, J184&gt;299), "1010/1030/1040", OR( H184&gt;19, J184&gt;299), "1010/1030", OR( H184&gt;18, J184&gt;299), "1030"), "Verify C or better in Secondary Math 1,2,3"))</f>
        <v/>
      </c>
      <c r="M184" s="4" t="str">
        <f>IFERROR(VLOOKUP($E184, 'HS Info'!$A:$E, 5, FALSE), IF($E184="", "", "Not in HS Info"))</f>
        <v/>
      </c>
      <c r="N184" s="5" t="str">
        <f>IFERROR(VLOOKUP($C184,Holds!$C:$K, 2, FALSE), IF($E184="", "", 0))</f>
        <v/>
      </c>
      <c r="O184" s="7" t="str">
        <f>IF($E184="", "", _xlfn.XLOOKUP(C184, 'SLCC Student'!H:H, 'SLCC Student'!P:P, "Not Found", 0, 1))</f>
        <v/>
      </c>
      <c r="P184" s="5" t="str">
        <f>IFERROR(VLOOKUP($E184, 'SLCC Student'!$A:$Q, 10, FALSE), IF($E184="", "", "Not Admitted"))</f>
        <v/>
      </c>
      <c r="Q184" s="5" t="str">
        <f>IFERROR(VLOOKUP($E184,'SLCC Student'!$A:$Q,12,FALSE),IF($E184="","", "NotAdmitted"))</f>
        <v/>
      </c>
    </row>
    <row r="185" spans="1:17" x14ac:dyDescent="0.2">
      <c r="A185" s="5" t="str">
        <f>IFERROR(VLOOKUP($E185,'HS Info'!$A:$D,2,FALSE),IF($E185="","","Not in HS Info"))</f>
        <v/>
      </c>
      <c r="B185" s="6" t="str">
        <f>IFERROR(VLOOKUP($C185, 'SLCC Student'!$H:$R, 11, FALSE), IF($E185="", "",  "Not yet admitted"))</f>
        <v/>
      </c>
      <c r="C185" s="5" t="str">
        <f>IFERROR(VLOOKUP($E185,'SLCC Student'!$A:$R,8,FALSE), IF($E185="", "", "Not yet admitted"))</f>
        <v/>
      </c>
      <c r="D185" s="5" t="str">
        <f>IFERROR(VLOOKUP($E185, 'HS Info'!$A:$D, 3, FALSE), IF($E185="", "",  "Not in HS Info"))</f>
        <v/>
      </c>
      <c r="E185" t="str">
        <f>IF(ISBLANK('HS Info'!A184), "", 'HS Info'!A184)</f>
        <v/>
      </c>
      <c r="F185" s="5" t="str">
        <f>IFERROR(VLOOKUP($E185, 'HS Info'!$A:$D, 4, FALSE), IF($E185="", "", "Not in HS Info"))</f>
        <v/>
      </c>
      <c r="G185" t="str">
        <f>IF(_xlfn.MAXIFS(ACT!$K:$K, ACT!$B:$B, 'Vetting Master'!$C185)&gt;0, _xlfn.MAXIFS(ACT!$K:$K, ACT!$B:$B, 'Vetting Master'!$C185), IF($E185="", "", 0))</f>
        <v/>
      </c>
      <c r="H185" t="str">
        <f>IF(_xlfn.MAXIFS(ACT!$J:$J, ACT!$B:$B, 'Vetting Master'!$C185)&gt;0, _xlfn.MAXIFS(ACT!$J:$J, ACT!$B:$B, 'Vetting Master'!$C185), IF($E185="", "", 0))</f>
        <v/>
      </c>
      <c r="I185" t="str">
        <f>IF(_xlfn.MAXIFS('SLCC Placement'!K:K, 'SLCC Placement'!B:B, 'Vetting Master'!$C185)&gt;0, _xlfn.MAXIFS('SLCC Placement'!K:K, 'SLCC Placement'!B:B, 'Vetting Master'!$C185), IF($E185="", "", 0))</f>
        <v/>
      </c>
      <c r="J185" t="str">
        <f>IF(_xlfn.MAXIFS('SLCC Placement'!J:J, 'SLCC Placement'!B:B, 'Vetting Master'!$C185)&gt;0, _xlfn.MAXIFS('SLCC Placement'!J:J, 'SLCC Placement'!B:B, 'Vetting Master'!$C185), IF($E185="", "", 0))</f>
        <v/>
      </c>
      <c r="K185" s="5" t="str">
        <f>IFERROR(IF(AND(MATCH(C185,'AP Credit'!B:B,0)&gt;0, MATCH("ENGL 1010",'AP Credit'!J:J,0)&gt;0),"Yes","No"), IF($E185="", " ", "No"))</f>
        <v xml:space="preserve"> </v>
      </c>
      <c r="L185" s="11" t="str" cm="1">
        <f t="array" ref="L185">IF($E185="", "", _xlfn.IFNA(_xlfn.IFS( J185&gt;599,  "1210 - Verify C or Better",  AND(J185&gt;499, OR(I185&gt;13, G185&gt;17)), "1060 - Verify C or Better", AND( OR(G185&gt;17, I185&gt;13), OR(H185&gt;22, J185&gt;399)), "1050 - Verify C or Better", OR( H185&gt;21, J185&gt;299), "1010/1030/1040", OR( H185&gt;19, J185&gt;299), "1010/1030", OR( H185&gt;18, J185&gt;299), "1030"), "Verify C or better in Secondary Math 1,2,3"))</f>
        <v/>
      </c>
      <c r="M185" s="4" t="str">
        <f>IFERROR(VLOOKUP($E185, 'HS Info'!$A:$E, 5, FALSE), IF($E185="", "", "Not in HS Info"))</f>
        <v/>
      </c>
      <c r="N185" s="5" t="str">
        <f>IFERROR(VLOOKUP($C185,Holds!$C:$K, 2, FALSE), IF($E185="", "", 0))</f>
        <v/>
      </c>
      <c r="O185" s="7" t="str">
        <f>IF($E185="", "", _xlfn.XLOOKUP(C185, 'SLCC Student'!H:H, 'SLCC Student'!P:P, "Not Found", 0, 1))</f>
        <v/>
      </c>
      <c r="P185" s="5" t="str">
        <f>IFERROR(VLOOKUP($E185, 'SLCC Student'!$A:$Q, 10, FALSE), IF($E185="", "", "Not Admitted"))</f>
        <v/>
      </c>
      <c r="Q185" s="5" t="str">
        <f>IFERROR(VLOOKUP($E185,'SLCC Student'!$A:$Q,12,FALSE),IF($E185="","", "NotAdmitted"))</f>
        <v/>
      </c>
    </row>
    <row r="186" spans="1:17" x14ac:dyDescent="0.2">
      <c r="A186" s="5" t="str">
        <f>IFERROR(VLOOKUP($E186,'HS Info'!$A:$D,2,FALSE),IF($E186="","","Not in HS Info"))</f>
        <v/>
      </c>
      <c r="B186" s="6" t="str">
        <f>IFERROR(VLOOKUP($C186, 'SLCC Student'!$H:$R, 11, FALSE), IF($E186="", "",  "Not yet admitted"))</f>
        <v/>
      </c>
      <c r="C186" s="5" t="str">
        <f>IFERROR(VLOOKUP($E186,'SLCC Student'!$A:$R,8,FALSE), IF($E186="", "", "Not yet admitted"))</f>
        <v/>
      </c>
      <c r="D186" s="5" t="str">
        <f>IFERROR(VLOOKUP($E186, 'HS Info'!$A:$D, 3, FALSE), IF($E186="", "",  "Not in HS Info"))</f>
        <v/>
      </c>
      <c r="E186" t="str">
        <f>IF(ISBLANK('HS Info'!A185), "", 'HS Info'!A185)</f>
        <v/>
      </c>
      <c r="F186" s="5" t="str">
        <f>IFERROR(VLOOKUP($E186, 'HS Info'!$A:$D, 4, FALSE), IF($E186="", "", "Not in HS Info"))</f>
        <v/>
      </c>
      <c r="G186" t="str">
        <f>IF(_xlfn.MAXIFS(ACT!$K:$K, ACT!$B:$B, 'Vetting Master'!$C186)&gt;0, _xlfn.MAXIFS(ACT!$K:$K, ACT!$B:$B, 'Vetting Master'!$C186), IF($E186="", "", 0))</f>
        <v/>
      </c>
      <c r="H186" t="str">
        <f>IF(_xlfn.MAXIFS(ACT!$J:$J, ACT!$B:$B, 'Vetting Master'!$C186)&gt;0, _xlfn.MAXIFS(ACT!$J:$J, ACT!$B:$B, 'Vetting Master'!$C186), IF($E186="", "", 0))</f>
        <v/>
      </c>
      <c r="I186" t="str">
        <f>IF(_xlfn.MAXIFS('SLCC Placement'!K:K, 'SLCC Placement'!B:B, 'Vetting Master'!$C186)&gt;0, _xlfn.MAXIFS('SLCC Placement'!K:K, 'SLCC Placement'!B:B, 'Vetting Master'!$C186), IF($E186="", "", 0))</f>
        <v/>
      </c>
      <c r="J186" t="str">
        <f>IF(_xlfn.MAXIFS('SLCC Placement'!J:J, 'SLCC Placement'!B:B, 'Vetting Master'!$C186)&gt;0, _xlfn.MAXIFS('SLCC Placement'!J:J, 'SLCC Placement'!B:B, 'Vetting Master'!$C186), IF($E186="", "", 0))</f>
        <v/>
      </c>
      <c r="K186" s="5" t="str">
        <f>IFERROR(IF(AND(MATCH(C186,'AP Credit'!B:B,0)&gt;0, MATCH("ENGL 1010",'AP Credit'!J:J,0)&gt;0),"Yes","No"), IF($E186="", " ", "No"))</f>
        <v xml:space="preserve"> </v>
      </c>
      <c r="L186" s="11" t="str" cm="1">
        <f t="array" ref="L186">IF($E186="", "", _xlfn.IFNA(_xlfn.IFS( J186&gt;599,  "1210 - Verify C or Better",  AND(J186&gt;499, OR(I186&gt;13, G186&gt;17)), "1060 - Verify C or Better", AND( OR(G186&gt;17, I186&gt;13), OR(H186&gt;22, J186&gt;399)), "1050 - Verify C or Better", OR( H186&gt;21, J186&gt;299), "1010/1030/1040", OR( H186&gt;19, J186&gt;299), "1010/1030", OR( H186&gt;18, J186&gt;299), "1030"), "Verify C or better in Secondary Math 1,2,3"))</f>
        <v/>
      </c>
      <c r="M186" s="4" t="str">
        <f>IFERROR(VLOOKUP($E186, 'HS Info'!$A:$E, 5, FALSE), IF($E186="", "", "Not in HS Info"))</f>
        <v/>
      </c>
      <c r="N186" s="5" t="str">
        <f>IFERROR(VLOOKUP($C186,Holds!$C:$K, 2, FALSE), IF($E186="", "", 0))</f>
        <v/>
      </c>
      <c r="O186" s="7" t="str">
        <f>IF($E186="", "", _xlfn.XLOOKUP(C186, 'SLCC Student'!H:H, 'SLCC Student'!P:P, "Not Found", 0, 1))</f>
        <v/>
      </c>
      <c r="P186" s="5" t="str">
        <f>IFERROR(VLOOKUP($E186, 'SLCC Student'!$A:$Q, 10, FALSE), IF($E186="", "", "Not Admitted"))</f>
        <v/>
      </c>
      <c r="Q186" s="5" t="str">
        <f>IFERROR(VLOOKUP($E186,'SLCC Student'!$A:$Q,12,FALSE),IF($E186="","", "NotAdmitted"))</f>
        <v/>
      </c>
    </row>
    <row r="187" spans="1:17" x14ac:dyDescent="0.2">
      <c r="A187" s="5" t="str">
        <f>IFERROR(VLOOKUP($E187,'HS Info'!$A:$D,2,FALSE),IF($E187="","","Not in HS Info"))</f>
        <v/>
      </c>
      <c r="B187" s="6" t="str">
        <f>IFERROR(VLOOKUP($C187, 'SLCC Student'!$H:$R, 11, FALSE), IF($E187="", "",  "Not yet admitted"))</f>
        <v/>
      </c>
      <c r="C187" s="5" t="str">
        <f>IFERROR(VLOOKUP($E187,'SLCC Student'!$A:$R,8,FALSE), IF($E187="", "", "Not yet admitted"))</f>
        <v/>
      </c>
      <c r="D187" s="5" t="str">
        <f>IFERROR(VLOOKUP($E187, 'HS Info'!$A:$D, 3, FALSE), IF($E187="", "",  "Not in HS Info"))</f>
        <v/>
      </c>
      <c r="E187" t="str">
        <f>IF(ISBLANK('HS Info'!A186), "", 'HS Info'!A186)</f>
        <v/>
      </c>
      <c r="F187" s="5" t="str">
        <f>IFERROR(VLOOKUP($E187, 'HS Info'!$A:$D, 4, FALSE), IF($E187="", "", "Not in HS Info"))</f>
        <v/>
      </c>
      <c r="G187" t="str">
        <f>IF(_xlfn.MAXIFS(ACT!$K:$K, ACT!$B:$B, 'Vetting Master'!$C187)&gt;0, _xlfn.MAXIFS(ACT!$K:$K, ACT!$B:$B, 'Vetting Master'!$C187), IF($E187="", "", 0))</f>
        <v/>
      </c>
      <c r="H187" t="str">
        <f>IF(_xlfn.MAXIFS(ACT!$J:$J, ACT!$B:$B, 'Vetting Master'!$C187)&gt;0, _xlfn.MAXIFS(ACT!$J:$J, ACT!$B:$B, 'Vetting Master'!$C187), IF($E187="", "", 0))</f>
        <v/>
      </c>
      <c r="I187" t="str">
        <f>IF(_xlfn.MAXIFS('SLCC Placement'!K:K, 'SLCC Placement'!B:B, 'Vetting Master'!$C187)&gt;0, _xlfn.MAXIFS('SLCC Placement'!K:K, 'SLCC Placement'!B:B, 'Vetting Master'!$C187), IF($E187="", "", 0))</f>
        <v/>
      </c>
      <c r="J187" t="str">
        <f>IF(_xlfn.MAXIFS('SLCC Placement'!J:J, 'SLCC Placement'!B:B, 'Vetting Master'!$C187)&gt;0, _xlfn.MAXIFS('SLCC Placement'!J:J, 'SLCC Placement'!B:B, 'Vetting Master'!$C187), IF($E187="", "", 0))</f>
        <v/>
      </c>
      <c r="K187" s="5" t="str">
        <f>IFERROR(IF(AND(MATCH(C187,'AP Credit'!B:B,0)&gt;0, MATCH("ENGL 1010",'AP Credit'!J:J,0)&gt;0),"Yes","No"), IF($E187="", " ", "No"))</f>
        <v xml:space="preserve"> </v>
      </c>
      <c r="L187" s="11" t="str" cm="1">
        <f t="array" ref="L187">IF($E187="", "", _xlfn.IFNA(_xlfn.IFS( J187&gt;599,  "1210 - Verify C or Better",  AND(J187&gt;499, OR(I187&gt;13, G187&gt;17)), "1060 - Verify C or Better", AND( OR(G187&gt;17, I187&gt;13), OR(H187&gt;22, J187&gt;399)), "1050 - Verify C or Better", OR( H187&gt;21, J187&gt;299), "1010/1030/1040", OR( H187&gt;19, J187&gt;299), "1010/1030", OR( H187&gt;18, J187&gt;299), "1030"), "Verify C or better in Secondary Math 1,2,3"))</f>
        <v/>
      </c>
      <c r="M187" s="4" t="str">
        <f>IFERROR(VLOOKUP($E187, 'HS Info'!$A:$E, 5, FALSE), IF($E187="", "", "Not in HS Info"))</f>
        <v/>
      </c>
      <c r="N187" s="5" t="str">
        <f>IFERROR(VLOOKUP($C187,Holds!$C:$K, 2, FALSE), IF($E187="", "", 0))</f>
        <v/>
      </c>
      <c r="O187" s="7" t="str">
        <f>IF($E187="", "", _xlfn.XLOOKUP(C187, 'SLCC Student'!H:H, 'SLCC Student'!P:P, "Not Found", 0, 1))</f>
        <v/>
      </c>
      <c r="P187" s="5" t="str">
        <f>IFERROR(VLOOKUP($E187, 'SLCC Student'!$A:$Q, 10, FALSE), IF($E187="", "", "Not Admitted"))</f>
        <v/>
      </c>
      <c r="Q187" s="5" t="str">
        <f>IFERROR(VLOOKUP($E187,'SLCC Student'!$A:$Q,12,FALSE),IF($E187="","", "NotAdmitted"))</f>
        <v/>
      </c>
    </row>
    <row r="188" spans="1:17" x14ac:dyDescent="0.2">
      <c r="A188" s="5" t="str">
        <f>IFERROR(VLOOKUP($E188,'HS Info'!$A:$D,2,FALSE),IF($E188="","","Not in HS Info"))</f>
        <v/>
      </c>
      <c r="B188" s="6" t="str">
        <f>IFERROR(VLOOKUP($C188, 'SLCC Student'!$H:$R, 11, FALSE), IF($E188="", "",  "Not yet admitted"))</f>
        <v/>
      </c>
      <c r="C188" s="5" t="str">
        <f>IFERROR(VLOOKUP($E188,'SLCC Student'!$A:$R,8,FALSE), IF($E188="", "", "Not yet admitted"))</f>
        <v/>
      </c>
      <c r="D188" s="5" t="str">
        <f>IFERROR(VLOOKUP($E188, 'HS Info'!$A:$D, 3, FALSE), IF($E188="", "",  "Not in HS Info"))</f>
        <v/>
      </c>
      <c r="E188" t="str">
        <f>IF(ISBLANK('HS Info'!A187), "", 'HS Info'!A187)</f>
        <v/>
      </c>
      <c r="F188" s="5" t="str">
        <f>IFERROR(VLOOKUP($E188, 'HS Info'!$A:$D, 4, FALSE), IF($E188="", "", "Not in HS Info"))</f>
        <v/>
      </c>
      <c r="G188" t="str">
        <f>IF(_xlfn.MAXIFS(ACT!$K:$K, ACT!$B:$B, 'Vetting Master'!$C188)&gt;0, _xlfn.MAXIFS(ACT!$K:$K, ACT!$B:$B, 'Vetting Master'!$C188), IF($E188="", "", 0))</f>
        <v/>
      </c>
      <c r="H188" t="str">
        <f>IF(_xlfn.MAXIFS(ACT!$J:$J, ACT!$B:$B, 'Vetting Master'!$C188)&gt;0, _xlfn.MAXIFS(ACT!$J:$J, ACT!$B:$B, 'Vetting Master'!$C188), IF($E188="", "", 0))</f>
        <v/>
      </c>
      <c r="I188" t="str">
        <f>IF(_xlfn.MAXIFS('SLCC Placement'!K:K, 'SLCC Placement'!B:B, 'Vetting Master'!$C188)&gt;0, _xlfn.MAXIFS('SLCC Placement'!K:K, 'SLCC Placement'!B:B, 'Vetting Master'!$C188), IF($E188="", "", 0))</f>
        <v/>
      </c>
      <c r="J188" t="str">
        <f>IF(_xlfn.MAXIFS('SLCC Placement'!J:J, 'SLCC Placement'!B:B, 'Vetting Master'!$C188)&gt;0, _xlfn.MAXIFS('SLCC Placement'!J:J, 'SLCC Placement'!B:B, 'Vetting Master'!$C188), IF($E188="", "", 0))</f>
        <v/>
      </c>
      <c r="K188" s="5" t="str">
        <f>IFERROR(IF(AND(MATCH(C188,'AP Credit'!B:B,0)&gt;0, MATCH("ENGL 1010",'AP Credit'!J:J,0)&gt;0),"Yes","No"), IF($E188="", " ", "No"))</f>
        <v xml:space="preserve"> </v>
      </c>
      <c r="L188" s="11" t="str" cm="1">
        <f t="array" ref="L188">IF($E188="", "", _xlfn.IFNA(_xlfn.IFS( J188&gt;599,  "1210 - Verify C or Better",  AND(J188&gt;499, OR(I188&gt;13, G188&gt;17)), "1060 - Verify C or Better", AND( OR(G188&gt;17, I188&gt;13), OR(H188&gt;22, J188&gt;399)), "1050 - Verify C or Better", OR( H188&gt;21, J188&gt;299), "1010/1030/1040", OR( H188&gt;19, J188&gt;299), "1010/1030", OR( H188&gt;18, J188&gt;299), "1030"), "Verify C or better in Secondary Math 1,2,3"))</f>
        <v/>
      </c>
      <c r="M188" s="4" t="str">
        <f>IFERROR(VLOOKUP($E188, 'HS Info'!$A:$E, 5, FALSE), IF($E188="", "", "Not in HS Info"))</f>
        <v/>
      </c>
      <c r="N188" s="5" t="str">
        <f>IFERROR(VLOOKUP($C188,Holds!$C:$K, 2, FALSE), IF($E188="", "", 0))</f>
        <v/>
      </c>
      <c r="O188" s="7" t="str">
        <f>IF($E188="", "", _xlfn.XLOOKUP(C188, 'SLCC Student'!H:H, 'SLCC Student'!P:P, "Not Found", 0, 1))</f>
        <v/>
      </c>
      <c r="P188" s="5" t="str">
        <f>IFERROR(VLOOKUP($E188, 'SLCC Student'!$A:$Q, 10, FALSE), IF($E188="", "", "Not Admitted"))</f>
        <v/>
      </c>
      <c r="Q188" s="5" t="str">
        <f>IFERROR(VLOOKUP($E188,'SLCC Student'!$A:$Q,12,FALSE),IF($E188="","", "NotAdmitted"))</f>
        <v/>
      </c>
    </row>
    <row r="189" spans="1:17" x14ac:dyDescent="0.2">
      <c r="A189" s="5" t="str">
        <f>IFERROR(VLOOKUP($E189,'HS Info'!$A:$D,2,FALSE),IF($E189="","","Not in HS Info"))</f>
        <v/>
      </c>
      <c r="B189" s="6" t="str">
        <f>IFERROR(VLOOKUP($C189, 'SLCC Student'!$H:$R, 11, FALSE), IF($E189="", "",  "Not yet admitted"))</f>
        <v/>
      </c>
      <c r="C189" s="5" t="str">
        <f>IFERROR(VLOOKUP($E189,'SLCC Student'!$A:$R,8,FALSE), IF($E189="", "", "Not yet admitted"))</f>
        <v/>
      </c>
      <c r="D189" s="5" t="str">
        <f>IFERROR(VLOOKUP($E189, 'HS Info'!$A:$D, 3, FALSE), IF($E189="", "",  "Not in HS Info"))</f>
        <v/>
      </c>
      <c r="E189" t="str">
        <f>IF(ISBLANK('HS Info'!A188), "", 'HS Info'!A188)</f>
        <v/>
      </c>
      <c r="F189" s="5" t="str">
        <f>IFERROR(VLOOKUP($E189, 'HS Info'!$A:$D, 4, FALSE), IF($E189="", "", "Not in HS Info"))</f>
        <v/>
      </c>
      <c r="G189" t="str">
        <f>IF(_xlfn.MAXIFS(ACT!$K:$K, ACT!$B:$B, 'Vetting Master'!$C189)&gt;0, _xlfn.MAXIFS(ACT!$K:$K, ACT!$B:$B, 'Vetting Master'!$C189), IF($E189="", "", 0))</f>
        <v/>
      </c>
      <c r="H189" t="str">
        <f>IF(_xlfn.MAXIFS(ACT!$J:$J, ACT!$B:$B, 'Vetting Master'!$C189)&gt;0, _xlfn.MAXIFS(ACT!$J:$J, ACT!$B:$B, 'Vetting Master'!$C189), IF($E189="", "", 0))</f>
        <v/>
      </c>
      <c r="I189" t="str">
        <f>IF(_xlfn.MAXIFS('SLCC Placement'!K:K, 'SLCC Placement'!B:B, 'Vetting Master'!$C189)&gt;0, _xlfn.MAXIFS('SLCC Placement'!K:K, 'SLCC Placement'!B:B, 'Vetting Master'!$C189), IF($E189="", "", 0))</f>
        <v/>
      </c>
      <c r="J189" t="str">
        <f>IF(_xlfn.MAXIFS('SLCC Placement'!J:J, 'SLCC Placement'!B:B, 'Vetting Master'!$C189)&gt;0, _xlfn.MAXIFS('SLCC Placement'!J:J, 'SLCC Placement'!B:B, 'Vetting Master'!$C189), IF($E189="", "", 0))</f>
        <v/>
      </c>
      <c r="K189" s="5" t="str">
        <f>IFERROR(IF(AND(MATCH(C189,'AP Credit'!B:B,0)&gt;0, MATCH("ENGL 1010",'AP Credit'!J:J,0)&gt;0),"Yes","No"), IF($E189="", " ", "No"))</f>
        <v xml:space="preserve"> </v>
      </c>
      <c r="L189" s="11" t="str" cm="1">
        <f t="array" ref="L189">IF($E189="", "", _xlfn.IFNA(_xlfn.IFS( J189&gt;599,  "1210 - Verify C or Better",  AND(J189&gt;499, OR(I189&gt;13, G189&gt;17)), "1060 - Verify C or Better", AND( OR(G189&gt;17, I189&gt;13), OR(H189&gt;22, J189&gt;399)), "1050 - Verify C or Better", OR( H189&gt;21, J189&gt;299), "1010/1030/1040", OR( H189&gt;19, J189&gt;299), "1010/1030", OR( H189&gt;18, J189&gt;299), "1030"), "Verify C or better in Secondary Math 1,2,3"))</f>
        <v/>
      </c>
      <c r="M189" s="4" t="str">
        <f>IFERROR(VLOOKUP($E189, 'HS Info'!$A:$E, 5, FALSE), IF($E189="", "", "Not in HS Info"))</f>
        <v/>
      </c>
      <c r="N189" s="5" t="str">
        <f>IFERROR(VLOOKUP($C189,Holds!$C:$K, 2, FALSE), IF($E189="", "", 0))</f>
        <v/>
      </c>
      <c r="O189" s="7" t="str">
        <f>IF($E189="", "", _xlfn.XLOOKUP(C189, 'SLCC Student'!H:H, 'SLCC Student'!P:P, "Not Found", 0, 1))</f>
        <v/>
      </c>
      <c r="P189" s="5" t="str">
        <f>IFERROR(VLOOKUP($E189, 'SLCC Student'!$A:$Q, 10, FALSE), IF($E189="", "", "Not Admitted"))</f>
        <v/>
      </c>
      <c r="Q189" s="5" t="str">
        <f>IFERROR(VLOOKUP($E189,'SLCC Student'!$A:$Q,12,FALSE),IF($E189="","", "NotAdmitted"))</f>
        <v/>
      </c>
    </row>
    <row r="190" spans="1:17" x14ac:dyDescent="0.2">
      <c r="A190" s="5" t="str">
        <f>IFERROR(VLOOKUP($E190,'HS Info'!$A:$D,2,FALSE),IF($E190="","","Not in HS Info"))</f>
        <v/>
      </c>
      <c r="B190" s="6" t="str">
        <f>IFERROR(VLOOKUP($C190, 'SLCC Student'!$H:$R, 11, FALSE), IF($E190="", "",  "Not yet admitted"))</f>
        <v/>
      </c>
      <c r="C190" s="5" t="str">
        <f>IFERROR(VLOOKUP($E190,'SLCC Student'!$A:$R,8,FALSE), IF($E190="", "", "Not yet admitted"))</f>
        <v/>
      </c>
      <c r="D190" s="5" t="str">
        <f>IFERROR(VLOOKUP($E190, 'HS Info'!$A:$D, 3, FALSE), IF($E190="", "",  "Not in HS Info"))</f>
        <v/>
      </c>
      <c r="E190" t="str">
        <f>IF(ISBLANK('HS Info'!A189), "", 'HS Info'!A189)</f>
        <v/>
      </c>
      <c r="F190" s="5" t="str">
        <f>IFERROR(VLOOKUP($E190, 'HS Info'!$A:$D, 4, FALSE), IF($E190="", "", "Not in HS Info"))</f>
        <v/>
      </c>
      <c r="G190" t="str">
        <f>IF(_xlfn.MAXIFS(ACT!$K:$K, ACT!$B:$B, 'Vetting Master'!$C190)&gt;0, _xlfn.MAXIFS(ACT!$K:$K, ACT!$B:$B, 'Vetting Master'!$C190), IF($E190="", "", 0))</f>
        <v/>
      </c>
      <c r="H190" t="str">
        <f>IF(_xlfn.MAXIFS(ACT!$J:$J, ACT!$B:$B, 'Vetting Master'!$C190)&gt;0, _xlfn.MAXIFS(ACT!$J:$J, ACT!$B:$B, 'Vetting Master'!$C190), IF($E190="", "", 0))</f>
        <v/>
      </c>
      <c r="I190" t="str">
        <f>IF(_xlfn.MAXIFS('SLCC Placement'!K:K, 'SLCC Placement'!B:B, 'Vetting Master'!$C190)&gt;0, _xlfn.MAXIFS('SLCC Placement'!K:K, 'SLCC Placement'!B:B, 'Vetting Master'!$C190), IF($E190="", "", 0))</f>
        <v/>
      </c>
      <c r="J190" t="str">
        <f>IF(_xlfn.MAXIFS('SLCC Placement'!J:J, 'SLCC Placement'!B:B, 'Vetting Master'!$C190)&gt;0, _xlfn.MAXIFS('SLCC Placement'!J:J, 'SLCC Placement'!B:B, 'Vetting Master'!$C190), IF($E190="", "", 0))</f>
        <v/>
      </c>
      <c r="K190" s="5" t="str">
        <f>IFERROR(IF(AND(MATCH(C190,'AP Credit'!B:B,0)&gt;0, MATCH("ENGL 1010",'AP Credit'!J:J,0)&gt;0),"Yes","No"), IF($E190="", " ", "No"))</f>
        <v xml:space="preserve"> </v>
      </c>
      <c r="L190" s="11" t="str" cm="1">
        <f t="array" ref="L190">IF($E190="", "", _xlfn.IFNA(_xlfn.IFS( J190&gt;599,  "1210 - Verify C or Better",  AND(J190&gt;499, OR(I190&gt;13, G190&gt;17)), "1060 - Verify C or Better", AND( OR(G190&gt;17, I190&gt;13), OR(H190&gt;22, J190&gt;399)), "1050 - Verify C or Better", OR( H190&gt;21, J190&gt;299), "1010/1030/1040", OR( H190&gt;19, J190&gt;299), "1010/1030", OR( H190&gt;18, J190&gt;299), "1030"), "Verify C or better in Secondary Math 1,2,3"))</f>
        <v/>
      </c>
      <c r="M190" s="4" t="str">
        <f>IFERROR(VLOOKUP($E190, 'HS Info'!$A:$E, 5, FALSE), IF($E190="", "", "Not in HS Info"))</f>
        <v/>
      </c>
      <c r="N190" s="5" t="str">
        <f>IFERROR(VLOOKUP($C190,Holds!$C:$K, 2, FALSE), IF($E190="", "", 0))</f>
        <v/>
      </c>
      <c r="O190" s="7" t="str">
        <f>IF($E190="", "", _xlfn.XLOOKUP(C190, 'SLCC Student'!H:H, 'SLCC Student'!P:P, "Not Found", 0, 1))</f>
        <v/>
      </c>
      <c r="P190" s="5" t="str">
        <f>IFERROR(VLOOKUP($E190, 'SLCC Student'!$A:$Q, 10, FALSE), IF($E190="", "", "Not Admitted"))</f>
        <v/>
      </c>
      <c r="Q190" s="5" t="str">
        <f>IFERROR(VLOOKUP($E190,'SLCC Student'!$A:$Q,12,FALSE),IF($E190="","", "NotAdmitted"))</f>
        <v/>
      </c>
    </row>
    <row r="191" spans="1:17" x14ac:dyDescent="0.2">
      <c r="A191" s="5" t="str">
        <f>IFERROR(VLOOKUP($E191,'HS Info'!$A:$D,2,FALSE),IF($E191="","","Not in HS Info"))</f>
        <v/>
      </c>
      <c r="B191" s="6" t="str">
        <f>IFERROR(VLOOKUP($C191, 'SLCC Student'!$H:$R, 11, FALSE), IF($E191="", "",  "Not yet admitted"))</f>
        <v/>
      </c>
      <c r="C191" s="5" t="str">
        <f>IFERROR(VLOOKUP($E191,'SLCC Student'!$A:$R,8,FALSE), IF($E191="", "", "Not yet admitted"))</f>
        <v/>
      </c>
      <c r="D191" s="5" t="str">
        <f>IFERROR(VLOOKUP($E191, 'HS Info'!$A:$D, 3, FALSE), IF($E191="", "",  "Not in HS Info"))</f>
        <v/>
      </c>
      <c r="E191" t="str">
        <f>IF(ISBLANK('HS Info'!A190), "", 'HS Info'!A190)</f>
        <v/>
      </c>
      <c r="F191" s="5" t="str">
        <f>IFERROR(VLOOKUP($E191, 'HS Info'!$A:$D, 4, FALSE), IF($E191="", "", "Not in HS Info"))</f>
        <v/>
      </c>
      <c r="G191" t="str">
        <f>IF(_xlfn.MAXIFS(ACT!$K:$K, ACT!$B:$B, 'Vetting Master'!$C191)&gt;0, _xlfn.MAXIFS(ACT!$K:$K, ACT!$B:$B, 'Vetting Master'!$C191), IF($E191="", "", 0))</f>
        <v/>
      </c>
      <c r="H191" t="str">
        <f>IF(_xlfn.MAXIFS(ACT!$J:$J, ACT!$B:$B, 'Vetting Master'!$C191)&gt;0, _xlfn.MAXIFS(ACT!$J:$J, ACT!$B:$B, 'Vetting Master'!$C191), IF($E191="", "", 0))</f>
        <v/>
      </c>
      <c r="I191" t="str">
        <f>IF(_xlfn.MAXIFS('SLCC Placement'!K:K, 'SLCC Placement'!B:B, 'Vetting Master'!$C191)&gt;0, _xlfn.MAXIFS('SLCC Placement'!K:K, 'SLCC Placement'!B:B, 'Vetting Master'!$C191), IF($E191="", "", 0))</f>
        <v/>
      </c>
      <c r="J191" t="str">
        <f>IF(_xlfn.MAXIFS('SLCC Placement'!J:J, 'SLCC Placement'!B:B, 'Vetting Master'!$C191)&gt;0, _xlfn.MAXIFS('SLCC Placement'!J:J, 'SLCC Placement'!B:B, 'Vetting Master'!$C191), IF($E191="", "", 0))</f>
        <v/>
      </c>
      <c r="K191" s="5" t="str">
        <f>IFERROR(IF(AND(MATCH(C191,'AP Credit'!B:B,0)&gt;0, MATCH("ENGL 1010",'AP Credit'!J:J,0)&gt;0),"Yes","No"), IF($E191="", " ", "No"))</f>
        <v xml:space="preserve"> </v>
      </c>
      <c r="L191" s="11" t="str" cm="1">
        <f t="array" ref="L191">IF($E191="", "", _xlfn.IFNA(_xlfn.IFS( J191&gt;599,  "1210 - Verify C or Better",  AND(J191&gt;499, OR(I191&gt;13, G191&gt;17)), "1060 - Verify C or Better", AND( OR(G191&gt;17, I191&gt;13), OR(H191&gt;22, J191&gt;399)), "1050 - Verify C or Better", OR( H191&gt;21, J191&gt;299), "1010/1030/1040", OR( H191&gt;19, J191&gt;299), "1010/1030", OR( H191&gt;18, J191&gt;299), "1030"), "Verify C or better in Secondary Math 1,2,3"))</f>
        <v/>
      </c>
      <c r="M191" s="4" t="str">
        <f>IFERROR(VLOOKUP($E191, 'HS Info'!$A:$E, 5, FALSE), IF($E191="", "", "Not in HS Info"))</f>
        <v/>
      </c>
      <c r="N191" s="5" t="str">
        <f>IFERROR(VLOOKUP($C191,Holds!$C:$K, 2, FALSE), IF($E191="", "", 0))</f>
        <v/>
      </c>
      <c r="O191" s="7" t="str">
        <f>IF($E191="", "", _xlfn.XLOOKUP(C191, 'SLCC Student'!H:H, 'SLCC Student'!P:P, "Not Found", 0, 1))</f>
        <v/>
      </c>
      <c r="P191" s="5" t="str">
        <f>IFERROR(VLOOKUP($E191, 'SLCC Student'!$A:$Q, 10, FALSE), IF($E191="", "", "Not Admitted"))</f>
        <v/>
      </c>
      <c r="Q191" s="5" t="str">
        <f>IFERROR(VLOOKUP($E191,'SLCC Student'!$A:$Q,12,FALSE),IF($E191="","", "NotAdmitted"))</f>
        <v/>
      </c>
    </row>
    <row r="192" spans="1:17" x14ac:dyDescent="0.2">
      <c r="A192" s="5" t="str">
        <f>IFERROR(VLOOKUP($E192,'HS Info'!$A:$D,2,FALSE),IF($E192="","","Not in HS Info"))</f>
        <v/>
      </c>
      <c r="B192" s="6" t="str">
        <f>IFERROR(VLOOKUP($C192, 'SLCC Student'!$H:$R, 11, FALSE), IF($E192="", "",  "Not yet admitted"))</f>
        <v/>
      </c>
      <c r="C192" s="5" t="str">
        <f>IFERROR(VLOOKUP($E192,'SLCC Student'!$A:$R,8,FALSE), IF($E192="", "", "Not yet admitted"))</f>
        <v/>
      </c>
      <c r="D192" s="5" t="str">
        <f>IFERROR(VLOOKUP($E192, 'HS Info'!$A:$D, 3, FALSE), IF($E192="", "",  "Not in HS Info"))</f>
        <v/>
      </c>
      <c r="E192" t="str">
        <f>IF(ISBLANK('HS Info'!A191), "", 'HS Info'!A191)</f>
        <v/>
      </c>
      <c r="F192" s="5" t="str">
        <f>IFERROR(VLOOKUP($E192, 'HS Info'!$A:$D, 4, FALSE), IF($E192="", "", "Not in HS Info"))</f>
        <v/>
      </c>
      <c r="G192" t="str">
        <f>IF(_xlfn.MAXIFS(ACT!$K:$K, ACT!$B:$B, 'Vetting Master'!$C192)&gt;0, _xlfn.MAXIFS(ACT!$K:$K, ACT!$B:$B, 'Vetting Master'!$C192), IF($E192="", "", 0))</f>
        <v/>
      </c>
      <c r="H192" t="str">
        <f>IF(_xlfn.MAXIFS(ACT!$J:$J, ACT!$B:$B, 'Vetting Master'!$C192)&gt;0, _xlfn.MAXIFS(ACT!$J:$J, ACT!$B:$B, 'Vetting Master'!$C192), IF($E192="", "", 0))</f>
        <v/>
      </c>
      <c r="I192" t="str">
        <f>IF(_xlfn.MAXIFS('SLCC Placement'!K:K, 'SLCC Placement'!B:B, 'Vetting Master'!$C192)&gt;0, _xlfn.MAXIFS('SLCC Placement'!K:K, 'SLCC Placement'!B:B, 'Vetting Master'!$C192), IF($E192="", "", 0))</f>
        <v/>
      </c>
      <c r="J192" t="str">
        <f>IF(_xlfn.MAXIFS('SLCC Placement'!J:J, 'SLCC Placement'!B:B, 'Vetting Master'!$C192)&gt;0, _xlfn.MAXIFS('SLCC Placement'!J:J, 'SLCC Placement'!B:B, 'Vetting Master'!$C192), IF($E192="", "", 0))</f>
        <v/>
      </c>
      <c r="K192" s="5" t="str">
        <f>IFERROR(IF(AND(MATCH(C192,'AP Credit'!B:B,0)&gt;0, MATCH("ENGL 1010",'AP Credit'!J:J,0)&gt;0),"Yes","No"), IF($E192="", " ", "No"))</f>
        <v xml:space="preserve"> </v>
      </c>
      <c r="L192" s="11" t="str" cm="1">
        <f t="array" ref="L192">IF($E192="", "", _xlfn.IFNA(_xlfn.IFS( J192&gt;599,  "1210 - Verify C or Better",  AND(J192&gt;499, OR(I192&gt;13, G192&gt;17)), "1060 - Verify C or Better", AND( OR(G192&gt;17, I192&gt;13), OR(H192&gt;22, J192&gt;399)), "1050 - Verify C or Better", OR( H192&gt;21, J192&gt;299), "1010/1030/1040", OR( H192&gt;19, J192&gt;299), "1010/1030", OR( H192&gt;18, J192&gt;299), "1030"), "Verify C or better in Secondary Math 1,2,3"))</f>
        <v/>
      </c>
      <c r="M192" s="4" t="str">
        <f>IFERROR(VLOOKUP($E192, 'HS Info'!$A:$E, 5, FALSE), IF($E192="", "", "Not in HS Info"))</f>
        <v/>
      </c>
      <c r="N192" s="5" t="str">
        <f>IFERROR(VLOOKUP($C192,Holds!$C:$K, 2, FALSE), IF($E192="", "", 0))</f>
        <v/>
      </c>
      <c r="O192" s="7" t="str">
        <f>IF($E192="", "", _xlfn.XLOOKUP(C192, 'SLCC Student'!H:H, 'SLCC Student'!P:P, "Not Found", 0, 1))</f>
        <v/>
      </c>
      <c r="P192" s="5" t="str">
        <f>IFERROR(VLOOKUP($E192, 'SLCC Student'!$A:$Q, 10, FALSE), IF($E192="", "", "Not Admitted"))</f>
        <v/>
      </c>
      <c r="Q192" s="5" t="str">
        <f>IFERROR(VLOOKUP($E192,'SLCC Student'!$A:$Q,12,FALSE),IF($E192="","", "NotAdmitted"))</f>
        <v/>
      </c>
    </row>
    <row r="193" spans="1:17" x14ac:dyDescent="0.2">
      <c r="A193" s="5" t="str">
        <f>IFERROR(VLOOKUP($E193,'HS Info'!$A:$D,2,FALSE),IF($E193="","","Not in HS Info"))</f>
        <v/>
      </c>
      <c r="B193" s="6" t="str">
        <f>IFERROR(VLOOKUP($C193, 'SLCC Student'!$H:$R, 11, FALSE), IF($E193="", "",  "Not yet admitted"))</f>
        <v/>
      </c>
      <c r="C193" s="5" t="str">
        <f>IFERROR(VLOOKUP($E193,'SLCC Student'!$A:$R,8,FALSE), IF($E193="", "", "Not yet admitted"))</f>
        <v/>
      </c>
      <c r="D193" s="5" t="str">
        <f>IFERROR(VLOOKUP($E193, 'HS Info'!$A:$D, 3, FALSE), IF($E193="", "",  "Not in HS Info"))</f>
        <v/>
      </c>
      <c r="E193" t="str">
        <f>IF(ISBLANK('HS Info'!A192), "", 'HS Info'!A192)</f>
        <v/>
      </c>
      <c r="F193" s="5" t="str">
        <f>IFERROR(VLOOKUP($E193, 'HS Info'!$A:$D, 4, FALSE), IF($E193="", "", "Not in HS Info"))</f>
        <v/>
      </c>
      <c r="G193" t="str">
        <f>IF(_xlfn.MAXIFS(ACT!$K:$K, ACT!$B:$B, 'Vetting Master'!$C193)&gt;0, _xlfn.MAXIFS(ACT!$K:$K, ACT!$B:$B, 'Vetting Master'!$C193), IF($E193="", "", 0))</f>
        <v/>
      </c>
      <c r="H193" t="str">
        <f>IF(_xlfn.MAXIFS(ACT!$J:$J, ACT!$B:$B, 'Vetting Master'!$C193)&gt;0, _xlfn.MAXIFS(ACT!$J:$J, ACT!$B:$B, 'Vetting Master'!$C193), IF($E193="", "", 0))</f>
        <v/>
      </c>
      <c r="I193" t="str">
        <f>IF(_xlfn.MAXIFS('SLCC Placement'!K:K, 'SLCC Placement'!B:B, 'Vetting Master'!$C193)&gt;0, _xlfn.MAXIFS('SLCC Placement'!K:K, 'SLCC Placement'!B:B, 'Vetting Master'!$C193), IF($E193="", "", 0))</f>
        <v/>
      </c>
      <c r="J193" t="str">
        <f>IF(_xlfn.MAXIFS('SLCC Placement'!J:J, 'SLCC Placement'!B:B, 'Vetting Master'!$C193)&gt;0, _xlfn.MAXIFS('SLCC Placement'!J:J, 'SLCC Placement'!B:B, 'Vetting Master'!$C193), IF($E193="", "", 0))</f>
        <v/>
      </c>
      <c r="K193" s="5" t="str">
        <f>IFERROR(IF(AND(MATCH(C193,'AP Credit'!B:B,0)&gt;0, MATCH("ENGL 1010",'AP Credit'!J:J,0)&gt;0),"Yes","No"), IF($E193="", " ", "No"))</f>
        <v xml:space="preserve"> </v>
      </c>
      <c r="L193" s="11" t="str" cm="1">
        <f t="array" ref="L193">IF($E193="", "", _xlfn.IFNA(_xlfn.IFS( J193&gt;599,  "1210 - Verify C or Better",  AND(J193&gt;499, OR(I193&gt;13, G193&gt;17)), "1060 - Verify C or Better", AND( OR(G193&gt;17, I193&gt;13), OR(H193&gt;22, J193&gt;399)), "1050 - Verify C or Better", OR( H193&gt;21, J193&gt;299), "1010/1030/1040", OR( H193&gt;19, J193&gt;299), "1010/1030", OR( H193&gt;18, J193&gt;299), "1030"), "Verify C or better in Secondary Math 1,2,3"))</f>
        <v/>
      </c>
      <c r="M193" s="4" t="str">
        <f>IFERROR(VLOOKUP($E193, 'HS Info'!$A:$E, 5, FALSE), IF($E193="", "", "Not in HS Info"))</f>
        <v/>
      </c>
      <c r="N193" s="5" t="str">
        <f>IFERROR(VLOOKUP($C193,Holds!$C:$K, 2, FALSE), IF($E193="", "", 0))</f>
        <v/>
      </c>
      <c r="O193" s="7" t="str">
        <f>IF($E193="", "", _xlfn.XLOOKUP(C193, 'SLCC Student'!H:H, 'SLCC Student'!P:P, "Not Found", 0, 1))</f>
        <v/>
      </c>
      <c r="P193" s="5" t="str">
        <f>IFERROR(VLOOKUP($E193, 'SLCC Student'!$A:$Q, 10, FALSE), IF($E193="", "", "Not Admitted"))</f>
        <v/>
      </c>
      <c r="Q193" s="5" t="str">
        <f>IFERROR(VLOOKUP($E193,'SLCC Student'!$A:$Q,12,FALSE),IF($E193="","", "NotAdmitted"))</f>
        <v/>
      </c>
    </row>
    <row r="194" spans="1:17" x14ac:dyDescent="0.2">
      <c r="A194" s="5" t="str">
        <f>IFERROR(VLOOKUP($E194,'HS Info'!$A:$D,2,FALSE),IF($E194="","","Not in HS Info"))</f>
        <v/>
      </c>
      <c r="B194" s="6" t="str">
        <f>IFERROR(VLOOKUP($C194, 'SLCC Student'!$H:$R, 11, FALSE), IF($E194="", "",  "Not yet admitted"))</f>
        <v/>
      </c>
      <c r="C194" s="5" t="str">
        <f>IFERROR(VLOOKUP($E194,'SLCC Student'!$A:$R,8,FALSE), IF($E194="", "", "Not yet admitted"))</f>
        <v/>
      </c>
      <c r="D194" s="5" t="str">
        <f>IFERROR(VLOOKUP($E194, 'HS Info'!$A:$D, 3, FALSE), IF($E194="", "",  "Not in HS Info"))</f>
        <v/>
      </c>
      <c r="E194" t="str">
        <f>IF(ISBLANK('HS Info'!A193), "", 'HS Info'!A193)</f>
        <v/>
      </c>
      <c r="F194" s="5" t="str">
        <f>IFERROR(VLOOKUP($E194, 'HS Info'!$A:$D, 4, FALSE), IF($E194="", "", "Not in HS Info"))</f>
        <v/>
      </c>
      <c r="G194" t="str">
        <f>IF(_xlfn.MAXIFS(ACT!$K:$K, ACT!$B:$B, 'Vetting Master'!$C194)&gt;0, _xlfn.MAXIFS(ACT!$K:$K, ACT!$B:$B, 'Vetting Master'!$C194), IF($E194="", "", 0))</f>
        <v/>
      </c>
      <c r="H194" t="str">
        <f>IF(_xlfn.MAXIFS(ACT!$J:$J, ACT!$B:$B, 'Vetting Master'!$C194)&gt;0, _xlfn.MAXIFS(ACT!$J:$J, ACT!$B:$B, 'Vetting Master'!$C194), IF($E194="", "", 0))</f>
        <v/>
      </c>
      <c r="I194" t="str">
        <f>IF(_xlfn.MAXIFS('SLCC Placement'!K:K, 'SLCC Placement'!B:B, 'Vetting Master'!$C194)&gt;0, _xlfn.MAXIFS('SLCC Placement'!K:K, 'SLCC Placement'!B:B, 'Vetting Master'!$C194), IF($E194="", "", 0))</f>
        <v/>
      </c>
      <c r="J194" t="str">
        <f>IF(_xlfn.MAXIFS('SLCC Placement'!J:J, 'SLCC Placement'!B:B, 'Vetting Master'!$C194)&gt;0, _xlfn.MAXIFS('SLCC Placement'!J:J, 'SLCC Placement'!B:B, 'Vetting Master'!$C194), IF($E194="", "", 0))</f>
        <v/>
      </c>
      <c r="K194" s="5" t="str">
        <f>IFERROR(IF(AND(MATCH(C194,'AP Credit'!B:B,0)&gt;0, MATCH("ENGL 1010",'AP Credit'!J:J,0)&gt;0),"Yes","No"), IF($E194="", " ", "No"))</f>
        <v xml:space="preserve"> </v>
      </c>
      <c r="L194" s="11" t="str" cm="1">
        <f t="array" ref="L194">IF($E194="", "", _xlfn.IFNA(_xlfn.IFS( J194&gt;599,  "1210 - Verify C or Better",  AND(J194&gt;499, OR(I194&gt;13, G194&gt;17)), "1060 - Verify C or Better", AND( OR(G194&gt;17, I194&gt;13), OR(H194&gt;22, J194&gt;399)), "1050 - Verify C or Better", OR( H194&gt;21, J194&gt;299), "1010/1030/1040", OR( H194&gt;19, J194&gt;299), "1010/1030", OR( H194&gt;18, J194&gt;299), "1030"), "Verify C or better in Secondary Math 1,2,3"))</f>
        <v/>
      </c>
      <c r="M194" s="4" t="str">
        <f>IFERROR(VLOOKUP($E194, 'HS Info'!$A:$E, 5, FALSE), IF($E194="", "", "Not in HS Info"))</f>
        <v/>
      </c>
      <c r="N194" s="5" t="str">
        <f>IFERROR(VLOOKUP($C194,Holds!$C:$K, 2, FALSE), IF($E194="", "", 0))</f>
        <v/>
      </c>
      <c r="O194" s="7" t="str">
        <f>IF($E194="", "", _xlfn.XLOOKUP(C194, 'SLCC Student'!H:H, 'SLCC Student'!P:P, "Not Found", 0, 1))</f>
        <v/>
      </c>
      <c r="P194" s="5" t="str">
        <f>IFERROR(VLOOKUP($E194, 'SLCC Student'!$A:$Q, 10, FALSE), IF($E194="", "", "Not Admitted"))</f>
        <v/>
      </c>
      <c r="Q194" s="5" t="str">
        <f>IFERROR(VLOOKUP($E194,'SLCC Student'!$A:$Q,12,FALSE),IF($E194="","", "NotAdmitted"))</f>
        <v/>
      </c>
    </row>
    <row r="195" spans="1:17" x14ac:dyDescent="0.2">
      <c r="A195" s="5" t="str">
        <f>IFERROR(VLOOKUP($E195,'HS Info'!$A:$D,2,FALSE),IF($E195="","","Not in HS Info"))</f>
        <v/>
      </c>
      <c r="B195" s="6" t="str">
        <f>IFERROR(VLOOKUP($C195, 'SLCC Student'!$H:$R, 11, FALSE), IF($E195="", "",  "Not yet admitted"))</f>
        <v/>
      </c>
      <c r="C195" s="5" t="str">
        <f>IFERROR(VLOOKUP($E195,'SLCC Student'!$A:$R,8,FALSE), IF($E195="", "", "Not yet admitted"))</f>
        <v/>
      </c>
      <c r="D195" s="5" t="str">
        <f>IFERROR(VLOOKUP($E195, 'HS Info'!$A:$D, 3, FALSE), IF($E195="", "",  "Not in HS Info"))</f>
        <v/>
      </c>
      <c r="E195" t="str">
        <f>IF(ISBLANK('HS Info'!A194), "", 'HS Info'!A194)</f>
        <v/>
      </c>
      <c r="F195" s="5" t="str">
        <f>IFERROR(VLOOKUP($E195, 'HS Info'!$A:$D, 4, FALSE), IF($E195="", "", "Not in HS Info"))</f>
        <v/>
      </c>
      <c r="G195" t="str">
        <f>IF(_xlfn.MAXIFS(ACT!$K:$K, ACT!$B:$B, 'Vetting Master'!$C195)&gt;0, _xlfn.MAXIFS(ACT!$K:$K, ACT!$B:$B, 'Vetting Master'!$C195), IF($E195="", "", 0))</f>
        <v/>
      </c>
      <c r="H195" t="str">
        <f>IF(_xlfn.MAXIFS(ACT!$J:$J, ACT!$B:$B, 'Vetting Master'!$C195)&gt;0, _xlfn.MAXIFS(ACT!$J:$J, ACT!$B:$B, 'Vetting Master'!$C195), IF($E195="", "", 0))</f>
        <v/>
      </c>
      <c r="I195" t="str">
        <f>IF(_xlfn.MAXIFS('SLCC Placement'!K:K, 'SLCC Placement'!B:B, 'Vetting Master'!$C195)&gt;0, _xlfn.MAXIFS('SLCC Placement'!K:K, 'SLCC Placement'!B:B, 'Vetting Master'!$C195), IF($E195="", "", 0))</f>
        <v/>
      </c>
      <c r="J195" t="str">
        <f>IF(_xlfn.MAXIFS('SLCC Placement'!J:J, 'SLCC Placement'!B:B, 'Vetting Master'!$C195)&gt;0, _xlfn.MAXIFS('SLCC Placement'!J:J, 'SLCC Placement'!B:B, 'Vetting Master'!$C195), IF($E195="", "", 0))</f>
        <v/>
      </c>
      <c r="K195" s="5" t="str">
        <f>IFERROR(IF(AND(MATCH(C195,'AP Credit'!B:B,0)&gt;0, MATCH("ENGL 1010",'AP Credit'!J:J,0)&gt;0),"Yes","No"), IF($E195="", " ", "No"))</f>
        <v xml:space="preserve"> </v>
      </c>
      <c r="L195" s="11" t="str" cm="1">
        <f t="array" ref="L195">IF($E195="", "", _xlfn.IFNA(_xlfn.IFS( J195&gt;599,  "1210 - Verify C or Better",  AND(J195&gt;499, OR(I195&gt;13, G195&gt;17)), "1060 - Verify C or Better", AND( OR(G195&gt;17, I195&gt;13), OR(H195&gt;22, J195&gt;399)), "1050 - Verify C or Better", OR( H195&gt;21, J195&gt;299), "1010/1030/1040", OR( H195&gt;19, J195&gt;299), "1010/1030", OR( H195&gt;18, J195&gt;299), "1030"), "Verify C or better in Secondary Math 1,2,3"))</f>
        <v/>
      </c>
      <c r="M195" s="4" t="str">
        <f>IFERROR(VLOOKUP($E195, 'HS Info'!$A:$E, 5, FALSE), IF($E195="", "", "Not in HS Info"))</f>
        <v/>
      </c>
      <c r="N195" s="5" t="str">
        <f>IFERROR(VLOOKUP($C195,Holds!$C:$K, 2, FALSE), IF($E195="", "", 0))</f>
        <v/>
      </c>
      <c r="O195" s="7" t="str">
        <f>IF($E195="", "", _xlfn.XLOOKUP(C195, 'SLCC Student'!H:H, 'SLCC Student'!P:P, "Not Found", 0, 1))</f>
        <v/>
      </c>
      <c r="P195" s="5" t="str">
        <f>IFERROR(VLOOKUP($E195, 'SLCC Student'!$A:$Q, 10, FALSE), IF($E195="", "", "Not Admitted"))</f>
        <v/>
      </c>
      <c r="Q195" s="5" t="str">
        <f>IFERROR(VLOOKUP($E195,'SLCC Student'!$A:$Q,12,FALSE),IF($E195="","", "NotAdmitted"))</f>
        <v/>
      </c>
    </row>
    <row r="196" spans="1:17" x14ac:dyDescent="0.2">
      <c r="A196" s="5" t="str">
        <f>IFERROR(VLOOKUP($E196,'HS Info'!$A:$D,2,FALSE),IF($E196="","","Not in HS Info"))</f>
        <v/>
      </c>
      <c r="B196" s="6" t="str">
        <f>IFERROR(VLOOKUP($C196, 'SLCC Student'!$H:$R, 11, FALSE), IF($E196="", "",  "Not yet admitted"))</f>
        <v/>
      </c>
      <c r="C196" s="5" t="str">
        <f>IFERROR(VLOOKUP($E196,'SLCC Student'!$A:$R,8,FALSE), IF($E196="", "", "Not yet admitted"))</f>
        <v/>
      </c>
      <c r="D196" s="5" t="str">
        <f>IFERROR(VLOOKUP($E196, 'HS Info'!$A:$D, 3, FALSE), IF($E196="", "",  "Not in HS Info"))</f>
        <v/>
      </c>
      <c r="E196" t="str">
        <f>IF(ISBLANK('HS Info'!A195), "", 'HS Info'!A195)</f>
        <v/>
      </c>
      <c r="F196" s="5" t="str">
        <f>IFERROR(VLOOKUP($E196, 'HS Info'!$A:$D, 4, FALSE), IF($E196="", "", "Not in HS Info"))</f>
        <v/>
      </c>
      <c r="G196" t="str">
        <f>IF(_xlfn.MAXIFS(ACT!$K:$K, ACT!$B:$B, 'Vetting Master'!$C196)&gt;0, _xlfn.MAXIFS(ACT!$K:$K, ACT!$B:$B, 'Vetting Master'!$C196), IF($E196="", "", 0))</f>
        <v/>
      </c>
      <c r="H196" t="str">
        <f>IF(_xlfn.MAXIFS(ACT!$J:$J, ACT!$B:$B, 'Vetting Master'!$C196)&gt;0, _xlfn.MAXIFS(ACT!$J:$J, ACT!$B:$B, 'Vetting Master'!$C196), IF($E196="", "", 0))</f>
        <v/>
      </c>
      <c r="I196" t="str">
        <f>IF(_xlfn.MAXIFS('SLCC Placement'!K:K, 'SLCC Placement'!B:B, 'Vetting Master'!$C196)&gt;0, _xlfn.MAXIFS('SLCC Placement'!K:K, 'SLCC Placement'!B:B, 'Vetting Master'!$C196), IF($E196="", "", 0))</f>
        <v/>
      </c>
      <c r="J196" t="str">
        <f>IF(_xlfn.MAXIFS('SLCC Placement'!J:J, 'SLCC Placement'!B:B, 'Vetting Master'!$C196)&gt;0, _xlfn.MAXIFS('SLCC Placement'!J:J, 'SLCC Placement'!B:B, 'Vetting Master'!$C196), IF($E196="", "", 0))</f>
        <v/>
      </c>
      <c r="K196" s="5" t="str">
        <f>IFERROR(IF(AND(MATCH(C196,'AP Credit'!B:B,0)&gt;0, MATCH("ENGL 1010",'AP Credit'!J:J,0)&gt;0),"Yes","No"), IF($E196="", " ", "No"))</f>
        <v xml:space="preserve"> </v>
      </c>
      <c r="L196" s="11" t="str" cm="1">
        <f t="array" ref="L196">IF($E196="", "", _xlfn.IFNA(_xlfn.IFS( J196&gt;599,  "1210 - Verify C or Better",  AND(J196&gt;499, OR(I196&gt;13, G196&gt;17)), "1060 - Verify C or Better", AND( OR(G196&gt;17, I196&gt;13), OR(H196&gt;22, J196&gt;399)), "1050 - Verify C or Better", OR( H196&gt;21, J196&gt;299), "1010/1030/1040", OR( H196&gt;19, J196&gt;299), "1010/1030", OR( H196&gt;18, J196&gt;299), "1030"), "Verify C or better in Secondary Math 1,2,3"))</f>
        <v/>
      </c>
      <c r="M196" s="4" t="str">
        <f>IFERROR(VLOOKUP($E196, 'HS Info'!$A:$E, 5, FALSE), IF($E196="", "", "Not in HS Info"))</f>
        <v/>
      </c>
      <c r="N196" s="5" t="str">
        <f>IFERROR(VLOOKUP($C196,Holds!$C:$K, 2, FALSE), IF($E196="", "", 0))</f>
        <v/>
      </c>
      <c r="O196" s="7" t="str">
        <f>IF($E196="", "", _xlfn.XLOOKUP(C196, 'SLCC Student'!H:H, 'SLCC Student'!P:P, "Not Found", 0, 1))</f>
        <v/>
      </c>
      <c r="P196" s="5" t="str">
        <f>IFERROR(VLOOKUP($E196, 'SLCC Student'!$A:$Q, 10, FALSE), IF($E196="", "", "Not Admitted"))</f>
        <v/>
      </c>
      <c r="Q196" s="5" t="str">
        <f>IFERROR(VLOOKUP($E196,'SLCC Student'!$A:$Q,12,FALSE),IF($E196="","", "NotAdmitted"))</f>
        <v/>
      </c>
    </row>
    <row r="197" spans="1:17" x14ac:dyDescent="0.2">
      <c r="A197" s="5" t="str">
        <f>IFERROR(VLOOKUP($E197,'HS Info'!$A:$D,2,FALSE),IF($E197="","","Not in HS Info"))</f>
        <v/>
      </c>
      <c r="B197" s="6" t="str">
        <f>IFERROR(VLOOKUP($C197, 'SLCC Student'!$H:$R, 11, FALSE), IF($E197="", "",  "Not yet admitted"))</f>
        <v/>
      </c>
      <c r="C197" s="5" t="str">
        <f>IFERROR(VLOOKUP($E197,'SLCC Student'!$A:$R,8,FALSE), IF($E197="", "", "Not yet admitted"))</f>
        <v/>
      </c>
      <c r="D197" s="5" t="str">
        <f>IFERROR(VLOOKUP($E197, 'HS Info'!$A:$D, 3, FALSE), IF($E197="", "",  "Not in HS Info"))</f>
        <v/>
      </c>
      <c r="E197" t="str">
        <f>IF(ISBLANK('HS Info'!A196), "", 'HS Info'!A196)</f>
        <v/>
      </c>
      <c r="F197" s="5" t="str">
        <f>IFERROR(VLOOKUP($E197, 'HS Info'!$A:$D, 4, FALSE), IF($E197="", "", "Not in HS Info"))</f>
        <v/>
      </c>
      <c r="G197" t="str">
        <f>IF(_xlfn.MAXIFS(ACT!$K:$K, ACT!$B:$B, 'Vetting Master'!$C197)&gt;0, _xlfn.MAXIFS(ACT!$K:$K, ACT!$B:$B, 'Vetting Master'!$C197), IF($E197="", "", 0))</f>
        <v/>
      </c>
      <c r="H197" t="str">
        <f>IF(_xlfn.MAXIFS(ACT!$J:$J, ACT!$B:$B, 'Vetting Master'!$C197)&gt;0, _xlfn.MAXIFS(ACT!$J:$J, ACT!$B:$B, 'Vetting Master'!$C197), IF($E197="", "", 0))</f>
        <v/>
      </c>
      <c r="I197" t="str">
        <f>IF(_xlfn.MAXIFS('SLCC Placement'!K:K, 'SLCC Placement'!B:B, 'Vetting Master'!$C197)&gt;0, _xlfn.MAXIFS('SLCC Placement'!K:K, 'SLCC Placement'!B:B, 'Vetting Master'!$C197), IF($E197="", "", 0))</f>
        <v/>
      </c>
      <c r="J197" t="str">
        <f>IF(_xlfn.MAXIFS('SLCC Placement'!J:J, 'SLCC Placement'!B:B, 'Vetting Master'!$C197)&gt;0, _xlfn.MAXIFS('SLCC Placement'!J:J, 'SLCC Placement'!B:B, 'Vetting Master'!$C197), IF($E197="", "", 0))</f>
        <v/>
      </c>
      <c r="K197" s="5" t="str">
        <f>IFERROR(IF(AND(MATCH(C197,'AP Credit'!B:B,0)&gt;0, MATCH("ENGL 1010",'AP Credit'!J:J,0)&gt;0),"Yes","No"), IF($E197="", " ", "No"))</f>
        <v xml:space="preserve"> </v>
      </c>
      <c r="L197" s="11" t="str" cm="1">
        <f t="array" ref="L197">IF($E197="", "", _xlfn.IFNA(_xlfn.IFS( J197&gt;599,  "1210 - Verify C or Better",  AND(J197&gt;499, OR(I197&gt;13, G197&gt;17)), "1060 - Verify C or Better", AND( OR(G197&gt;17, I197&gt;13), OR(H197&gt;22, J197&gt;399)), "1050 - Verify C or Better", OR( H197&gt;21, J197&gt;299), "1010/1030/1040", OR( H197&gt;19, J197&gt;299), "1010/1030", OR( H197&gt;18, J197&gt;299), "1030"), "Verify C or better in Secondary Math 1,2,3"))</f>
        <v/>
      </c>
      <c r="M197" s="4" t="str">
        <f>IFERROR(VLOOKUP($E197, 'HS Info'!$A:$E, 5, FALSE), IF($E197="", "", "Not in HS Info"))</f>
        <v/>
      </c>
      <c r="N197" s="5" t="str">
        <f>IFERROR(VLOOKUP($C197,Holds!$C:$K, 2, FALSE), IF($E197="", "", 0))</f>
        <v/>
      </c>
      <c r="O197" s="7" t="str">
        <f>IF($E197="", "", _xlfn.XLOOKUP(C197, 'SLCC Student'!H:H, 'SLCC Student'!P:P, "Not Found", 0, 1))</f>
        <v/>
      </c>
      <c r="P197" s="5" t="str">
        <f>IFERROR(VLOOKUP($E197, 'SLCC Student'!$A:$Q, 10, FALSE), IF($E197="", "", "Not Admitted"))</f>
        <v/>
      </c>
      <c r="Q197" s="5" t="str">
        <f>IFERROR(VLOOKUP($E197,'SLCC Student'!$A:$Q,12,FALSE),IF($E197="","", "NotAdmitted"))</f>
        <v/>
      </c>
    </row>
    <row r="198" spans="1:17" x14ac:dyDescent="0.2">
      <c r="A198" s="5" t="str">
        <f>IFERROR(VLOOKUP($E198,'HS Info'!$A:$D,2,FALSE),IF($E198="","","Not in HS Info"))</f>
        <v/>
      </c>
      <c r="B198" s="6" t="str">
        <f>IFERROR(VLOOKUP($C198, 'SLCC Student'!$H:$R, 11, FALSE), IF($E198="", "",  "Not yet admitted"))</f>
        <v/>
      </c>
      <c r="C198" s="5" t="str">
        <f>IFERROR(VLOOKUP($E198,'SLCC Student'!$A:$R,8,FALSE), IF($E198="", "", "Not yet admitted"))</f>
        <v/>
      </c>
      <c r="D198" s="5" t="str">
        <f>IFERROR(VLOOKUP($E198, 'HS Info'!$A:$D, 3, FALSE), IF($E198="", "",  "Not in HS Info"))</f>
        <v/>
      </c>
      <c r="E198" t="str">
        <f>IF(ISBLANK('HS Info'!A197), "", 'HS Info'!A197)</f>
        <v/>
      </c>
      <c r="F198" s="5" t="str">
        <f>IFERROR(VLOOKUP($E198, 'HS Info'!$A:$D, 4, FALSE), IF($E198="", "", "Not in HS Info"))</f>
        <v/>
      </c>
      <c r="G198" t="str">
        <f>IF(_xlfn.MAXIFS(ACT!$K:$K, ACT!$B:$B, 'Vetting Master'!$C198)&gt;0, _xlfn.MAXIFS(ACT!$K:$K, ACT!$B:$B, 'Vetting Master'!$C198), IF($E198="", "", 0))</f>
        <v/>
      </c>
      <c r="H198" t="str">
        <f>IF(_xlfn.MAXIFS(ACT!$J:$J, ACT!$B:$B, 'Vetting Master'!$C198)&gt;0, _xlfn.MAXIFS(ACT!$J:$J, ACT!$B:$B, 'Vetting Master'!$C198), IF($E198="", "", 0))</f>
        <v/>
      </c>
      <c r="I198" t="str">
        <f>IF(_xlfn.MAXIFS('SLCC Placement'!K:K, 'SLCC Placement'!B:B, 'Vetting Master'!$C198)&gt;0, _xlfn.MAXIFS('SLCC Placement'!K:K, 'SLCC Placement'!B:B, 'Vetting Master'!$C198), IF($E198="", "", 0))</f>
        <v/>
      </c>
      <c r="J198" t="str">
        <f>IF(_xlfn.MAXIFS('SLCC Placement'!J:J, 'SLCC Placement'!B:B, 'Vetting Master'!$C198)&gt;0, _xlfn.MAXIFS('SLCC Placement'!J:J, 'SLCC Placement'!B:B, 'Vetting Master'!$C198), IF($E198="", "", 0))</f>
        <v/>
      </c>
      <c r="K198" s="5" t="str">
        <f>IFERROR(IF(AND(MATCH(C198,'AP Credit'!B:B,0)&gt;0, MATCH("ENGL 1010",'AP Credit'!J:J,0)&gt;0),"Yes","No"), IF($E198="", " ", "No"))</f>
        <v xml:space="preserve"> </v>
      </c>
      <c r="L198" s="11" t="str" cm="1">
        <f t="array" ref="L198">IF($E198="", "", _xlfn.IFNA(_xlfn.IFS( J198&gt;599,  "1210 - Verify C or Better",  AND(J198&gt;499, OR(I198&gt;13, G198&gt;17)), "1060 - Verify C or Better", AND( OR(G198&gt;17, I198&gt;13), OR(H198&gt;22, J198&gt;399)), "1050 - Verify C or Better", OR( H198&gt;21, J198&gt;299), "1010/1030/1040", OR( H198&gt;19, J198&gt;299), "1010/1030", OR( H198&gt;18, J198&gt;299), "1030"), "Verify C or better in Secondary Math 1,2,3"))</f>
        <v/>
      </c>
      <c r="M198" s="4" t="str">
        <f>IFERROR(VLOOKUP($E198, 'HS Info'!$A:$E, 5, FALSE), IF($E198="", "", "Not in HS Info"))</f>
        <v/>
      </c>
      <c r="N198" s="5" t="str">
        <f>IFERROR(VLOOKUP($C198,Holds!$C:$K, 2, FALSE), IF($E198="", "", 0))</f>
        <v/>
      </c>
      <c r="O198" s="7" t="str">
        <f>IF($E198="", "", _xlfn.XLOOKUP(C198, 'SLCC Student'!H:H, 'SLCC Student'!P:P, "Not Found", 0, 1))</f>
        <v/>
      </c>
      <c r="P198" s="5" t="str">
        <f>IFERROR(VLOOKUP($E198, 'SLCC Student'!$A:$Q, 10, FALSE), IF($E198="", "", "Not Admitted"))</f>
        <v/>
      </c>
      <c r="Q198" s="5" t="str">
        <f>IFERROR(VLOOKUP($E198,'SLCC Student'!$A:$Q,12,FALSE),IF($E198="","", "NotAdmitted"))</f>
        <v/>
      </c>
    </row>
    <row r="199" spans="1:17" x14ac:dyDescent="0.2">
      <c r="A199" s="5" t="str">
        <f>IFERROR(VLOOKUP($E199,'HS Info'!$A:$D,2,FALSE),IF($E199="","","Not in HS Info"))</f>
        <v/>
      </c>
      <c r="B199" s="6" t="str">
        <f>IFERROR(VLOOKUP($C199, 'SLCC Student'!$H:$R, 11, FALSE), IF($E199="", "",  "Not yet admitted"))</f>
        <v/>
      </c>
      <c r="C199" s="5" t="str">
        <f>IFERROR(VLOOKUP($E199,'SLCC Student'!$A:$R,8,FALSE), IF($E199="", "", "Not yet admitted"))</f>
        <v/>
      </c>
      <c r="D199" s="5" t="str">
        <f>IFERROR(VLOOKUP($E199, 'HS Info'!$A:$D, 3, FALSE), IF($E199="", "",  "Not in HS Info"))</f>
        <v/>
      </c>
      <c r="E199" t="str">
        <f>IF(ISBLANK('HS Info'!A198), "", 'HS Info'!A198)</f>
        <v/>
      </c>
      <c r="F199" s="5" t="str">
        <f>IFERROR(VLOOKUP($E199, 'HS Info'!$A:$D, 4, FALSE), IF($E199="", "", "Not in HS Info"))</f>
        <v/>
      </c>
      <c r="G199" t="str">
        <f>IF(_xlfn.MAXIFS(ACT!$K:$K, ACT!$B:$B, 'Vetting Master'!$C199)&gt;0, _xlfn.MAXIFS(ACT!$K:$K, ACT!$B:$B, 'Vetting Master'!$C199), IF($E199="", "", 0))</f>
        <v/>
      </c>
      <c r="H199" t="str">
        <f>IF(_xlfn.MAXIFS(ACT!$J:$J, ACT!$B:$B, 'Vetting Master'!$C199)&gt;0, _xlfn.MAXIFS(ACT!$J:$J, ACT!$B:$B, 'Vetting Master'!$C199), IF($E199="", "", 0))</f>
        <v/>
      </c>
      <c r="I199" t="str">
        <f>IF(_xlfn.MAXIFS('SLCC Placement'!K:K, 'SLCC Placement'!B:B, 'Vetting Master'!$C199)&gt;0, _xlfn.MAXIFS('SLCC Placement'!K:K, 'SLCC Placement'!B:B, 'Vetting Master'!$C199), IF($E199="", "", 0))</f>
        <v/>
      </c>
      <c r="J199" t="str">
        <f>IF(_xlfn.MAXIFS('SLCC Placement'!J:J, 'SLCC Placement'!B:B, 'Vetting Master'!$C199)&gt;0, _xlfn.MAXIFS('SLCC Placement'!J:J, 'SLCC Placement'!B:B, 'Vetting Master'!$C199), IF($E199="", "", 0))</f>
        <v/>
      </c>
      <c r="K199" s="5" t="str">
        <f>IFERROR(IF(AND(MATCH(C199,'AP Credit'!B:B,0)&gt;0, MATCH("ENGL 1010",'AP Credit'!J:J,0)&gt;0),"Yes","No"), IF($E199="", " ", "No"))</f>
        <v xml:space="preserve"> </v>
      </c>
      <c r="L199" s="11" t="str" cm="1">
        <f t="array" ref="L199">IF($E199="", "", _xlfn.IFNA(_xlfn.IFS( J199&gt;599,  "1210 - Verify C or Better",  AND(J199&gt;499, OR(I199&gt;13, G199&gt;17)), "1060 - Verify C or Better", AND( OR(G199&gt;17, I199&gt;13), OR(H199&gt;22, J199&gt;399)), "1050 - Verify C or Better", OR( H199&gt;21, J199&gt;299), "1010/1030/1040", OR( H199&gt;19, J199&gt;299), "1010/1030", OR( H199&gt;18, J199&gt;299), "1030"), "Verify C or better in Secondary Math 1,2,3"))</f>
        <v/>
      </c>
      <c r="M199" s="4" t="str">
        <f>IFERROR(VLOOKUP($E199, 'HS Info'!$A:$E, 5, FALSE), IF($E199="", "", "Not in HS Info"))</f>
        <v/>
      </c>
      <c r="N199" s="5" t="str">
        <f>IFERROR(VLOOKUP($C199,Holds!$C:$K, 2, FALSE), IF($E199="", "", 0))</f>
        <v/>
      </c>
      <c r="O199" s="7" t="str">
        <f>IF($E199="", "", _xlfn.XLOOKUP(C199, 'SLCC Student'!H:H, 'SLCC Student'!P:P, "Not Found", 0, 1))</f>
        <v/>
      </c>
      <c r="P199" s="5" t="str">
        <f>IFERROR(VLOOKUP($E199, 'SLCC Student'!$A:$Q, 10, FALSE), IF($E199="", "", "Not Admitted"))</f>
        <v/>
      </c>
      <c r="Q199" s="5" t="str">
        <f>IFERROR(VLOOKUP($E199,'SLCC Student'!$A:$Q,12,FALSE),IF($E199="","", "NotAdmitted"))</f>
        <v/>
      </c>
    </row>
    <row r="200" spans="1:17" x14ac:dyDescent="0.2">
      <c r="A200" s="5" t="str">
        <f>IFERROR(VLOOKUP($E200,'HS Info'!$A:$D,2,FALSE),IF($E200="","","Not in HS Info"))</f>
        <v/>
      </c>
      <c r="B200" s="6" t="str">
        <f>IFERROR(VLOOKUP($C200, 'SLCC Student'!$H:$R, 11, FALSE), IF($E200="", "",  "Not yet admitted"))</f>
        <v/>
      </c>
      <c r="C200" s="5" t="str">
        <f>IFERROR(VLOOKUP($E200,'SLCC Student'!$A:$R,8,FALSE), IF($E200="", "", "Not yet admitted"))</f>
        <v/>
      </c>
      <c r="D200" s="5" t="str">
        <f>IFERROR(VLOOKUP($E200, 'HS Info'!$A:$D, 3, FALSE), IF($E200="", "",  "Not in HS Info"))</f>
        <v/>
      </c>
      <c r="E200" t="str">
        <f>IF(ISBLANK('HS Info'!A199), "", 'HS Info'!A199)</f>
        <v/>
      </c>
      <c r="F200" s="5" t="str">
        <f>IFERROR(VLOOKUP($E200, 'HS Info'!$A:$D, 4, FALSE), IF($E200="", "", "Not in HS Info"))</f>
        <v/>
      </c>
      <c r="G200" t="str">
        <f>IF(_xlfn.MAXIFS(ACT!$K:$K, ACT!$B:$B, 'Vetting Master'!$C200)&gt;0, _xlfn.MAXIFS(ACT!$K:$K, ACT!$B:$B, 'Vetting Master'!$C200), IF($E200="", "", 0))</f>
        <v/>
      </c>
      <c r="H200" t="str">
        <f>IF(_xlfn.MAXIFS(ACT!$J:$J, ACT!$B:$B, 'Vetting Master'!$C200)&gt;0, _xlfn.MAXIFS(ACT!$J:$J, ACT!$B:$B, 'Vetting Master'!$C200), IF($E200="", "", 0))</f>
        <v/>
      </c>
      <c r="I200" t="str">
        <f>IF(_xlfn.MAXIFS('SLCC Placement'!K:K, 'SLCC Placement'!B:B, 'Vetting Master'!$C200)&gt;0, _xlfn.MAXIFS('SLCC Placement'!K:K, 'SLCC Placement'!B:B, 'Vetting Master'!$C200), IF($E200="", "", 0))</f>
        <v/>
      </c>
      <c r="J200" t="str">
        <f>IF(_xlfn.MAXIFS('SLCC Placement'!J:J, 'SLCC Placement'!B:B, 'Vetting Master'!$C200)&gt;0, _xlfn.MAXIFS('SLCC Placement'!J:J, 'SLCC Placement'!B:B, 'Vetting Master'!$C200), IF($E200="", "", 0))</f>
        <v/>
      </c>
      <c r="K200" s="5" t="str">
        <f>IFERROR(IF(AND(MATCH(C200,'AP Credit'!B:B,0)&gt;0, MATCH("ENGL 1010",'AP Credit'!J:J,0)&gt;0),"Yes","No"), IF($E200="", " ", "No"))</f>
        <v xml:space="preserve"> </v>
      </c>
      <c r="L200" s="11" t="str" cm="1">
        <f t="array" ref="L200">IF($E200="", "", _xlfn.IFNA(_xlfn.IFS( J200&gt;599,  "1210 - Verify C or Better",  AND(J200&gt;499, OR(I200&gt;13, G200&gt;17)), "1060 - Verify C or Better", AND( OR(G200&gt;17, I200&gt;13), OR(H200&gt;22, J200&gt;399)), "1050 - Verify C or Better", OR( H200&gt;21, J200&gt;299), "1010/1030/1040", OR( H200&gt;19, J200&gt;299), "1010/1030", OR( H200&gt;18, J200&gt;299), "1030"), "Verify C or better in Secondary Math 1,2,3"))</f>
        <v/>
      </c>
      <c r="M200" s="4" t="str">
        <f>IFERROR(VLOOKUP($E200, 'HS Info'!$A:$E, 5, FALSE), IF($E200="", "", "Not in HS Info"))</f>
        <v/>
      </c>
      <c r="N200" s="5" t="str">
        <f>IFERROR(VLOOKUP($C200,Holds!$C:$K, 2, FALSE), IF($E200="", "", 0))</f>
        <v/>
      </c>
      <c r="O200" s="7" t="str">
        <f>IF($E200="", "", _xlfn.XLOOKUP(C200, 'SLCC Student'!H:H, 'SLCC Student'!P:P, "Not Found", 0, 1))</f>
        <v/>
      </c>
      <c r="P200" s="5" t="str">
        <f>IFERROR(VLOOKUP($E200, 'SLCC Student'!$A:$Q, 10, FALSE), IF($E200="", "", "Not Admitted"))</f>
        <v/>
      </c>
      <c r="Q200" s="5" t="str">
        <f>IFERROR(VLOOKUP($E200,'SLCC Student'!$A:$Q,12,FALSE),IF($E200="","", "NotAdmitted"))</f>
        <v/>
      </c>
    </row>
    <row r="201" spans="1:17" x14ac:dyDescent="0.2">
      <c r="A201" s="5" t="str">
        <f>IFERROR(VLOOKUP($E201,'HS Info'!$A:$D,2,FALSE),IF($E201="","","Not in HS Info"))</f>
        <v/>
      </c>
      <c r="B201" s="6" t="str">
        <f>IFERROR(VLOOKUP($C201, 'SLCC Student'!$H:$R, 11, FALSE), IF($E201="", "",  "Not yet admitted"))</f>
        <v/>
      </c>
      <c r="C201" s="5" t="str">
        <f>IFERROR(VLOOKUP($E201,'SLCC Student'!$A:$R,8,FALSE), IF($E201="", "", "Not yet admitted"))</f>
        <v/>
      </c>
      <c r="D201" s="5" t="str">
        <f>IFERROR(VLOOKUP($E201, 'HS Info'!$A:$D, 3, FALSE), IF($E201="", "",  "Not in HS Info"))</f>
        <v/>
      </c>
      <c r="E201" t="str">
        <f>IF(ISBLANK('HS Info'!A200), "", 'HS Info'!A200)</f>
        <v/>
      </c>
      <c r="F201" s="5" t="str">
        <f>IFERROR(VLOOKUP($E201, 'HS Info'!$A:$D, 4, FALSE), IF($E201="", "", "Not in HS Info"))</f>
        <v/>
      </c>
      <c r="G201" t="str">
        <f>IF(_xlfn.MAXIFS(ACT!$K:$K, ACT!$B:$B, 'Vetting Master'!$C201)&gt;0, _xlfn.MAXIFS(ACT!$K:$K, ACT!$B:$B, 'Vetting Master'!$C201), IF($E201="", "", 0))</f>
        <v/>
      </c>
      <c r="H201" t="str">
        <f>IF(_xlfn.MAXIFS(ACT!$J:$J, ACT!$B:$B, 'Vetting Master'!$C201)&gt;0, _xlfn.MAXIFS(ACT!$J:$J, ACT!$B:$B, 'Vetting Master'!$C201), IF($E201="", "", 0))</f>
        <v/>
      </c>
      <c r="I201" t="str">
        <f>IF(_xlfn.MAXIFS('SLCC Placement'!K:K, 'SLCC Placement'!B:B, 'Vetting Master'!$C201)&gt;0, _xlfn.MAXIFS('SLCC Placement'!K:K, 'SLCC Placement'!B:B, 'Vetting Master'!$C201), IF($E201="", "", 0))</f>
        <v/>
      </c>
      <c r="J201" t="str">
        <f>IF(_xlfn.MAXIFS('SLCC Placement'!J:J, 'SLCC Placement'!B:B, 'Vetting Master'!$C201)&gt;0, _xlfn.MAXIFS('SLCC Placement'!J:J, 'SLCC Placement'!B:B, 'Vetting Master'!$C201), IF($E201="", "", 0))</f>
        <v/>
      </c>
      <c r="K201" s="5" t="str">
        <f>IFERROR(IF(AND(MATCH(C201,'AP Credit'!B:B,0)&gt;0, MATCH("ENGL 1010",'AP Credit'!J:J,0)&gt;0),"Yes","No"), IF($E201="", " ", "No"))</f>
        <v xml:space="preserve"> </v>
      </c>
      <c r="L201" s="11" t="str" cm="1">
        <f t="array" ref="L201">IF($E201="", "", _xlfn.IFNA(_xlfn.IFS( J201&gt;599,  "1210 - Verify C or Better",  AND(J201&gt;499, OR(I201&gt;13, G201&gt;17)), "1060 - Verify C or Better", AND( OR(G201&gt;17, I201&gt;13), OR(H201&gt;22, J201&gt;399)), "1050 - Verify C or Better", OR( H201&gt;21, J201&gt;299), "1010/1030/1040", OR( H201&gt;19, J201&gt;299), "1010/1030", OR( H201&gt;18, J201&gt;299), "1030"), "Verify C or better in Secondary Math 1,2,3"))</f>
        <v/>
      </c>
      <c r="M201" s="4" t="str">
        <f>IFERROR(VLOOKUP($E201, 'HS Info'!$A:$E, 5, FALSE), IF($E201="", "", "Not in HS Info"))</f>
        <v/>
      </c>
      <c r="N201" s="5" t="str">
        <f>IFERROR(VLOOKUP($C201,Holds!$C:$K, 2, FALSE), IF($E201="", "", 0))</f>
        <v/>
      </c>
      <c r="O201" s="7" t="str">
        <f>IF($E201="", "", _xlfn.XLOOKUP(C201, 'SLCC Student'!H:H, 'SLCC Student'!P:P, "Not Found", 0, 1))</f>
        <v/>
      </c>
      <c r="P201" s="5" t="str">
        <f>IFERROR(VLOOKUP($E201, 'SLCC Student'!$A:$Q, 10, FALSE), IF($E201="", "", "Not Admitted"))</f>
        <v/>
      </c>
      <c r="Q201" s="5" t="str">
        <f>IFERROR(VLOOKUP($E201,'SLCC Student'!$A:$Q,12,FALSE),IF($E201="","", "NotAdmitted"))</f>
        <v/>
      </c>
    </row>
    <row r="202" spans="1:17" x14ac:dyDescent="0.2">
      <c r="A202" s="5" t="str">
        <f>IFERROR(VLOOKUP($E202,'HS Info'!$A:$D,2,FALSE),IF($E202="","","Not in HS Info"))</f>
        <v/>
      </c>
      <c r="B202" s="6" t="str">
        <f>IFERROR(VLOOKUP($C202, 'SLCC Student'!$H:$R, 11, FALSE), IF($E202="", "",  "Not yet admitted"))</f>
        <v/>
      </c>
      <c r="C202" s="5" t="str">
        <f>IFERROR(VLOOKUP($E202,'SLCC Student'!$A:$R,8,FALSE), IF($E202="", "", "Not yet admitted"))</f>
        <v/>
      </c>
      <c r="D202" s="5" t="str">
        <f>IFERROR(VLOOKUP($E202, 'HS Info'!$A:$D, 3, FALSE), IF($E202="", "",  "Not in HS Info"))</f>
        <v/>
      </c>
      <c r="E202" t="str">
        <f>IF(ISBLANK('HS Info'!A201), "", 'HS Info'!A201)</f>
        <v/>
      </c>
      <c r="F202" s="5" t="str">
        <f>IFERROR(VLOOKUP($E202, 'HS Info'!$A:$D, 4, FALSE), IF($E202="", "", "Not in HS Info"))</f>
        <v/>
      </c>
      <c r="G202" t="str">
        <f>IF(_xlfn.MAXIFS(ACT!$K:$K, ACT!$B:$B, 'Vetting Master'!$C202)&gt;0, _xlfn.MAXIFS(ACT!$K:$K, ACT!$B:$B, 'Vetting Master'!$C202), IF($E202="", "", 0))</f>
        <v/>
      </c>
      <c r="H202" t="str">
        <f>IF(_xlfn.MAXIFS(ACT!$J:$J, ACT!$B:$B, 'Vetting Master'!$C202)&gt;0, _xlfn.MAXIFS(ACT!$J:$J, ACT!$B:$B, 'Vetting Master'!$C202), IF($E202="", "", 0))</f>
        <v/>
      </c>
      <c r="I202" t="str">
        <f>IF(_xlfn.MAXIFS('SLCC Placement'!K:K, 'SLCC Placement'!B:B, 'Vetting Master'!$C202)&gt;0, _xlfn.MAXIFS('SLCC Placement'!K:K, 'SLCC Placement'!B:B, 'Vetting Master'!$C202), IF($E202="", "", 0))</f>
        <v/>
      </c>
      <c r="J202" t="str">
        <f>IF(_xlfn.MAXIFS('SLCC Placement'!J:J, 'SLCC Placement'!B:B, 'Vetting Master'!$C202)&gt;0, _xlfn.MAXIFS('SLCC Placement'!J:J, 'SLCC Placement'!B:B, 'Vetting Master'!$C202), IF($E202="", "", 0))</f>
        <v/>
      </c>
      <c r="K202" s="5" t="str">
        <f>IFERROR(IF(AND(MATCH(C202,'AP Credit'!B:B,0)&gt;0, MATCH("ENGL 1010",'AP Credit'!J:J,0)&gt;0),"Yes","No"), IF($E202="", " ", "No"))</f>
        <v xml:space="preserve"> </v>
      </c>
      <c r="L202" s="11" t="str" cm="1">
        <f t="array" ref="L202">IF($E202="", "", _xlfn.IFNA(_xlfn.IFS( J202&gt;599,  "1210 - Verify C or Better",  AND(J202&gt;499, OR(I202&gt;13, G202&gt;17)), "1060 - Verify C or Better", AND( OR(G202&gt;17, I202&gt;13), OR(H202&gt;22, J202&gt;399)), "1050 - Verify C or Better", OR( H202&gt;21, J202&gt;299), "1010/1030/1040", OR( H202&gt;19, J202&gt;299), "1010/1030", OR( H202&gt;18, J202&gt;299), "1030"), "Verify C or better in Secondary Math 1,2,3"))</f>
        <v/>
      </c>
      <c r="M202" s="4" t="str">
        <f>IFERROR(VLOOKUP($E202, 'HS Info'!$A:$E, 5, FALSE), IF($E202="", "", "Not in HS Info"))</f>
        <v/>
      </c>
      <c r="N202" s="5" t="str">
        <f>IFERROR(VLOOKUP($C202,Holds!$C:$K, 2, FALSE), IF($E202="", "", 0))</f>
        <v/>
      </c>
      <c r="O202" s="7" t="str">
        <f>IF($E202="", "", _xlfn.XLOOKUP(C202, 'SLCC Student'!H:H, 'SLCC Student'!P:P, "Not Found", 0, 1))</f>
        <v/>
      </c>
      <c r="P202" s="5" t="str">
        <f>IFERROR(VLOOKUP($E202, 'SLCC Student'!$A:$Q, 10, FALSE), IF($E202="", "", "Not Admitted"))</f>
        <v/>
      </c>
      <c r="Q202" s="5" t="str">
        <f>IFERROR(VLOOKUP($E202,'SLCC Student'!$A:$Q,12,FALSE),IF($E202="","", "NotAdmitted"))</f>
        <v/>
      </c>
    </row>
    <row r="203" spans="1:17" x14ac:dyDescent="0.2">
      <c r="A203" s="5" t="str">
        <f>IFERROR(VLOOKUP($E203,'HS Info'!$A:$D,2,FALSE),IF($E203="","","Not in HS Info"))</f>
        <v/>
      </c>
      <c r="B203" s="6" t="str">
        <f>IFERROR(VLOOKUP($C203, 'SLCC Student'!$H:$R, 11, FALSE), IF($E203="", "",  "Not yet admitted"))</f>
        <v/>
      </c>
      <c r="C203" s="5" t="str">
        <f>IFERROR(VLOOKUP($E203,'SLCC Student'!$A:$R,8,FALSE), IF($E203="", "", "Not yet admitted"))</f>
        <v/>
      </c>
      <c r="D203" s="5" t="str">
        <f>IFERROR(VLOOKUP($E203, 'HS Info'!$A:$D, 3, FALSE), IF($E203="", "",  "Not in HS Info"))</f>
        <v/>
      </c>
      <c r="E203" t="str">
        <f>IF(ISBLANK('HS Info'!A202), "", 'HS Info'!A202)</f>
        <v/>
      </c>
      <c r="F203" s="5" t="str">
        <f>IFERROR(VLOOKUP($E203, 'HS Info'!$A:$D, 4, FALSE), IF($E203="", "", "Not in HS Info"))</f>
        <v/>
      </c>
      <c r="G203" t="str">
        <f>IF(_xlfn.MAXIFS(ACT!$K:$K, ACT!$B:$B, 'Vetting Master'!$C203)&gt;0, _xlfn.MAXIFS(ACT!$K:$K, ACT!$B:$B, 'Vetting Master'!$C203), IF($E203="", "", 0))</f>
        <v/>
      </c>
      <c r="H203" t="str">
        <f>IF(_xlfn.MAXIFS(ACT!$J:$J, ACT!$B:$B, 'Vetting Master'!$C203)&gt;0, _xlfn.MAXIFS(ACT!$J:$J, ACT!$B:$B, 'Vetting Master'!$C203), IF($E203="", "", 0))</f>
        <v/>
      </c>
      <c r="I203" t="str">
        <f>IF(_xlfn.MAXIFS('SLCC Placement'!K:K, 'SLCC Placement'!B:B, 'Vetting Master'!$C203)&gt;0, _xlfn.MAXIFS('SLCC Placement'!K:K, 'SLCC Placement'!B:B, 'Vetting Master'!$C203), IF($E203="", "", 0))</f>
        <v/>
      </c>
      <c r="J203" t="str">
        <f>IF(_xlfn.MAXIFS('SLCC Placement'!J:J, 'SLCC Placement'!B:B, 'Vetting Master'!$C203)&gt;0, _xlfn.MAXIFS('SLCC Placement'!J:J, 'SLCC Placement'!B:B, 'Vetting Master'!$C203), IF($E203="", "", 0))</f>
        <v/>
      </c>
      <c r="K203" s="5" t="str">
        <f>IFERROR(IF(AND(MATCH(C203,'AP Credit'!B:B,0)&gt;0, MATCH("ENGL 1010",'AP Credit'!J:J,0)&gt;0),"Yes","No"), IF($E203="", " ", "No"))</f>
        <v xml:space="preserve"> </v>
      </c>
      <c r="L203" s="11" t="str" cm="1">
        <f t="array" ref="L203">IF($E203="", "", _xlfn.IFNA(_xlfn.IFS( J203&gt;599,  "1210 - Verify C or Better",  AND(J203&gt;499, OR(I203&gt;13, G203&gt;17)), "1060 - Verify C or Better", AND( OR(G203&gt;17, I203&gt;13), OR(H203&gt;22, J203&gt;399)), "1050 - Verify C or Better", OR( H203&gt;21, J203&gt;299), "1010/1030/1040", OR( H203&gt;19, J203&gt;299), "1010/1030", OR( H203&gt;18, J203&gt;299), "1030"), "Verify C or better in Secondary Math 1,2,3"))</f>
        <v/>
      </c>
      <c r="M203" s="4" t="str">
        <f>IFERROR(VLOOKUP($E203, 'HS Info'!$A:$E, 5, FALSE), IF($E203="", "", "Not in HS Info"))</f>
        <v/>
      </c>
      <c r="N203" s="5" t="str">
        <f>IFERROR(VLOOKUP($C203,Holds!$C:$K, 2, FALSE), IF($E203="", "", 0))</f>
        <v/>
      </c>
      <c r="O203" s="7" t="str">
        <f>IF($E203="", "", _xlfn.XLOOKUP(C203, 'SLCC Student'!H:H, 'SLCC Student'!P:P, "Not Found", 0, 1))</f>
        <v/>
      </c>
      <c r="P203" s="5" t="str">
        <f>IFERROR(VLOOKUP($E203, 'SLCC Student'!$A:$Q, 10, FALSE), IF($E203="", "", "Not Admitted"))</f>
        <v/>
      </c>
      <c r="Q203" s="5" t="str">
        <f>IFERROR(VLOOKUP($E203,'SLCC Student'!$A:$Q,12,FALSE),IF($E203="","", "NotAdmitted"))</f>
        <v/>
      </c>
    </row>
    <row r="204" spans="1:17" x14ac:dyDescent="0.2">
      <c r="A204" s="5" t="str">
        <f>IFERROR(VLOOKUP($E204,'HS Info'!$A:$D,2,FALSE),IF($E204="","","Not in HS Info"))</f>
        <v/>
      </c>
      <c r="B204" s="6" t="str">
        <f>IFERROR(VLOOKUP($C204, 'SLCC Student'!$H:$R, 11, FALSE), IF($E204="", "",  "Not yet admitted"))</f>
        <v/>
      </c>
      <c r="C204" s="5" t="str">
        <f>IFERROR(VLOOKUP($E204,'SLCC Student'!$A:$R,8,FALSE), IF($E204="", "", "Not yet admitted"))</f>
        <v/>
      </c>
      <c r="D204" s="5" t="str">
        <f>IFERROR(VLOOKUP($E204, 'HS Info'!$A:$D, 3, FALSE), IF($E204="", "",  "Not in HS Info"))</f>
        <v/>
      </c>
      <c r="E204" t="str">
        <f>IF(ISBLANK('HS Info'!A203), "", 'HS Info'!A203)</f>
        <v/>
      </c>
      <c r="F204" s="5" t="str">
        <f>IFERROR(VLOOKUP($E204, 'HS Info'!$A:$D, 4, FALSE), IF($E204="", "", "Not in HS Info"))</f>
        <v/>
      </c>
      <c r="G204" t="str">
        <f>IF(_xlfn.MAXIFS(ACT!$K:$K, ACT!$B:$B, 'Vetting Master'!$C204)&gt;0, _xlfn.MAXIFS(ACT!$K:$K, ACT!$B:$B, 'Vetting Master'!$C204), IF($E204="", "", 0))</f>
        <v/>
      </c>
      <c r="H204" t="str">
        <f>IF(_xlfn.MAXIFS(ACT!$J:$J, ACT!$B:$B, 'Vetting Master'!$C204)&gt;0, _xlfn.MAXIFS(ACT!$J:$J, ACT!$B:$B, 'Vetting Master'!$C204), IF($E204="", "", 0))</f>
        <v/>
      </c>
      <c r="I204" t="str">
        <f>IF(_xlfn.MAXIFS('SLCC Placement'!K:K, 'SLCC Placement'!B:B, 'Vetting Master'!$C204)&gt;0, _xlfn.MAXIFS('SLCC Placement'!K:K, 'SLCC Placement'!B:B, 'Vetting Master'!$C204), IF($E204="", "", 0))</f>
        <v/>
      </c>
      <c r="J204" t="str">
        <f>IF(_xlfn.MAXIFS('SLCC Placement'!J:J, 'SLCC Placement'!B:B, 'Vetting Master'!$C204)&gt;0, _xlfn.MAXIFS('SLCC Placement'!J:J, 'SLCC Placement'!B:B, 'Vetting Master'!$C204), IF($E204="", "", 0))</f>
        <v/>
      </c>
      <c r="K204" s="5" t="str">
        <f>IFERROR(IF(AND(MATCH(C204,'AP Credit'!B:B,0)&gt;0, MATCH("ENGL 1010",'AP Credit'!J:J,0)&gt;0),"Yes","No"), IF($E204="", " ", "No"))</f>
        <v xml:space="preserve"> </v>
      </c>
      <c r="L204" s="11" t="str" cm="1">
        <f t="array" ref="L204">IF($E204="", "", _xlfn.IFNA(_xlfn.IFS( J204&gt;599,  "1210 - Verify C or Better",  AND(J204&gt;499, OR(I204&gt;13, G204&gt;17)), "1060 - Verify C or Better", AND( OR(G204&gt;17, I204&gt;13), OR(H204&gt;22, J204&gt;399)), "1050 - Verify C or Better", OR( H204&gt;21, J204&gt;299), "1010/1030/1040", OR( H204&gt;19, J204&gt;299), "1010/1030", OR( H204&gt;18, J204&gt;299), "1030"), "Verify C or better in Secondary Math 1,2,3"))</f>
        <v/>
      </c>
      <c r="M204" s="4" t="str">
        <f>IFERROR(VLOOKUP($E204, 'HS Info'!$A:$E, 5, FALSE), IF($E204="", "", "Not in HS Info"))</f>
        <v/>
      </c>
      <c r="N204" s="5" t="str">
        <f>IFERROR(VLOOKUP($C204,Holds!$C:$K, 2, FALSE), IF($E204="", "", 0))</f>
        <v/>
      </c>
      <c r="O204" s="7" t="str">
        <f>IF($E204="", "", _xlfn.XLOOKUP(C204, 'SLCC Student'!H:H, 'SLCC Student'!P:P, "Not Found", 0, 1))</f>
        <v/>
      </c>
      <c r="P204" s="5" t="str">
        <f>IFERROR(VLOOKUP($E204, 'SLCC Student'!$A:$Q, 10, FALSE), IF($E204="", "", "Not Admitted"))</f>
        <v/>
      </c>
      <c r="Q204" s="5" t="str">
        <f>IFERROR(VLOOKUP($E204,'SLCC Student'!$A:$Q,12,FALSE),IF($E204="","", "NotAdmitted"))</f>
        <v/>
      </c>
    </row>
    <row r="205" spans="1:17" x14ac:dyDescent="0.2">
      <c r="A205" s="5" t="str">
        <f>IFERROR(VLOOKUP($E205,'HS Info'!$A:$D,2,FALSE),IF($E205="","","Not in HS Info"))</f>
        <v/>
      </c>
      <c r="B205" s="6" t="str">
        <f>IFERROR(VLOOKUP($C205, 'SLCC Student'!$H:$R, 11, FALSE), IF($E205="", "",  "Not yet admitted"))</f>
        <v/>
      </c>
      <c r="C205" s="5" t="str">
        <f>IFERROR(VLOOKUP($E205,'SLCC Student'!$A:$R,8,FALSE), IF($E205="", "", "Not yet admitted"))</f>
        <v/>
      </c>
      <c r="D205" s="5" t="str">
        <f>IFERROR(VLOOKUP($E205, 'HS Info'!$A:$D, 3, FALSE), IF($E205="", "",  "Not in HS Info"))</f>
        <v/>
      </c>
      <c r="E205" t="str">
        <f>IF(ISBLANK('HS Info'!A204), "", 'HS Info'!A204)</f>
        <v/>
      </c>
      <c r="F205" s="5" t="str">
        <f>IFERROR(VLOOKUP($E205, 'HS Info'!$A:$D, 4, FALSE), IF($E205="", "", "Not in HS Info"))</f>
        <v/>
      </c>
      <c r="G205" t="str">
        <f>IF(_xlfn.MAXIFS(ACT!$K:$K, ACT!$B:$B, 'Vetting Master'!$C205)&gt;0, _xlfn.MAXIFS(ACT!$K:$K, ACT!$B:$B, 'Vetting Master'!$C205), IF($E205="", "", 0))</f>
        <v/>
      </c>
      <c r="H205" t="str">
        <f>IF(_xlfn.MAXIFS(ACT!$J:$J, ACT!$B:$B, 'Vetting Master'!$C205)&gt;0, _xlfn.MAXIFS(ACT!$J:$J, ACT!$B:$B, 'Vetting Master'!$C205), IF($E205="", "", 0))</f>
        <v/>
      </c>
      <c r="I205" t="str">
        <f>IF(_xlfn.MAXIFS('SLCC Placement'!K:K, 'SLCC Placement'!B:B, 'Vetting Master'!$C205)&gt;0, _xlfn.MAXIFS('SLCC Placement'!K:K, 'SLCC Placement'!B:B, 'Vetting Master'!$C205), IF($E205="", "", 0))</f>
        <v/>
      </c>
      <c r="J205" t="str">
        <f>IF(_xlfn.MAXIFS('SLCC Placement'!J:J, 'SLCC Placement'!B:B, 'Vetting Master'!$C205)&gt;0, _xlfn.MAXIFS('SLCC Placement'!J:J, 'SLCC Placement'!B:B, 'Vetting Master'!$C205), IF($E205="", "", 0))</f>
        <v/>
      </c>
      <c r="K205" s="5" t="str">
        <f>IFERROR(IF(AND(MATCH(C205,'AP Credit'!B:B,0)&gt;0, MATCH("ENGL 1010",'AP Credit'!J:J,0)&gt;0),"Yes","No"), IF($E205="", " ", "No"))</f>
        <v xml:space="preserve"> </v>
      </c>
      <c r="L205" s="11" t="str" cm="1">
        <f t="array" ref="L205">IF($E205="", "", _xlfn.IFNA(_xlfn.IFS( J205&gt;599,  "1210 - Verify C or Better",  AND(J205&gt;499, OR(I205&gt;13, G205&gt;17)), "1060 - Verify C or Better", AND( OR(G205&gt;17, I205&gt;13), OR(H205&gt;22, J205&gt;399)), "1050 - Verify C or Better", OR( H205&gt;21, J205&gt;299), "1010/1030/1040", OR( H205&gt;19, J205&gt;299), "1010/1030", OR( H205&gt;18, J205&gt;299), "1030"), "Verify C or better in Secondary Math 1,2,3"))</f>
        <v/>
      </c>
      <c r="M205" s="4" t="str">
        <f>IFERROR(VLOOKUP($E205, 'HS Info'!$A:$E, 5, FALSE), IF($E205="", "", "Not in HS Info"))</f>
        <v/>
      </c>
      <c r="N205" s="5" t="str">
        <f>IFERROR(VLOOKUP($C205,Holds!$C:$K, 2, FALSE), IF($E205="", "", 0))</f>
        <v/>
      </c>
      <c r="O205" s="7" t="str">
        <f>IF($E205="", "", _xlfn.XLOOKUP(C205, 'SLCC Student'!H:H, 'SLCC Student'!P:P, "Not Found", 0, 1))</f>
        <v/>
      </c>
      <c r="P205" s="5" t="str">
        <f>IFERROR(VLOOKUP($E205, 'SLCC Student'!$A:$Q, 10, FALSE), IF($E205="", "", "Not Admitted"))</f>
        <v/>
      </c>
      <c r="Q205" s="5" t="str">
        <f>IFERROR(VLOOKUP($E205,'SLCC Student'!$A:$Q,12,FALSE),IF($E205="","", "NotAdmitted"))</f>
        <v/>
      </c>
    </row>
    <row r="206" spans="1:17" x14ac:dyDescent="0.2">
      <c r="A206" s="5" t="str">
        <f>IFERROR(VLOOKUP($E206,'HS Info'!$A:$D,2,FALSE),IF($E206="","","Not in HS Info"))</f>
        <v/>
      </c>
      <c r="B206" s="6" t="str">
        <f>IFERROR(VLOOKUP($C206, 'SLCC Student'!$H:$R, 11, FALSE), IF($E206="", "",  "Not yet admitted"))</f>
        <v/>
      </c>
      <c r="C206" s="5" t="str">
        <f>IFERROR(VLOOKUP($E206,'SLCC Student'!$A:$R,8,FALSE), IF($E206="", "", "Not yet admitted"))</f>
        <v/>
      </c>
      <c r="D206" s="5" t="str">
        <f>IFERROR(VLOOKUP($E206, 'HS Info'!$A:$D, 3, FALSE), IF($E206="", "",  "Not in HS Info"))</f>
        <v/>
      </c>
      <c r="E206" t="str">
        <f>IF(ISBLANK('HS Info'!A205), "", 'HS Info'!A205)</f>
        <v/>
      </c>
      <c r="F206" s="5" t="str">
        <f>IFERROR(VLOOKUP($E206, 'HS Info'!$A:$D, 4, FALSE), IF($E206="", "", "Not in HS Info"))</f>
        <v/>
      </c>
      <c r="G206" t="str">
        <f>IF(_xlfn.MAXIFS(ACT!$K:$K, ACT!$B:$B, 'Vetting Master'!$C206)&gt;0, _xlfn.MAXIFS(ACT!$K:$K, ACT!$B:$B, 'Vetting Master'!$C206), IF($E206="", "", 0))</f>
        <v/>
      </c>
      <c r="H206" t="str">
        <f>IF(_xlfn.MAXIFS(ACT!$J:$J, ACT!$B:$B, 'Vetting Master'!$C206)&gt;0, _xlfn.MAXIFS(ACT!$J:$J, ACT!$B:$B, 'Vetting Master'!$C206), IF($E206="", "", 0))</f>
        <v/>
      </c>
      <c r="I206" t="str">
        <f>IF(_xlfn.MAXIFS('SLCC Placement'!K:K, 'SLCC Placement'!B:B, 'Vetting Master'!$C206)&gt;0, _xlfn.MAXIFS('SLCC Placement'!K:K, 'SLCC Placement'!B:B, 'Vetting Master'!$C206), IF($E206="", "", 0))</f>
        <v/>
      </c>
      <c r="J206" t="str">
        <f>IF(_xlfn.MAXIFS('SLCC Placement'!J:J, 'SLCC Placement'!B:B, 'Vetting Master'!$C206)&gt;0, _xlfn.MAXIFS('SLCC Placement'!J:J, 'SLCC Placement'!B:B, 'Vetting Master'!$C206), IF($E206="", "", 0))</f>
        <v/>
      </c>
      <c r="K206" s="5" t="str">
        <f>IFERROR(IF(AND(MATCH(C206,'AP Credit'!B:B,0)&gt;0, MATCH("ENGL 1010",'AP Credit'!J:J,0)&gt;0),"Yes","No"), IF($E206="", " ", "No"))</f>
        <v xml:space="preserve"> </v>
      </c>
      <c r="L206" s="11" t="str" cm="1">
        <f t="array" ref="L206">IF($E206="", "", _xlfn.IFNA(_xlfn.IFS( J206&gt;599,  "1210 - Verify C or Better",  AND(J206&gt;499, OR(I206&gt;13, G206&gt;17)), "1060 - Verify C or Better", AND( OR(G206&gt;17, I206&gt;13), OR(H206&gt;22, J206&gt;399)), "1050 - Verify C or Better", OR( H206&gt;21, J206&gt;299), "1010/1030/1040", OR( H206&gt;19, J206&gt;299), "1010/1030", OR( H206&gt;18, J206&gt;299), "1030"), "Verify C or better in Secondary Math 1,2,3"))</f>
        <v/>
      </c>
      <c r="M206" s="4" t="str">
        <f>IFERROR(VLOOKUP($E206, 'HS Info'!$A:$E, 5, FALSE), IF($E206="", "", "Not in HS Info"))</f>
        <v/>
      </c>
      <c r="N206" s="5" t="str">
        <f>IFERROR(VLOOKUP($C206,Holds!$C:$K, 2, FALSE), IF($E206="", "", 0))</f>
        <v/>
      </c>
      <c r="O206" s="7" t="str">
        <f>IF($E206="", "", _xlfn.XLOOKUP(C206, 'SLCC Student'!H:H, 'SLCC Student'!P:P, "Not Found", 0, 1))</f>
        <v/>
      </c>
      <c r="P206" s="5" t="str">
        <f>IFERROR(VLOOKUP($E206, 'SLCC Student'!$A:$Q, 10, FALSE), IF($E206="", "", "Not Admitted"))</f>
        <v/>
      </c>
      <c r="Q206" s="5" t="str">
        <f>IFERROR(VLOOKUP($E206,'SLCC Student'!$A:$Q,12,FALSE),IF($E206="","", "NotAdmitted"))</f>
        <v/>
      </c>
    </row>
    <row r="207" spans="1:17" x14ac:dyDescent="0.2">
      <c r="A207" s="5" t="str">
        <f>IFERROR(VLOOKUP($E207,'HS Info'!$A:$D,2,FALSE),IF($E207="","","Not in HS Info"))</f>
        <v/>
      </c>
      <c r="B207" s="6" t="str">
        <f>IFERROR(VLOOKUP($C207, 'SLCC Student'!$H:$R, 11, FALSE), IF($E207="", "",  "Not yet admitted"))</f>
        <v/>
      </c>
      <c r="C207" s="5" t="str">
        <f>IFERROR(VLOOKUP($E207,'SLCC Student'!$A:$R,8,FALSE), IF($E207="", "", "Not yet admitted"))</f>
        <v/>
      </c>
      <c r="D207" s="5" t="str">
        <f>IFERROR(VLOOKUP($E207, 'HS Info'!$A:$D, 3, FALSE), IF($E207="", "",  "Not in HS Info"))</f>
        <v/>
      </c>
      <c r="E207" t="str">
        <f>IF(ISBLANK('HS Info'!A206), "", 'HS Info'!A206)</f>
        <v/>
      </c>
      <c r="F207" s="5" t="str">
        <f>IFERROR(VLOOKUP($E207, 'HS Info'!$A:$D, 4, FALSE), IF($E207="", "", "Not in HS Info"))</f>
        <v/>
      </c>
      <c r="G207" t="str">
        <f>IF(_xlfn.MAXIFS(ACT!$K:$K, ACT!$B:$B, 'Vetting Master'!$C207)&gt;0, _xlfn.MAXIFS(ACT!$K:$K, ACT!$B:$B, 'Vetting Master'!$C207), IF($E207="", "", 0))</f>
        <v/>
      </c>
      <c r="H207" t="str">
        <f>IF(_xlfn.MAXIFS(ACT!$J:$J, ACT!$B:$B, 'Vetting Master'!$C207)&gt;0, _xlfn.MAXIFS(ACT!$J:$J, ACT!$B:$B, 'Vetting Master'!$C207), IF($E207="", "", 0))</f>
        <v/>
      </c>
      <c r="I207" t="str">
        <f>IF(_xlfn.MAXIFS('SLCC Placement'!K:K, 'SLCC Placement'!B:B, 'Vetting Master'!$C207)&gt;0, _xlfn.MAXIFS('SLCC Placement'!K:K, 'SLCC Placement'!B:B, 'Vetting Master'!$C207), IF($E207="", "", 0))</f>
        <v/>
      </c>
      <c r="J207" t="str">
        <f>IF(_xlfn.MAXIFS('SLCC Placement'!J:J, 'SLCC Placement'!B:B, 'Vetting Master'!$C207)&gt;0, _xlfn.MAXIFS('SLCC Placement'!J:J, 'SLCC Placement'!B:B, 'Vetting Master'!$C207), IF($E207="", "", 0))</f>
        <v/>
      </c>
      <c r="K207" s="5" t="str">
        <f>IFERROR(IF(AND(MATCH(C207,'AP Credit'!B:B,0)&gt;0, MATCH("ENGL 1010",'AP Credit'!J:J,0)&gt;0),"Yes","No"), IF($E207="", " ", "No"))</f>
        <v xml:space="preserve"> </v>
      </c>
      <c r="L207" s="11" t="str" cm="1">
        <f t="array" ref="L207">IF($E207="", "", _xlfn.IFNA(_xlfn.IFS( J207&gt;599,  "1210 - Verify C or Better",  AND(J207&gt;499, OR(I207&gt;13, G207&gt;17)), "1060 - Verify C or Better", AND( OR(G207&gt;17, I207&gt;13), OR(H207&gt;22, J207&gt;399)), "1050 - Verify C or Better", OR( H207&gt;21, J207&gt;299), "1010/1030/1040", OR( H207&gt;19, J207&gt;299), "1010/1030", OR( H207&gt;18, J207&gt;299), "1030"), "Verify C or better in Secondary Math 1,2,3"))</f>
        <v/>
      </c>
      <c r="M207" s="4" t="str">
        <f>IFERROR(VLOOKUP($E207, 'HS Info'!$A:$E, 5, FALSE), IF($E207="", "", "Not in HS Info"))</f>
        <v/>
      </c>
      <c r="N207" s="5" t="str">
        <f>IFERROR(VLOOKUP($C207,Holds!$C:$K, 2, FALSE), IF($E207="", "", 0))</f>
        <v/>
      </c>
      <c r="O207" s="7" t="str">
        <f>IF($E207="", "", _xlfn.XLOOKUP(C207, 'SLCC Student'!H:H, 'SLCC Student'!P:P, "Not Found", 0, 1))</f>
        <v/>
      </c>
      <c r="P207" s="5" t="str">
        <f>IFERROR(VLOOKUP($E207, 'SLCC Student'!$A:$Q, 10, FALSE), IF($E207="", "", "Not Admitted"))</f>
        <v/>
      </c>
      <c r="Q207" s="5" t="str">
        <f>IFERROR(VLOOKUP($E207,'SLCC Student'!$A:$Q,12,FALSE),IF($E207="","", "NotAdmitted"))</f>
        <v/>
      </c>
    </row>
    <row r="208" spans="1:17" x14ac:dyDescent="0.2">
      <c r="A208" s="5" t="str">
        <f>IFERROR(VLOOKUP($E208,'HS Info'!$A:$D,2,FALSE),IF($E208="","","Not in HS Info"))</f>
        <v/>
      </c>
      <c r="B208" s="6" t="str">
        <f>IFERROR(VLOOKUP($C208, 'SLCC Student'!$H:$R, 11, FALSE), IF($E208="", "",  "Not yet admitted"))</f>
        <v/>
      </c>
      <c r="C208" s="5" t="str">
        <f>IFERROR(VLOOKUP($E208,'SLCC Student'!$A:$R,8,FALSE), IF($E208="", "", "Not yet admitted"))</f>
        <v/>
      </c>
      <c r="D208" s="5" t="str">
        <f>IFERROR(VLOOKUP($E208, 'HS Info'!$A:$D, 3, FALSE), IF($E208="", "",  "Not in HS Info"))</f>
        <v/>
      </c>
      <c r="E208" t="str">
        <f>IF(ISBLANK('HS Info'!A207), "", 'HS Info'!A207)</f>
        <v/>
      </c>
      <c r="F208" s="5" t="str">
        <f>IFERROR(VLOOKUP($E208, 'HS Info'!$A:$D, 4, FALSE), IF($E208="", "", "Not in HS Info"))</f>
        <v/>
      </c>
      <c r="G208" t="str">
        <f>IF(_xlfn.MAXIFS(ACT!$K:$K, ACT!$B:$B, 'Vetting Master'!$C208)&gt;0, _xlfn.MAXIFS(ACT!$K:$K, ACT!$B:$B, 'Vetting Master'!$C208), IF($E208="", "", 0))</f>
        <v/>
      </c>
      <c r="H208" t="str">
        <f>IF(_xlfn.MAXIFS(ACT!$J:$J, ACT!$B:$B, 'Vetting Master'!$C208)&gt;0, _xlfn.MAXIFS(ACT!$J:$J, ACT!$B:$B, 'Vetting Master'!$C208), IF($E208="", "", 0))</f>
        <v/>
      </c>
      <c r="I208" t="str">
        <f>IF(_xlfn.MAXIFS('SLCC Placement'!K:K, 'SLCC Placement'!B:B, 'Vetting Master'!$C208)&gt;0, _xlfn.MAXIFS('SLCC Placement'!K:K, 'SLCC Placement'!B:B, 'Vetting Master'!$C208), IF($E208="", "", 0))</f>
        <v/>
      </c>
      <c r="J208" t="str">
        <f>IF(_xlfn.MAXIFS('SLCC Placement'!J:J, 'SLCC Placement'!B:B, 'Vetting Master'!$C208)&gt;0, _xlfn.MAXIFS('SLCC Placement'!J:J, 'SLCC Placement'!B:B, 'Vetting Master'!$C208), IF($E208="", "", 0))</f>
        <v/>
      </c>
      <c r="K208" s="5" t="str">
        <f>IFERROR(IF(AND(MATCH(C208,'AP Credit'!B:B,0)&gt;0, MATCH("ENGL 1010",'AP Credit'!J:J,0)&gt;0),"Yes","No"), IF($E208="", " ", "No"))</f>
        <v xml:space="preserve"> </v>
      </c>
      <c r="L208" s="11" t="str" cm="1">
        <f t="array" ref="L208">IF($E208="", "", _xlfn.IFNA(_xlfn.IFS( J208&gt;599,  "1210 - Verify C or Better",  AND(J208&gt;499, OR(I208&gt;13, G208&gt;17)), "1060 - Verify C or Better", AND( OR(G208&gt;17, I208&gt;13), OR(H208&gt;22, J208&gt;399)), "1050 - Verify C or Better", OR( H208&gt;21, J208&gt;299), "1010/1030/1040", OR( H208&gt;19, J208&gt;299), "1010/1030", OR( H208&gt;18, J208&gt;299), "1030"), "Verify C or better in Secondary Math 1,2,3"))</f>
        <v/>
      </c>
      <c r="M208" s="4" t="str">
        <f>IFERROR(VLOOKUP($E208, 'HS Info'!$A:$E, 5, FALSE), IF($E208="", "", "Not in HS Info"))</f>
        <v/>
      </c>
      <c r="N208" s="5" t="str">
        <f>IFERROR(VLOOKUP($C208,Holds!$C:$K, 2, FALSE), IF($E208="", "", 0))</f>
        <v/>
      </c>
      <c r="O208" s="7" t="str">
        <f>IF($E208="", "", _xlfn.XLOOKUP(C208, 'SLCC Student'!H:H, 'SLCC Student'!P:P, "Not Found", 0, 1))</f>
        <v/>
      </c>
      <c r="P208" s="5" t="str">
        <f>IFERROR(VLOOKUP($E208, 'SLCC Student'!$A:$Q, 10, FALSE), IF($E208="", "", "Not Admitted"))</f>
        <v/>
      </c>
      <c r="Q208" s="5" t="str">
        <f>IFERROR(VLOOKUP($E208,'SLCC Student'!$A:$Q,12,FALSE),IF($E208="","", "NotAdmitted"))</f>
        <v/>
      </c>
    </row>
    <row r="209" spans="1:17" x14ac:dyDescent="0.2">
      <c r="A209" s="5" t="str">
        <f>IFERROR(VLOOKUP($E209,'HS Info'!$A:$D,2,FALSE),IF($E209="","","Not in HS Info"))</f>
        <v/>
      </c>
      <c r="B209" s="6" t="str">
        <f>IFERROR(VLOOKUP($C209, 'SLCC Student'!$H:$R, 11, FALSE), IF($E209="", "",  "Not yet admitted"))</f>
        <v/>
      </c>
      <c r="C209" s="5" t="str">
        <f>IFERROR(VLOOKUP($E209,'SLCC Student'!$A:$R,8,FALSE), IF($E209="", "", "Not yet admitted"))</f>
        <v/>
      </c>
      <c r="D209" s="5" t="str">
        <f>IFERROR(VLOOKUP($E209, 'HS Info'!$A:$D, 3, FALSE), IF($E209="", "",  "Not in HS Info"))</f>
        <v/>
      </c>
      <c r="E209" t="str">
        <f>IF(ISBLANK('HS Info'!A208), "", 'HS Info'!A208)</f>
        <v/>
      </c>
      <c r="F209" s="5" t="str">
        <f>IFERROR(VLOOKUP($E209, 'HS Info'!$A:$D, 4, FALSE), IF($E209="", "", "Not in HS Info"))</f>
        <v/>
      </c>
      <c r="G209" t="str">
        <f>IF(_xlfn.MAXIFS(ACT!$K:$K, ACT!$B:$B, 'Vetting Master'!$C209)&gt;0, _xlfn.MAXIFS(ACT!$K:$K, ACT!$B:$B, 'Vetting Master'!$C209), IF($E209="", "", 0))</f>
        <v/>
      </c>
      <c r="H209" t="str">
        <f>IF(_xlfn.MAXIFS(ACT!$J:$J, ACT!$B:$B, 'Vetting Master'!$C209)&gt;0, _xlfn.MAXIFS(ACT!$J:$J, ACT!$B:$B, 'Vetting Master'!$C209), IF($E209="", "", 0))</f>
        <v/>
      </c>
      <c r="I209" t="str">
        <f>IF(_xlfn.MAXIFS('SLCC Placement'!K:K, 'SLCC Placement'!B:B, 'Vetting Master'!$C209)&gt;0, _xlfn.MAXIFS('SLCC Placement'!K:K, 'SLCC Placement'!B:B, 'Vetting Master'!$C209), IF($E209="", "", 0))</f>
        <v/>
      </c>
      <c r="J209" t="str">
        <f>IF(_xlfn.MAXIFS('SLCC Placement'!J:J, 'SLCC Placement'!B:B, 'Vetting Master'!$C209)&gt;0, _xlfn.MAXIFS('SLCC Placement'!J:J, 'SLCC Placement'!B:B, 'Vetting Master'!$C209), IF($E209="", "", 0))</f>
        <v/>
      </c>
      <c r="K209" s="5" t="str">
        <f>IFERROR(IF(AND(MATCH(C209,'AP Credit'!B:B,0)&gt;0, MATCH("ENGL 1010",'AP Credit'!J:J,0)&gt;0),"Yes","No"), IF($E209="", " ", "No"))</f>
        <v xml:space="preserve"> </v>
      </c>
      <c r="L209" s="11" t="str" cm="1">
        <f t="array" ref="L209">IF($E209="", "", _xlfn.IFNA(_xlfn.IFS( J209&gt;599,  "1210 - Verify C or Better",  AND(J209&gt;499, OR(I209&gt;13, G209&gt;17)), "1060 - Verify C or Better", AND( OR(G209&gt;17, I209&gt;13), OR(H209&gt;22, J209&gt;399)), "1050 - Verify C or Better", OR( H209&gt;21, J209&gt;299), "1010/1030/1040", OR( H209&gt;19, J209&gt;299), "1010/1030", OR( H209&gt;18, J209&gt;299), "1030"), "Verify C or better in Secondary Math 1,2,3"))</f>
        <v/>
      </c>
      <c r="M209" s="4" t="str">
        <f>IFERROR(VLOOKUP($E209, 'HS Info'!$A:$E, 5, FALSE), IF($E209="", "", "Not in HS Info"))</f>
        <v/>
      </c>
      <c r="N209" s="5" t="str">
        <f>IFERROR(VLOOKUP($C209,Holds!$C:$K, 2, FALSE), IF($E209="", "", 0))</f>
        <v/>
      </c>
      <c r="O209" s="7" t="str">
        <f>IF($E209="", "", _xlfn.XLOOKUP(C209, 'SLCC Student'!H:H, 'SLCC Student'!P:P, "Not Found", 0, 1))</f>
        <v/>
      </c>
      <c r="P209" s="5" t="str">
        <f>IFERROR(VLOOKUP($E209, 'SLCC Student'!$A:$Q, 10, FALSE), IF($E209="", "", "Not Admitted"))</f>
        <v/>
      </c>
      <c r="Q209" s="5" t="str">
        <f>IFERROR(VLOOKUP($E209,'SLCC Student'!$A:$Q,12,FALSE),IF($E209="","", "NotAdmitted"))</f>
        <v/>
      </c>
    </row>
    <row r="210" spans="1:17" x14ac:dyDescent="0.2">
      <c r="A210" s="5" t="str">
        <f>IFERROR(VLOOKUP($E210,'HS Info'!$A:$D,2,FALSE),IF($E210="","","Not in HS Info"))</f>
        <v/>
      </c>
      <c r="B210" s="6" t="str">
        <f>IFERROR(VLOOKUP($C210, 'SLCC Student'!$H:$R, 11, FALSE), IF($E210="", "",  "Not yet admitted"))</f>
        <v/>
      </c>
      <c r="C210" s="5" t="str">
        <f>IFERROR(VLOOKUP($E210,'SLCC Student'!$A:$R,8,FALSE), IF($E210="", "", "Not yet admitted"))</f>
        <v/>
      </c>
      <c r="D210" s="5" t="str">
        <f>IFERROR(VLOOKUP($E210, 'HS Info'!$A:$D, 3, FALSE), IF($E210="", "",  "Not in HS Info"))</f>
        <v/>
      </c>
      <c r="E210" t="str">
        <f>IF(ISBLANK('HS Info'!A209), "", 'HS Info'!A209)</f>
        <v/>
      </c>
      <c r="F210" s="5" t="str">
        <f>IFERROR(VLOOKUP($E210, 'HS Info'!$A:$D, 4, FALSE), IF($E210="", "", "Not in HS Info"))</f>
        <v/>
      </c>
      <c r="G210" t="str">
        <f>IF(_xlfn.MAXIFS(ACT!$K:$K, ACT!$B:$B, 'Vetting Master'!$C210)&gt;0, _xlfn.MAXIFS(ACT!$K:$K, ACT!$B:$B, 'Vetting Master'!$C210), IF($E210="", "", 0))</f>
        <v/>
      </c>
      <c r="H210" t="str">
        <f>IF(_xlfn.MAXIFS(ACT!$J:$J, ACT!$B:$B, 'Vetting Master'!$C210)&gt;0, _xlfn.MAXIFS(ACT!$J:$J, ACT!$B:$B, 'Vetting Master'!$C210), IF($E210="", "", 0))</f>
        <v/>
      </c>
      <c r="I210" t="str">
        <f>IF(_xlfn.MAXIFS('SLCC Placement'!K:K, 'SLCC Placement'!B:B, 'Vetting Master'!$C210)&gt;0, _xlfn.MAXIFS('SLCC Placement'!K:K, 'SLCC Placement'!B:B, 'Vetting Master'!$C210), IF($E210="", "", 0))</f>
        <v/>
      </c>
      <c r="J210" t="str">
        <f>IF(_xlfn.MAXIFS('SLCC Placement'!J:J, 'SLCC Placement'!B:B, 'Vetting Master'!$C210)&gt;0, _xlfn.MAXIFS('SLCC Placement'!J:J, 'SLCC Placement'!B:B, 'Vetting Master'!$C210), IF($E210="", "", 0))</f>
        <v/>
      </c>
      <c r="K210" s="5" t="str">
        <f>IFERROR(IF(AND(MATCH(C210,'AP Credit'!B:B,0)&gt;0, MATCH("ENGL 1010",'AP Credit'!J:J,0)&gt;0),"Yes","No"), IF($E210="", " ", "No"))</f>
        <v xml:space="preserve"> </v>
      </c>
      <c r="L210" s="11" t="str" cm="1">
        <f t="array" ref="L210">IF($E210="", "", _xlfn.IFNA(_xlfn.IFS( J210&gt;599,  "1210 - Verify C or Better",  AND(J210&gt;499, OR(I210&gt;13, G210&gt;17)), "1060 - Verify C or Better", AND( OR(G210&gt;17, I210&gt;13), OR(H210&gt;22, J210&gt;399)), "1050 - Verify C or Better", OR( H210&gt;21, J210&gt;299), "1010/1030/1040", OR( H210&gt;19, J210&gt;299), "1010/1030", OR( H210&gt;18, J210&gt;299), "1030"), "Verify C or better in Secondary Math 1,2,3"))</f>
        <v/>
      </c>
      <c r="M210" s="4" t="str">
        <f>IFERROR(VLOOKUP($E210, 'HS Info'!$A:$E, 5, FALSE), IF($E210="", "", "Not in HS Info"))</f>
        <v/>
      </c>
      <c r="N210" s="5" t="str">
        <f>IFERROR(VLOOKUP($C210,Holds!$C:$K, 2, FALSE), IF($E210="", "", 0))</f>
        <v/>
      </c>
      <c r="O210" s="7" t="str">
        <f>IF($E210="", "", _xlfn.XLOOKUP(C210, 'SLCC Student'!H:H, 'SLCC Student'!P:P, "Not Found", 0, 1))</f>
        <v/>
      </c>
      <c r="P210" s="5" t="str">
        <f>IFERROR(VLOOKUP($E210, 'SLCC Student'!$A:$Q, 10, FALSE), IF($E210="", "", "Not Admitted"))</f>
        <v/>
      </c>
      <c r="Q210" s="5" t="str">
        <f>IFERROR(VLOOKUP($E210,'SLCC Student'!$A:$Q,12,FALSE),IF($E210="","", "NotAdmitted"))</f>
        <v/>
      </c>
    </row>
    <row r="211" spans="1:17" x14ac:dyDescent="0.2">
      <c r="A211" s="5" t="str">
        <f>IFERROR(VLOOKUP($E211,'HS Info'!$A:$D,2,FALSE),IF($E211="","","Not in HS Info"))</f>
        <v/>
      </c>
      <c r="B211" s="6" t="str">
        <f>IFERROR(VLOOKUP($C211, 'SLCC Student'!$H:$R, 11, FALSE), IF($E211="", "",  "Not yet admitted"))</f>
        <v/>
      </c>
      <c r="C211" s="5" t="str">
        <f>IFERROR(VLOOKUP($E211,'SLCC Student'!$A:$R,8,FALSE), IF($E211="", "", "Not yet admitted"))</f>
        <v/>
      </c>
      <c r="D211" s="5" t="str">
        <f>IFERROR(VLOOKUP($E211, 'HS Info'!$A:$D, 3, FALSE), IF($E211="", "",  "Not in HS Info"))</f>
        <v/>
      </c>
      <c r="E211" t="str">
        <f>IF(ISBLANK('HS Info'!A210), "", 'HS Info'!A210)</f>
        <v/>
      </c>
      <c r="F211" s="5" t="str">
        <f>IFERROR(VLOOKUP($E211, 'HS Info'!$A:$D, 4, FALSE), IF($E211="", "", "Not in HS Info"))</f>
        <v/>
      </c>
      <c r="G211" t="str">
        <f>IF(_xlfn.MAXIFS(ACT!$K:$K, ACT!$B:$B, 'Vetting Master'!$C211)&gt;0, _xlfn.MAXIFS(ACT!$K:$K, ACT!$B:$B, 'Vetting Master'!$C211), IF($E211="", "", 0))</f>
        <v/>
      </c>
      <c r="H211" t="str">
        <f>IF(_xlfn.MAXIFS(ACT!$J:$J, ACT!$B:$B, 'Vetting Master'!$C211)&gt;0, _xlfn.MAXIFS(ACT!$J:$J, ACT!$B:$B, 'Vetting Master'!$C211), IF($E211="", "", 0))</f>
        <v/>
      </c>
      <c r="I211" t="str">
        <f>IF(_xlfn.MAXIFS('SLCC Placement'!K:K, 'SLCC Placement'!B:B, 'Vetting Master'!$C211)&gt;0, _xlfn.MAXIFS('SLCC Placement'!K:K, 'SLCC Placement'!B:B, 'Vetting Master'!$C211), IF($E211="", "", 0))</f>
        <v/>
      </c>
      <c r="J211" t="str">
        <f>IF(_xlfn.MAXIFS('SLCC Placement'!J:J, 'SLCC Placement'!B:B, 'Vetting Master'!$C211)&gt;0, _xlfn.MAXIFS('SLCC Placement'!J:J, 'SLCC Placement'!B:B, 'Vetting Master'!$C211), IF($E211="", "", 0))</f>
        <v/>
      </c>
      <c r="K211" s="5" t="str">
        <f>IFERROR(IF(AND(MATCH(C211,'AP Credit'!B:B,0)&gt;0, MATCH("ENGL 1010",'AP Credit'!J:J,0)&gt;0),"Yes","No"), IF($E211="", " ", "No"))</f>
        <v xml:space="preserve"> </v>
      </c>
      <c r="L211" s="11" t="str" cm="1">
        <f t="array" ref="L211">IF($E211="", "", _xlfn.IFNA(_xlfn.IFS( J211&gt;599,  "1210 - Verify C or Better",  AND(J211&gt;499, OR(I211&gt;13, G211&gt;17)), "1060 - Verify C or Better", AND( OR(G211&gt;17, I211&gt;13), OR(H211&gt;22, J211&gt;399)), "1050 - Verify C or Better", OR( H211&gt;21, J211&gt;299), "1010/1030/1040", OR( H211&gt;19, J211&gt;299), "1010/1030", OR( H211&gt;18, J211&gt;299), "1030"), "Verify C or better in Secondary Math 1,2,3"))</f>
        <v/>
      </c>
      <c r="M211" s="4" t="str">
        <f>IFERROR(VLOOKUP($E211, 'HS Info'!$A:$E, 5, FALSE), IF($E211="", "", "Not in HS Info"))</f>
        <v/>
      </c>
      <c r="N211" s="5" t="str">
        <f>IFERROR(VLOOKUP($C211,Holds!$C:$K, 2, FALSE), IF($E211="", "", 0))</f>
        <v/>
      </c>
      <c r="O211" s="7" t="str">
        <f>IF($E211="", "", _xlfn.XLOOKUP(C211, 'SLCC Student'!H:H, 'SLCC Student'!P:P, "Not Found", 0, 1))</f>
        <v/>
      </c>
      <c r="P211" s="5" t="str">
        <f>IFERROR(VLOOKUP($E211, 'SLCC Student'!$A:$Q, 10, FALSE), IF($E211="", "", "Not Admitted"))</f>
        <v/>
      </c>
      <c r="Q211" s="5" t="str">
        <f>IFERROR(VLOOKUP($E211,'SLCC Student'!$A:$Q,12,FALSE),IF($E211="","", "NotAdmitted"))</f>
        <v/>
      </c>
    </row>
    <row r="212" spans="1:17" x14ac:dyDescent="0.2">
      <c r="A212" s="5" t="str">
        <f>IFERROR(VLOOKUP($E212,'HS Info'!$A:$D,2,FALSE),IF($E212="","","Not in HS Info"))</f>
        <v/>
      </c>
      <c r="B212" s="6" t="str">
        <f>IFERROR(VLOOKUP($C212, 'SLCC Student'!$H:$R, 11, FALSE), IF($E212="", "",  "Not yet admitted"))</f>
        <v/>
      </c>
      <c r="C212" s="5" t="str">
        <f>IFERROR(VLOOKUP($E212,'SLCC Student'!$A:$R,8,FALSE), IF($E212="", "", "Not yet admitted"))</f>
        <v/>
      </c>
      <c r="D212" s="5" t="str">
        <f>IFERROR(VLOOKUP($E212, 'HS Info'!$A:$D, 3, FALSE), IF($E212="", "",  "Not in HS Info"))</f>
        <v/>
      </c>
      <c r="E212" t="str">
        <f>IF(ISBLANK('HS Info'!A211), "", 'HS Info'!A211)</f>
        <v/>
      </c>
      <c r="F212" s="5" t="str">
        <f>IFERROR(VLOOKUP($E212, 'HS Info'!$A:$D, 4, FALSE), IF($E212="", "", "Not in HS Info"))</f>
        <v/>
      </c>
      <c r="G212" t="str">
        <f>IF(_xlfn.MAXIFS(ACT!$K:$K, ACT!$B:$B, 'Vetting Master'!$C212)&gt;0, _xlfn.MAXIFS(ACT!$K:$K, ACT!$B:$B, 'Vetting Master'!$C212), IF($E212="", "", 0))</f>
        <v/>
      </c>
      <c r="H212" t="str">
        <f>IF(_xlfn.MAXIFS(ACT!$J:$J, ACT!$B:$B, 'Vetting Master'!$C212)&gt;0, _xlfn.MAXIFS(ACT!$J:$J, ACT!$B:$B, 'Vetting Master'!$C212), IF($E212="", "", 0))</f>
        <v/>
      </c>
      <c r="I212" t="str">
        <f>IF(_xlfn.MAXIFS('SLCC Placement'!K:K, 'SLCC Placement'!B:B, 'Vetting Master'!$C212)&gt;0, _xlfn.MAXIFS('SLCC Placement'!K:K, 'SLCC Placement'!B:B, 'Vetting Master'!$C212), IF($E212="", "", 0))</f>
        <v/>
      </c>
      <c r="J212" t="str">
        <f>IF(_xlfn.MAXIFS('SLCC Placement'!J:J, 'SLCC Placement'!B:B, 'Vetting Master'!$C212)&gt;0, _xlfn.MAXIFS('SLCC Placement'!J:J, 'SLCC Placement'!B:B, 'Vetting Master'!$C212), IF($E212="", "", 0))</f>
        <v/>
      </c>
      <c r="K212" s="5" t="str">
        <f>IFERROR(IF(AND(MATCH(C212,'AP Credit'!B:B,0)&gt;0, MATCH("ENGL 1010",'AP Credit'!J:J,0)&gt;0),"Yes","No"), IF($E212="", " ", "No"))</f>
        <v xml:space="preserve"> </v>
      </c>
      <c r="L212" s="11" t="str" cm="1">
        <f t="array" ref="L212">IF($E212="", "", _xlfn.IFNA(_xlfn.IFS( J212&gt;599,  "1210 - Verify C or Better",  AND(J212&gt;499, OR(I212&gt;13, G212&gt;17)), "1060 - Verify C or Better", AND( OR(G212&gt;17, I212&gt;13), OR(H212&gt;22, J212&gt;399)), "1050 - Verify C or Better", OR( H212&gt;21, J212&gt;299), "1010/1030/1040", OR( H212&gt;19, J212&gt;299), "1010/1030", OR( H212&gt;18, J212&gt;299), "1030"), "Verify C or better in Secondary Math 1,2,3"))</f>
        <v/>
      </c>
      <c r="M212" s="4" t="str">
        <f>IFERROR(VLOOKUP($E212, 'HS Info'!$A:$E, 5, FALSE), IF($E212="", "", "Not in HS Info"))</f>
        <v/>
      </c>
      <c r="N212" s="5" t="str">
        <f>IFERROR(VLOOKUP($C212,Holds!$C:$K, 2, FALSE), IF($E212="", "", 0))</f>
        <v/>
      </c>
      <c r="O212" s="7" t="str">
        <f>IF($E212="", "", _xlfn.XLOOKUP(C212, 'SLCC Student'!H:H, 'SLCC Student'!P:P, "Not Found", 0, 1))</f>
        <v/>
      </c>
      <c r="P212" s="5" t="str">
        <f>IFERROR(VLOOKUP($E212, 'SLCC Student'!$A:$Q, 10, FALSE), IF($E212="", "", "Not Admitted"))</f>
        <v/>
      </c>
      <c r="Q212" s="5" t="str">
        <f>IFERROR(VLOOKUP($E212,'SLCC Student'!$A:$Q,12,FALSE),IF($E212="","", "NotAdmitted"))</f>
        <v/>
      </c>
    </row>
    <row r="213" spans="1:17" x14ac:dyDescent="0.2">
      <c r="A213" s="5" t="str">
        <f>IFERROR(VLOOKUP($E213,'HS Info'!$A:$D,2,FALSE),IF($E213="","","Not in HS Info"))</f>
        <v/>
      </c>
      <c r="B213" s="6" t="str">
        <f>IFERROR(VLOOKUP($C213, 'SLCC Student'!$H:$R, 11, FALSE), IF($E213="", "",  "Not yet admitted"))</f>
        <v/>
      </c>
      <c r="C213" s="5" t="str">
        <f>IFERROR(VLOOKUP($E213,'SLCC Student'!$A:$R,8,FALSE), IF($E213="", "", "Not yet admitted"))</f>
        <v/>
      </c>
      <c r="D213" s="5" t="str">
        <f>IFERROR(VLOOKUP($E213, 'HS Info'!$A:$D, 3, FALSE), IF($E213="", "",  "Not in HS Info"))</f>
        <v/>
      </c>
      <c r="E213" t="str">
        <f>IF(ISBLANK('HS Info'!A212), "", 'HS Info'!A212)</f>
        <v/>
      </c>
      <c r="F213" s="5" t="str">
        <f>IFERROR(VLOOKUP($E213, 'HS Info'!$A:$D, 4, FALSE), IF($E213="", "", "Not in HS Info"))</f>
        <v/>
      </c>
      <c r="G213" t="str">
        <f>IF(_xlfn.MAXIFS(ACT!$K:$K, ACT!$B:$B, 'Vetting Master'!$C213)&gt;0, _xlfn.MAXIFS(ACT!$K:$K, ACT!$B:$B, 'Vetting Master'!$C213), IF($E213="", "", 0))</f>
        <v/>
      </c>
      <c r="H213" t="str">
        <f>IF(_xlfn.MAXIFS(ACT!$J:$J, ACT!$B:$B, 'Vetting Master'!$C213)&gt;0, _xlfn.MAXIFS(ACT!$J:$J, ACT!$B:$B, 'Vetting Master'!$C213), IF($E213="", "", 0))</f>
        <v/>
      </c>
      <c r="I213" t="str">
        <f>IF(_xlfn.MAXIFS('SLCC Placement'!K:K, 'SLCC Placement'!B:B, 'Vetting Master'!$C213)&gt;0, _xlfn.MAXIFS('SLCC Placement'!K:K, 'SLCC Placement'!B:B, 'Vetting Master'!$C213), IF($E213="", "", 0))</f>
        <v/>
      </c>
      <c r="J213" t="str">
        <f>IF(_xlfn.MAXIFS('SLCC Placement'!J:J, 'SLCC Placement'!B:B, 'Vetting Master'!$C213)&gt;0, _xlfn.MAXIFS('SLCC Placement'!J:J, 'SLCC Placement'!B:B, 'Vetting Master'!$C213), IF($E213="", "", 0))</f>
        <v/>
      </c>
      <c r="K213" s="5" t="str">
        <f>IFERROR(IF(AND(MATCH(C213,'AP Credit'!B:B,0)&gt;0, MATCH("ENGL 1010",'AP Credit'!J:J,0)&gt;0),"Yes","No"), IF($E213="", " ", "No"))</f>
        <v xml:space="preserve"> </v>
      </c>
      <c r="L213" s="11" t="str" cm="1">
        <f t="array" ref="L213">IF($E213="", "", _xlfn.IFNA(_xlfn.IFS( J213&gt;599,  "1210 - Verify C or Better",  AND(J213&gt;499, OR(I213&gt;13, G213&gt;17)), "1060 - Verify C or Better", AND( OR(G213&gt;17, I213&gt;13), OR(H213&gt;22, J213&gt;399)), "1050 - Verify C or Better", OR( H213&gt;21, J213&gt;299), "1010/1030/1040", OR( H213&gt;19, J213&gt;299), "1010/1030", OR( H213&gt;18, J213&gt;299), "1030"), "Verify C or better in Secondary Math 1,2,3"))</f>
        <v/>
      </c>
      <c r="M213" s="4" t="str">
        <f>IFERROR(VLOOKUP($E213, 'HS Info'!$A:$E, 5, FALSE), IF($E213="", "", "Not in HS Info"))</f>
        <v/>
      </c>
      <c r="N213" s="5" t="str">
        <f>IFERROR(VLOOKUP($C213,Holds!$C:$K, 2, FALSE), IF($E213="", "", 0))</f>
        <v/>
      </c>
      <c r="O213" s="7" t="str">
        <f>IF($E213="", "", _xlfn.XLOOKUP(C213, 'SLCC Student'!H:H, 'SLCC Student'!P:P, "Not Found", 0, 1))</f>
        <v/>
      </c>
      <c r="P213" s="5" t="str">
        <f>IFERROR(VLOOKUP($E213, 'SLCC Student'!$A:$Q, 10, FALSE), IF($E213="", "", "Not Admitted"))</f>
        <v/>
      </c>
      <c r="Q213" s="5" t="str">
        <f>IFERROR(VLOOKUP($E213,'SLCC Student'!$A:$Q,12,FALSE),IF($E213="","", "NotAdmitted"))</f>
        <v/>
      </c>
    </row>
    <row r="214" spans="1:17" x14ac:dyDescent="0.2">
      <c r="A214" s="5" t="str">
        <f>IFERROR(VLOOKUP($E214,'HS Info'!$A:$D,2,FALSE),IF($E214="","","Not in HS Info"))</f>
        <v/>
      </c>
      <c r="B214" s="6" t="str">
        <f>IFERROR(VLOOKUP($C214, 'SLCC Student'!$H:$R, 11, FALSE), IF($E214="", "",  "Not yet admitted"))</f>
        <v/>
      </c>
      <c r="C214" s="5" t="str">
        <f>IFERROR(VLOOKUP($E214,'SLCC Student'!$A:$R,8,FALSE), IF($E214="", "", "Not yet admitted"))</f>
        <v/>
      </c>
      <c r="D214" s="5" t="str">
        <f>IFERROR(VLOOKUP($E214, 'HS Info'!$A:$D, 3, FALSE), IF($E214="", "",  "Not in HS Info"))</f>
        <v/>
      </c>
      <c r="E214" t="str">
        <f>IF(ISBLANK('HS Info'!A213), "", 'HS Info'!A213)</f>
        <v/>
      </c>
      <c r="F214" s="5" t="str">
        <f>IFERROR(VLOOKUP($E214, 'HS Info'!$A:$D, 4, FALSE), IF($E214="", "", "Not in HS Info"))</f>
        <v/>
      </c>
      <c r="G214" t="str">
        <f>IF(_xlfn.MAXIFS(ACT!$K:$K, ACT!$B:$B, 'Vetting Master'!$C214)&gt;0, _xlfn.MAXIFS(ACT!$K:$K, ACT!$B:$B, 'Vetting Master'!$C214), IF($E214="", "", 0))</f>
        <v/>
      </c>
      <c r="H214" t="str">
        <f>IF(_xlfn.MAXIFS(ACT!$J:$J, ACT!$B:$B, 'Vetting Master'!$C214)&gt;0, _xlfn.MAXIFS(ACT!$J:$J, ACT!$B:$B, 'Vetting Master'!$C214), IF($E214="", "", 0))</f>
        <v/>
      </c>
      <c r="I214" t="str">
        <f>IF(_xlfn.MAXIFS('SLCC Placement'!K:K, 'SLCC Placement'!B:B, 'Vetting Master'!$C214)&gt;0, _xlfn.MAXIFS('SLCC Placement'!K:K, 'SLCC Placement'!B:B, 'Vetting Master'!$C214), IF($E214="", "", 0))</f>
        <v/>
      </c>
      <c r="J214" t="str">
        <f>IF(_xlfn.MAXIFS('SLCC Placement'!J:J, 'SLCC Placement'!B:B, 'Vetting Master'!$C214)&gt;0, _xlfn.MAXIFS('SLCC Placement'!J:J, 'SLCC Placement'!B:B, 'Vetting Master'!$C214), IF($E214="", "", 0))</f>
        <v/>
      </c>
      <c r="K214" s="5" t="str">
        <f>IFERROR(IF(AND(MATCH(C214,'AP Credit'!B:B,0)&gt;0, MATCH("ENGL 1010",'AP Credit'!J:J,0)&gt;0),"Yes","No"), IF($E214="", " ", "No"))</f>
        <v xml:space="preserve"> </v>
      </c>
      <c r="L214" s="11" t="str" cm="1">
        <f t="array" ref="L214">IF($E214="", "", _xlfn.IFNA(_xlfn.IFS( J214&gt;599,  "1210 - Verify C or Better",  AND(J214&gt;499, OR(I214&gt;13, G214&gt;17)), "1060 - Verify C or Better", AND( OR(G214&gt;17, I214&gt;13), OR(H214&gt;22, J214&gt;399)), "1050 - Verify C or Better", OR( H214&gt;21, J214&gt;299), "1010/1030/1040", OR( H214&gt;19, J214&gt;299), "1010/1030", OR( H214&gt;18, J214&gt;299), "1030"), "Verify C or better in Secondary Math 1,2,3"))</f>
        <v/>
      </c>
      <c r="M214" s="4" t="str">
        <f>IFERROR(VLOOKUP($E214, 'HS Info'!$A:$E, 5, FALSE), IF($E214="", "", "Not in HS Info"))</f>
        <v/>
      </c>
      <c r="N214" s="5" t="str">
        <f>IFERROR(VLOOKUP($C214,Holds!$C:$K, 2, FALSE), IF($E214="", "", 0))</f>
        <v/>
      </c>
      <c r="O214" s="7" t="str">
        <f>IF($E214="", "", _xlfn.XLOOKUP(C214, 'SLCC Student'!H:H, 'SLCC Student'!P:P, "Not Found", 0, 1))</f>
        <v/>
      </c>
      <c r="P214" s="5" t="str">
        <f>IFERROR(VLOOKUP($E214, 'SLCC Student'!$A:$Q, 10, FALSE), IF($E214="", "", "Not Admitted"))</f>
        <v/>
      </c>
      <c r="Q214" s="5" t="str">
        <f>IFERROR(VLOOKUP($E214,'SLCC Student'!$A:$Q,12,FALSE),IF($E214="","", "NotAdmitted"))</f>
        <v/>
      </c>
    </row>
    <row r="215" spans="1:17" x14ac:dyDescent="0.2">
      <c r="A215" s="5" t="str">
        <f>IFERROR(VLOOKUP($E215,'HS Info'!$A:$D,2,FALSE),IF($E215="","","Not in HS Info"))</f>
        <v/>
      </c>
      <c r="B215" s="6" t="str">
        <f>IFERROR(VLOOKUP($C215, 'SLCC Student'!$H:$R, 11, FALSE), IF($E215="", "",  "Not yet admitted"))</f>
        <v/>
      </c>
      <c r="C215" s="5" t="str">
        <f>IFERROR(VLOOKUP($E215,'SLCC Student'!$A:$R,8,FALSE), IF($E215="", "", "Not yet admitted"))</f>
        <v/>
      </c>
      <c r="D215" s="5" t="str">
        <f>IFERROR(VLOOKUP($E215, 'HS Info'!$A:$D, 3, FALSE), IF($E215="", "",  "Not in HS Info"))</f>
        <v/>
      </c>
      <c r="E215" t="str">
        <f>IF(ISBLANK('HS Info'!A214), "", 'HS Info'!A214)</f>
        <v/>
      </c>
      <c r="F215" s="5" t="str">
        <f>IFERROR(VLOOKUP($E215, 'HS Info'!$A:$D, 4, FALSE), IF($E215="", "", "Not in HS Info"))</f>
        <v/>
      </c>
      <c r="G215" t="str">
        <f>IF(_xlfn.MAXIFS(ACT!$K:$K, ACT!$B:$B, 'Vetting Master'!$C215)&gt;0, _xlfn.MAXIFS(ACT!$K:$K, ACT!$B:$B, 'Vetting Master'!$C215), IF($E215="", "", 0))</f>
        <v/>
      </c>
      <c r="H215" t="str">
        <f>IF(_xlfn.MAXIFS(ACT!$J:$J, ACT!$B:$B, 'Vetting Master'!$C215)&gt;0, _xlfn.MAXIFS(ACT!$J:$J, ACT!$B:$B, 'Vetting Master'!$C215), IF($E215="", "", 0))</f>
        <v/>
      </c>
      <c r="I215" t="str">
        <f>IF(_xlfn.MAXIFS('SLCC Placement'!K:K, 'SLCC Placement'!B:B, 'Vetting Master'!$C215)&gt;0, _xlfn.MAXIFS('SLCC Placement'!K:K, 'SLCC Placement'!B:B, 'Vetting Master'!$C215), IF($E215="", "", 0))</f>
        <v/>
      </c>
      <c r="J215" t="str">
        <f>IF(_xlfn.MAXIFS('SLCC Placement'!J:J, 'SLCC Placement'!B:B, 'Vetting Master'!$C215)&gt;0, _xlfn.MAXIFS('SLCC Placement'!J:J, 'SLCC Placement'!B:B, 'Vetting Master'!$C215), IF($E215="", "", 0))</f>
        <v/>
      </c>
      <c r="K215" s="5" t="str">
        <f>IFERROR(IF(AND(MATCH(C215,'AP Credit'!B:B,0)&gt;0, MATCH("ENGL 1010",'AP Credit'!J:J,0)&gt;0),"Yes","No"), IF($E215="", " ", "No"))</f>
        <v xml:space="preserve"> </v>
      </c>
      <c r="L215" s="11" t="str" cm="1">
        <f t="array" ref="L215">IF($E215="", "", _xlfn.IFNA(_xlfn.IFS( J215&gt;599,  "1210 - Verify C or Better",  AND(J215&gt;499, OR(I215&gt;13, G215&gt;17)), "1060 - Verify C or Better", AND( OR(G215&gt;17, I215&gt;13), OR(H215&gt;22, J215&gt;399)), "1050 - Verify C or Better", OR( H215&gt;21, J215&gt;299), "1010/1030/1040", OR( H215&gt;19, J215&gt;299), "1010/1030", OR( H215&gt;18, J215&gt;299), "1030"), "Verify C or better in Secondary Math 1,2,3"))</f>
        <v/>
      </c>
      <c r="M215" s="4" t="str">
        <f>IFERROR(VLOOKUP($E215, 'HS Info'!$A:$E, 5, FALSE), IF($E215="", "", "Not in HS Info"))</f>
        <v/>
      </c>
      <c r="N215" s="5" t="str">
        <f>IFERROR(VLOOKUP($C215,Holds!$C:$K, 2, FALSE), IF($E215="", "", 0))</f>
        <v/>
      </c>
      <c r="O215" s="7" t="str">
        <f>IF($E215="", "", _xlfn.XLOOKUP(C215, 'SLCC Student'!H:H, 'SLCC Student'!P:P, "Not Found", 0, 1))</f>
        <v/>
      </c>
      <c r="P215" s="5" t="str">
        <f>IFERROR(VLOOKUP($E215, 'SLCC Student'!$A:$Q, 10, FALSE), IF($E215="", "", "Not Admitted"))</f>
        <v/>
      </c>
      <c r="Q215" s="5" t="str">
        <f>IFERROR(VLOOKUP($E215,'SLCC Student'!$A:$Q,12,FALSE),IF($E215="","", "NotAdmitted"))</f>
        <v/>
      </c>
    </row>
    <row r="216" spans="1:17" x14ac:dyDescent="0.2">
      <c r="A216" s="5" t="str">
        <f>IFERROR(VLOOKUP($E216,'HS Info'!$A:$D,2,FALSE),IF($E216="","","Not in HS Info"))</f>
        <v/>
      </c>
      <c r="B216" s="6" t="str">
        <f>IFERROR(VLOOKUP($C216, 'SLCC Student'!$H:$R, 11, FALSE), IF($E216="", "",  "Not yet admitted"))</f>
        <v/>
      </c>
      <c r="C216" s="5" t="str">
        <f>IFERROR(VLOOKUP($E216,'SLCC Student'!$A:$R,8,FALSE), IF($E216="", "", "Not yet admitted"))</f>
        <v/>
      </c>
      <c r="D216" s="5" t="str">
        <f>IFERROR(VLOOKUP($E216, 'HS Info'!$A:$D, 3, FALSE), IF($E216="", "",  "Not in HS Info"))</f>
        <v/>
      </c>
      <c r="E216" t="str">
        <f>IF(ISBLANK('HS Info'!A215), "", 'HS Info'!A215)</f>
        <v/>
      </c>
      <c r="F216" s="5" t="str">
        <f>IFERROR(VLOOKUP($E216, 'HS Info'!$A:$D, 4, FALSE), IF($E216="", "", "Not in HS Info"))</f>
        <v/>
      </c>
      <c r="G216" t="str">
        <f>IF(_xlfn.MAXIFS(ACT!$K:$K, ACT!$B:$B, 'Vetting Master'!$C216)&gt;0, _xlfn.MAXIFS(ACT!$K:$K, ACT!$B:$B, 'Vetting Master'!$C216), IF($E216="", "", 0))</f>
        <v/>
      </c>
      <c r="H216" t="str">
        <f>IF(_xlfn.MAXIFS(ACT!$J:$J, ACT!$B:$B, 'Vetting Master'!$C216)&gt;0, _xlfn.MAXIFS(ACT!$J:$J, ACT!$B:$B, 'Vetting Master'!$C216), IF($E216="", "", 0))</f>
        <v/>
      </c>
      <c r="I216" t="str">
        <f>IF(_xlfn.MAXIFS('SLCC Placement'!K:K, 'SLCC Placement'!B:B, 'Vetting Master'!$C216)&gt;0, _xlfn.MAXIFS('SLCC Placement'!K:K, 'SLCC Placement'!B:B, 'Vetting Master'!$C216), IF($E216="", "", 0))</f>
        <v/>
      </c>
      <c r="J216" t="str">
        <f>IF(_xlfn.MAXIFS('SLCC Placement'!J:J, 'SLCC Placement'!B:B, 'Vetting Master'!$C216)&gt;0, _xlfn.MAXIFS('SLCC Placement'!J:J, 'SLCC Placement'!B:B, 'Vetting Master'!$C216), IF($E216="", "", 0))</f>
        <v/>
      </c>
      <c r="K216" s="5" t="str">
        <f>IFERROR(IF(AND(MATCH(C216,'AP Credit'!B:B,0)&gt;0, MATCH("ENGL 1010",'AP Credit'!J:J,0)&gt;0),"Yes","No"), IF($E216="", " ", "No"))</f>
        <v xml:space="preserve"> </v>
      </c>
      <c r="L216" s="11" t="str" cm="1">
        <f t="array" ref="L216">IF($E216="", "", _xlfn.IFNA(_xlfn.IFS( J216&gt;599,  "1210 - Verify C or Better",  AND(J216&gt;499, OR(I216&gt;13, G216&gt;17)), "1060 - Verify C or Better", AND( OR(G216&gt;17, I216&gt;13), OR(H216&gt;22, J216&gt;399)), "1050 - Verify C or Better", OR( H216&gt;21, J216&gt;299), "1010/1030/1040", OR( H216&gt;19, J216&gt;299), "1010/1030", OR( H216&gt;18, J216&gt;299), "1030"), "Verify C or better in Secondary Math 1,2,3"))</f>
        <v/>
      </c>
      <c r="M216" s="4" t="str">
        <f>IFERROR(VLOOKUP($E216, 'HS Info'!$A:$E, 5, FALSE), IF($E216="", "", "Not in HS Info"))</f>
        <v/>
      </c>
      <c r="N216" s="5" t="str">
        <f>IFERROR(VLOOKUP($C216,Holds!$C:$K, 2, FALSE), IF($E216="", "", 0))</f>
        <v/>
      </c>
      <c r="O216" s="7" t="str">
        <f>IF($E216="", "", _xlfn.XLOOKUP(C216, 'SLCC Student'!H:H, 'SLCC Student'!P:P, "Not Found", 0, 1))</f>
        <v/>
      </c>
      <c r="P216" s="5" t="str">
        <f>IFERROR(VLOOKUP($E216, 'SLCC Student'!$A:$Q, 10, FALSE), IF($E216="", "", "Not Admitted"))</f>
        <v/>
      </c>
      <c r="Q216" s="5" t="str">
        <f>IFERROR(VLOOKUP($E216,'SLCC Student'!$A:$Q,12,FALSE),IF($E216="","", "NotAdmitted"))</f>
        <v/>
      </c>
    </row>
    <row r="217" spans="1:17" x14ac:dyDescent="0.2">
      <c r="A217" s="5" t="str">
        <f>IFERROR(VLOOKUP($E217,'HS Info'!$A:$D,2,FALSE),IF($E217="","","Not in HS Info"))</f>
        <v/>
      </c>
      <c r="B217" s="6" t="str">
        <f>IFERROR(VLOOKUP($C217, 'SLCC Student'!$H:$R, 11, FALSE), IF($E217="", "",  "Not yet admitted"))</f>
        <v/>
      </c>
      <c r="C217" s="5" t="str">
        <f>IFERROR(VLOOKUP($E217,'SLCC Student'!$A:$R,8,FALSE), IF($E217="", "", "Not yet admitted"))</f>
        <v/>
      </c>
      <c r="D217" s="5" t="str">
        <f>IFERROR(VLOOKUP($E217, 'HS Info'!$A:$D, 3, FALSE), IF($E217="", "",  "Not in HS Info"))</f>
        <v/>
      </c>
      <c r="E217" t="str">
        <f>IF(ISBLANK('HS Info'!A216), "", 'HS Info'!A216)</f>
        <v/>
      </c>
      <c r="F217" s="5" t="str">
        <f>IFERROR(VLOOKUP($E217, 'HS Info'!$A:$D, 4, FALSE), IF($E217="", "", "Not in HS Info"))</f>
        <v/>
      </c>
      <c r="G217" t="str">
        <f>IF(_xlfn.MAXIFS(ACT!$K:$K, ACT!$B:$B, 'Vetting Master'!$C217)&gt;0, _xlfn.MAXIFS(ACT!$K:$K, ACT!$B:$B, 'Vetting Master'!$C217), IF($E217="", "", 0))</f>
        <v/>
      </c>
      <c r="H217" t="str">
        <f>IF(_xlfn.MAXIFS(ACT!$J:$J, ACT!$B:$B, 'Vetting Master'!$C217)&gt;0, _xlfn.MAXIFS(ACT!$J:$J, ACT!$B:$B, 'Vetting Master'!$C217), IF($E217="", "", 0))</f>
        <v/>
      </c>
      <c r="I217" t="str">
        <f>IF(_xlfn.MAXIFS('SLCC Placement'!K:K, 'SLCC Placement'!B:B, 'Vetting Master'!$C217)&gt;0, _xlfn.MAXIFS('SLCC Placement'!K:K, 'SLCC Placement'!B:B, 'Vetting Master'!$C217), IF($E217="", "", 0))</f>
        <v/>
      </c>
      <c r="J217" t="str">
        <f>IF(_xlfn.MAXIFS('SLCC Placement'!J:J, 'SLCC Placement'!B:B, 'Vetting Master'!$C217)&gt;0, _xlfn.MAXIFS('SLCC Placement'!J:J, 'SLCC Placement'!B:B, 'Vetting Master'!$C217), IF($E217="", "", 0))</f>
        <v/>
      </c>
      <c r="K217" s="5" t="str">
        <f>IFERROR(IF(AND(MATCH(C217,'AP Credit'!B:B,0)&gt;0, MATCH("ENGL 1010",'AP Credit'!J:J,0)&gt;0),"Yes","No"), IF($E217="", " ", "No"))</f>
        <v xml:space="preserve"> </v>
      </c>
      <c r="L217" s="11" t="str" cm="1">
        <f t="array" ref="L217">IF($E217="", "", _xlfn.IFNA(_xlfn.IFS( J217&gt;599,  "1210 - Verify C or Better",  AND(J217&gt;499, OR(I217&gt;13, G217&gt;17)), "1060 - Verify C or Better", AND( OR(G217&gt;17, I217&gt;13), OR(H217&gt;22, J217&gt;399)), "1050 - Verify C or Better", OR( H217&gt;21, J217&gt;299), "1010/1030/1040", OR( H217&gt;19, J217&gt;299), "1010/1030", OR( H217&gt;18, J217&gt;299), "1030"), "Verify C or better in Secondary Math 1,2,3"))</f>
        <v/>
      </c>
      <c r="M217" s="4" t="str">
        <f>IFERROR(VLOOKUP($E217, 'HS Info'!$A:$E, 5, FALSE), IF($E217="", "", "Not in HS Info"))</f>
        <v/>
      </c>
      <c r="N217" s="5" t="str">
        <f>IFERROR(VLOOKUP($C217,Holds!$C:$K, 2, FALSE), IF($E217="", "", 0))</f>
        <v/>
      </c>
      <c r="O217" s="7" t="str">
        <f>IF($E217="", "", _xlfn.XLOOKUP(C217, 'SLCC Student'!H:H, 'SLCC Student'!P:P, "Not Found", 0, 1))</f>
        <v/>
      </c>
      <c r="P217" s="5" t="str">
        <f>IFERROR(VLOOKUP($E217, 'SLCC Student'!$A:$Q, 10, FALSE), IF($E217="", "", "Not Admitted"))</f>
        <v/>
      </c>
      <c r="Q217" s="5" t="str">
        <f>IFERROR(VLOOKUP($E217,'SLCC Student'!$A:$Q,12,FALSE),IF($E217="","", "NotAdmitted"))</f>
        <v/>
      </c>
    </row>
    <row r="218" spans="1:17" x14ac:dyDescent="0.2">
      <c r="A218" s="5" t="str">
        <f>IFERROR(VLOOKUP($E218,'HS Info'!$A:$D,2,FALSE),IF($E218="","","Not in HS Info"))</f>
        <v/>
      </c>
      <c r="B218" s="6" t="str">
        <f>IFERROR(VLOOKUP($C218, 'SLCC Student'!$H:$R, 11, FALSE), IF($E218="", "",  "Not yet admitted"))</f>
        <v/>
      </c>
      <c r="C218" s="5" t="str">
        <f>IFERROR(VLOOKUP($E218,'SLCC Student'!$A:$R,8,FALSE), IF($E218="", "", "Not yet admitted"))</f>
        <v/>
      </c>
      <c r="D218" s="5" t="str">
        <f>IFERROR(VLOOKUP($E218, 'HS Info'!$A:$D, 3, FALSE), IF($E218="", "",  "Not in HS Info"))</f>
        <v/>
      </c>
      <c r="E218" t="str">
        <f>IF(ISBLANK('HS Info'!A217), "", 'HS Info'!A217)</f>
        <v/>
      </c>
      <c r="F218" s="5" t="str">
        <f>IFERROR(VLOOKUP($E218, 'HS Info'!$A:$D, 4, FALSE), IF($E218="", "", "Not in HS Info"))</f>
        <v/>
      </c>
      <c r="G218" t="str">
        <f>IF(_xlfn.MAXIFS(ACT!$K:$K, ACT!$B:$B, 'Vetting Master'!$C218)&gt;0, _xlfn.MAXIFS(ACT!$K:$K, ACT!$B:$B, 'Vetting Master'!$C218), IF($E218="", "", 0))</f>
        <v/>
      </c>
      <c r="H218" t="str">
        <f>IF(_xlfn.MAXIFS(ACT!$J:$J, ACT!$B:$B, 'Vetting Master'!$C218)&gt;0, _xlfn.MAXIFS(ACT!$J:$J, ACT!$B:$B, 'Vetting Master'!$C218), IF($E218="", "", 0))</f>
        <v/>
      </c>
      <c r="I218" t="str">
        <f>IF(_xlfn.MAXIFS('SLCC Placement'!K:K, 'SLCC Placement'!B:B, 'Vetting Master'!$C218)&gt;0, _xlfn.MAXIFS('SLCC Placement'!K:K, 'SLCC Placement'!B:B, 'Vetting Master'!$C218), IF($E218="", "", 0))</f>
        <v/>
      </c>
      <c r="J218" t="str">
        <f>IF(_xlfn.MAXIFS('SLCC Placement'!J:J, 'SLCC Placement'!B:B, 'Vetting Master'!$C218)&gt;0, _xlfn.MAXIFS('SLCC Placement'!J:J, 'SLCC Placement'!B:B, 'Vetting Master'!$C218), IF($E218="", "", 0))</f>
        <v/>
      </c>
      <c r="K218" s="5" t="str">
        <f>IFERROR(IF(AND(MATCH(C218,'AP Credit'!B:B,0)&gt;0, MATCH("ENGL 1010",'AP Credit'!J:J,0)&gt;0),"Yes","No"), IF($E218="", " ", "No"))</f>
        <v xml:space="preserve"> </v>
      </c>
      <c r="L218" s="11" t="str" cm="1">
        <f t="array" ref="L218">IF($E218="", "", _xlfn.IFNA(_xlfn.IFS( J218&gt;599,  "1210 - Verify C or Better",  AND(J218&gt;499, OR(I218&gt;13, G218&gt;17)), "1060 - Verify C or Better", AND( OR(G218&gt;17, I218&gt;13), OR(H218&gt;22, J218&gt;399)), "1050 - Verify C or Better", OR( H218&gt;21, J218&gt;299), "1010/1030/1040", OR( H218&gt;19, J218&gt;299), "1010/1030", OR( H218&gt;18, J218&gt;299), "1030"), "Verify C or better in Secondary Math 1,2,3"))</f>
        <v/>
      </c>
      <c r="M218" s="4" t="str">
        <f>IFERROR(VLOOKUP($E218, 'HS Info'!$A:$E, 5, FALSE), IF($E218="", "", "Not in HS Info"))</f>
        <v/>
      </c>
      <c r="N218" s="5" t="str">
        <f>IFERROR(VLOOKUP($C218,Holds!$C:$K, 2, FALSE), IF($E218="", "", 0))</f>
        <v/>
      </c>
      <c r="O218" s="7" t="str">
        <f>IF($E218="", "", _xlfn.XLOOKUP(C218, 'SLCC Student'!H:H, 'SLCC Student'!P:P, "Not Found", 0, 1))</f>
        <v/>
      </c>
      <c r="P218" s="5" t="str">
        <f>IFERROR(VLOOKUP($E218, 'SLCC Student'!$A:$Q, 10, FALSE), IF($E218="", "", "Not Admitted"))</f>
        <v/>
      </c>
      <c r="Q218" s="5" t="str">
        <f>IFERROR(VLOOKUP($E218,'SLCC Student'!$A:$Q,12,FALSE),IF($E218="","", "NotAdmitted"))</f>
        <v/>
      </c>
    </row>
    <row r="219" spans="1:17" x14ac:dyDescent="0.2">
      <c r="A219" s="5" t="str">
        <f>IFERROR(VLOOKUP($E219,'HS Info'!$A:$D,2,FALSE),IF($E219="","","Not in HS Info"))</f>
        <v/>
      </c>
      <c r="B219" s="6" t="str">
        <f>IFERROR(VLOOKUP($C219, 'SLCC Student'!$H:$R, 11, FALSE), IF($E219="", "",  "Not yet admitted"))</f>
        <v/>
      </c>
      <c r="C219" s="5" t="str">
        <f>IFERROR(VLOOKUP($E219,'SLCC Student'!$A:$R,8,FALSE), IF($E219="", "", "Not yet admitted"))</f>
        <v/>
      </c>
      <c r="D219" s="5" t="str">
        <f>IFERROR(VLOOKUP($E219, 'HS Info'!$A:$D, 3, FALSE), IF($E219="", "",  "Not in HS Info"))</f>
        <v/>
      </c>
      <c r="E219" t="str">
        <f>IF(ISBLANK('HS Info'!A218), "", 'HS Info'!A218)</f>
        <v/>
      </c>
      <c r="F219" s="5" t="str">
        <f>IFERROR(VLOOKUP($E219, 'HS Info'!$A:$D, 4, FALSE), IF($E219="", "", "Not in HS Info"))</f>
        <v/>
      </c>
      <c r="G219" t="str">
        <f>IF(_xlfn.MAXIFS(ACT!$K:$K, ACT!$B:$B, 'Vetting Master'!$C219)&gt;0, _xlfn.MAXIFS(ACT!$K:$K, ACT!$B:$B, 'Vetting Master'!$C219), IF($E219="", "", 0))</f>
        <v/>
      </c>
      <c r="H219" t="str">
        <f>IF(_xlfn.MAXIFS(ACT!$J:$J, ACT!$B:$B, 'Vetting Master'!$C219)&gt;0, _xlfn.MAXIFS(ACT!$J:$J, ACT!$B:$B, 'Vetting Master'!$C219), IF($E219="", "", 0))</f>
        <v/>
      </c>
      <c r="I219" t="str">
        <f>IF(_xlfn.MAXIFS('SLCC Placement'!K:K, 'SLCC Placement'!B:B, 'Vetting Master'!$C219)&gt;0, _xlfn.MAXIFS('SLCC Placement'!K:K, 'SLCC Placement'!B:B, 'Vetting Master'!$C219), IF($E219="", "", 0))</f>
        <v/>
      </c>
      <c r="J219" t="str">
        <f>IF(_xlfn.MAXIFS('SLCC Placement'!J:J, 'SLCC Placement'!B:B, 'Vetting Master'!$C219)&gt;0, _xlfn.MAXIFS('SLCC Placement'!J:J, 'SLCC Placement'!B:B, 'Vetting Master'!$C219), IF($E219="", "", 0))</f>
        <v/>
      </c>
      <c r="K219" s="5" t="str">
        <f>IFERROR(IF(AND(MATCH(C219,'AP Credit'!B:B,0)&gt;0, MATCH("ENGL 1010",'AP Credit'!J:J,0)&gt;0),"Yes","No"), IF($E219="", " ", "No"))</f>
        <v xml:space="preserve"> </v>
      </c>
      <c r="L219" s="11" t="str" cm="1">
        <f t="array" ref="L219">IF($E219="", "", _xlfn.IFNA(_xlfn.IFS( J219&gt;599,  "1210 - Verify C or Better",  AND(J219&gt;499, OR(I219&gt;13, G219&gt;17)), "1060 - Verify C or Better", AND( OR(G219&gt;17, I219&gt;13), OR(H219&gt;22, J219&gt;399)), "1050 - Verify C or Better", OR( H219&gt;21, J219&gt;299), "1010/1030/1040", OR( H219&gt;19, J219&gt;299), "1010/1030", OR( H219&gt;18, J219&gt;299), "1030"), "Verify C or better in Secondary Math 1,2,3"))</f>
        <v/>
      </c>
      <c r="M219" s="4" t="str">
        <f>IFERROR(VLOOKUP($E219, 'HS Info'!$A:$E, 5, FALSE), IF($E219="", "", "Not in HS Info"))</f>
        <v/>
      </c>
      <c r="N219" s="5" t="str">
        <f>IFERROR(VLOOKUP($C219,Holds!$C:$K, 2, FALSE), IF($E219="", "", 0))</f>
        <v/>
      </c>
      <c r="O219" s="7" t="str">
        <f>IF($E219="", "", _xlfn.XLOOKUP(C219, 'SLCC Student'!H:H, 'SLCC Student'!P:P, "Not Found", 0, 1))</f>
        <v/>
      </c>
      <c r="P219" s="5" t="str">
        <f>IFERROR(VLOOKUP($E219, 'SLCC Student'!$A:$Q, 10, FALSE), IF($E219="", "", "Not Admitted"))</f>
        <v/>
      </c>
      <c r="Q219" s="5" t="str">
        <f>IFERROR(VLOOKUP($E219,'SLCC Student'!$A:$Q,12,FALSE),IF($E219="","", "NotAdmitted"))</f>
        <v/>
      </c>
    </row>
    <row r="220" spans="1:17" x14ac:dyDescent="0.2">
      <c r="A220" s="5" t="str">
        <f>IFERROR(VLOOKUP($E220,'HS Info'!$A:$D,2,FALSE),IF($E220="","","Not in HS Info"))</f>
        <v/>
      </c>
      <c r="B220" s="6" t="str">
        <f>IFERROR(VLOOKUP($C220, 'SLCC Student'!$H:$R, 11, FALSE), IF($E220="", "",  "Not yet admitted"))</f>
        <v/>
      </c>
      <c r="C220" s="5" t="str">
        <f>IFERROR(VLOOKUP($E220,'SLCC Student'!$A:$R,8,FALSE), IF($E220="", "", "Not yet admitted"))</f>
        <v/>
      </c>
      <c r="D220" s="5" t="str">
        <f>IFERROR(VLOOKUP($E220, 'HS Info'!$A:$D, 3, FALSE), IF($E220="", "",  "Not in HS Info"))</f>
        <v/>
      </c>
      <c r="E220" t="str">
        <f>IF(ISBLANK('HS Info'!A219), "", 'HS Info'!A219)</f>
        <v/>
      </c>
      <c r="F220" s="5" t="str">
        <f>IFERROR(VLOOKUP($E220, 'HS Info'!$A:$D, 4, FALSE), IF($E220="", "", "Not in HS Info"))</f>
        <v/>
      </c>
      <c r="G220" t="str">
        <f>IF(_xlfn.MAXIFS(ACT!$K:$K, ACT!$B:$B, 'Vetting Master'!$C220)&gt;0, _xlfn.MAXIFS(ACT!$K:$K, ACT!$B:$B, 'Vetting Master'!$C220), IF($E220="", "", 0))</f>
        <v/>
      </c>
      <c r="H220" t="str">
        <f>IF(_xlfn.MAXIFS(ACT!$J:$J, ACT!$B:$B, 'Vetting Master'!$C220)&gt;0, _xlfn.MAXIFS(ACT!$J:$J, ACT!$B:$B, 'Vetting Master'!$C220), IF($E220="", "", 0))</f>
        <v/>
      </c>
      <c r="I220" t="str">
        <f>IF(_xlfn.MAXIFS('SLCC Placement'!K:K, 'SLCC Placement'!B:B, 'Vetting Master'!$C220)&gt;0, _xlfn.MAXIFS('SLCC Placement'!K:K, 'SLCC Placement'!B:B, 'Vetting Master'!$C220), IF($E220="", "", 0))</f>
        <v/>
      </c>
      <c r="J220" t="str">
        <f>IF(_xlfn.MAXIFS('SLCC Placement'!J:J, 'SLCC Placement'!B:B, 'Vetting Master'!$C220)&gt;0, _xlfn.MAXIFS('SLCC Placement'!J:J, 'SLCC Placement'!B:B, 'Vetting Master'!$C220), IF($E220="", "", 0))</f>
        <v/>
      </c>
      <c r="K220" s="5" t="str">
        <f>IFERROR(IF(AND(MATCH(C220,'AP Credit'!B:B,0)&gt;0, MATCH("ENGL 1010",'AP Credit'!J:J,0)&gt;0),"Yes","No"), IF($E220="", " ", "No"))</f>
        <v xml:space="preserve"> </v>
      </c>
      <c r="L220" s="11" t="str" cm="1">
        <f t="array" ref="L220">IF($E220="", "", _xlfn.IFNA(_xlfn.IFS( J220&gt;599,  "1210 - Verify C or Better",  AND(J220&gt;499, OR(I220&gt;13, G220&gt;17)), "1060 - Verify C or Better", AND( OR(G220&gt;17, I220&gt;13), OR(H220&gt;22, J220&gt;399)), "1050 - Verify C or Better", OR( H220&gt;21, J220&gt;299), "1010/1030/1040", OR( H220&gt;19, J220&gt;299), "1010/1030", OR( H220&gt;18, J220&gt;299), "1030"), "Verify C or better in Secondary Math 1,2,3"))</f>
        <v/>
      </c>
      <c r="M220" s="4" t="str">
        <f>IFERROR(VLOOKUP($E220, 'HS Info'!$A:$E, 5, FALSE), IF($E220="", "", "Not in HS Info"))</f>
        <v/>
      </c>
      <c r="N220" s="5" t="str">
        <f>IFERROR(VLOOKUP($C220,Holds!$C:$K, 2, FALSE), IF($E220="", "", 0))</f>
        <v/>
      </c>
      <c r="O220" s="7" t="str">
        <f>IF($E220="", "", _xlfn.XLOOKUP(C220, 'SLCC Student'!H:H, 'SLCC Student'!P:P, "Not Found", 0, 1))</f>
        <v/>
      </c>
      <c r="P220" s="5" t="str">
        <f>IFERROR(VLOOKUP($E220, 'SLCC Student'!$A:$Q, 10, FALSE), IF($E220="", "", "Not Admitted"))</f>
        <v/>
      </c>
      <c r="Q220" s="5" t="str">
        <f>IFERROR(VLOOKUP($E220,'SLCC Student'!$A:$Q,12,FALSE),IF($E220="","", "NotAdmitted"))</f>
        <v/>
      </c>
    </row>
    <row r="221" spans="1:17" x14ac:dyDescent="0.2">
      <c r="A221" s="5" t="str">
        <f>IFERROR(VLOOKUP($E221,'HS Info'!$A:$D,2,FALSE),IF($E221="","","Not in HS Info"))</f>
        <v/>
      </c>
      <c r="B221" s="6" t="str">
        <f>IFERROR(VLOOKUP($C221, 'SLCC Student'!$H:$R, 11, FALSE), IF($E221="", "",  "Not yet admitted"))</f>
        <v/>
      </c>
      <c r="C221" s="5" t="str">
        <f>IFERROR(VLOOKUP($E221,'SLCC Student'!$A:$R,8,FALSE), IF($E221="", "", "Not yet admitted"))</f>
        <v/>
      </c>
      <c r="D221" s="5" t="str">
        <f>IFERROR(VLOOKUP($E221, 'HS Info'!$A:$D, 3, FALSE), IF($E221="", "",  "Not in HS Info"))</f>
        <v/>
      </c>
      <c r="E221" t="str">
        <f>IF(ISBLANK('HS Info'!A220), "", 'HS Info'!A220)</f>
        <v/>
      </c>
      <c r="F221" s="5" t="str">
        <f>IFERROR(VLOOKUP($E221, 'HS Info'!$A:$D, 4, FALSE), IF($E221="", "", "Not in HS Info"))</f>
        <v/>
      </c>
      <c r="G221" t="str">
        <f>IF(_xlfn.MAXIFS(ACT!$K:$K, ACT!$B:$B, 'Vetting Master'!$C221)&gt;0, _xlfn.MAXIFS(ACT!$K:$K, ACT!$B:$B, 'Vetting Master'!$C221), IF($E221="", "", 0))</f>
        <v/>
      </c>
      <c r="H221" t="str">
        <f>IF(_xlfn.MAXIFS(ACT!$J:$J, ACT!$B:$B, 'Vetting Master'!$C221)&gt;0, _xlfn.MAXIFS(ACT!$J:$J, ACT!$B:$B, 'Vetting Master'!$C221), IF($E221="", "", 0))</f>
        <v/>
      </c>
      <c r="I221" t="str">
        <f>IF(_xlfn.MAXIFS('SLCC Placement'!K:K, 'SLCC Placement'!B:B, 'Vetting Master'!$C221)&gt;0, _xlfn.MAXIFS('SLCC Placement'!K:K, 'SLCC Placement'!B:B, 'Vetting Master'!$C221), IF($E221="", "", 0))</f>
        <v/>
      </c>
      <c r="J221" t="str">
        <f>IF(_xlfn.MAXIFS('SLCC Placement'!J:J, 'SLCC Placement'!B:B, 'Vetting Master'!$C221)&gt;0, _xlfn.MAXIFS('SLCC Placement'!J:J, 'SLCC Placement'!B:B, 'Vetting Master'!$C221), IF($E221="", "", 0))</f>
        <v/>
      </c>
      <c r="K221" s="5" t="str">
        <f>IFERROR(IF(AND(MATCH(C221,'AP Credit'!B:B,0)&gt;0, MATCH("ENGL 1010",'AP Credit'!J:J,0)&gt;0),"Yes","No"), IF($E221="", " ", "No"))</f>
        <v xml:space="preserve"> </v>
      </c>
      <c r="L221" s="11" t="str" cm="1">
        <f t="array" ref="L221">IF($E221="", "", _xlfn.IFNA(_xlfn.IFS( J221&gt;599,  "1210 - Verify C or Better",  AND(J221&gt;499, OR(I221&gt;13, G221&gt;17)), "1060 - Verify C or Better", AND( OR(G221&gt;17, I221&gt;13), OR(H221&gt;22, J221&gt;399)), "1050 - Verify C or Better", OR( H221&gt;21, J221&gt;299), "1010/1030/1040", OR( H221&gt;19, J221&gt;299), "1010/1030", OR( H221&gt;18, J221&gt;299), "1030"), "Verify C or better in Secondary Math 1,2,3"))</f>
        <v/>
      </c>
      <c r="M221" s="4" t="str">
        <f>IFERROR(VLOOKUP($E221, 'HS Info'!$A:$E, 5, FALSE), IF($E221="", "", "Not in HS Info"))</f>
        <v/>
      </c>
      <c r="N221" s="5" t="str">
        <f>IFERROR(VLOOKUP($C221,Holds!$C:$K, 2, FALSE), IF($E221="", "", 0))</f>
        <v/>
      </c>
      <c r="O221" s="7" t="str">
        <f>IF($E221="", "", _xlfn.XLOOKUP(C221, 'SLCC Student'!H:H, 'SLCC Student'!P:P, "Not Found", 0, 1))</f>
        <v/>
      </c>
      <c r="P221" s="5" t="str">
        <f>IFERROR(VLOOKUP($E221, 'SLCC Student'!$A:$Q, 10, FALSE), IF($E221="", "", "Not Admitted"))</f>
        <v/>
      </c>
      <c r="Q221" s="5" t="str">
        <f>IFERROR(VLOOKUP($E221,'SLCC Student'!$A:$Q,12,FALSE),IF($E221="","", "NotAdmitted"))</f>
        <v/>
      </c>
    </row>
    <row r="222" spans="1:17" x14ac:dyDescent="0.2">
      <c r="A222" s="5" t="str">
        <f>IFERROR(VLOOKUP($E222,'HS Info'!$A:$D,2,FALSE),IF($E222="","","Not in HS Info"))</f>
        <v/>
      </c>
      <c r="B222" s="6" t="str">
        <f>IFERROR(VLOOKUP($C222, 'SLCC Student'!$H:$R, 11, FALSE), IF($E222="", "",  "Not yet admitted"))</f>
        <v/>
      </c>
      <c r="C222" s="5" t="str">
        <f>IFERROR(VLOOKUP($E222,'SLCC Student'!$A:$R,8,FALSE), IF($E222="", "", "Not yet admitted"))</f>
        <v/>
      </c>
      <c r="D222" s="5" t="str">
        <f>IFERROR(VLOOKUP($E222, 'HS Info'!$A:$D, 3, FALSE), IF($E222="", "",  "Not in HS Info"))</f>
        <v/>
      </c>
      <c r="E222" t="str">
        <f>IF(ISBLANK('HS Info'!A221), "", 'HS Info'!A221)</f>
        <v/>
      </c>
      <c r="F222" s="5" t="str">
        <f>IFERROR(VLOOKUP($E222, 'HS Info'!$A:$D, 4, FALSE), IF($E222="", "", "Not in HS Info"))</f>
        <v/>
      </c>
      <c r="G222" t="str">
        <f>IF(_xlfn.MAXIFS(ACT!$K:$K, ACT!$B:$B, 'Vetting Master'!$C222)&gt;0, _xlfn.MAXIFS(ACT!$K:$K, ACT!$B:$B, 'Vetting Master'!$C222), IF($E222="", "", 0))</f>
        <v/>
      </c>
      <c r="H222" t="str">
        <f>IF(_xlfn.MAXIFS(ACT!$J:$J, ACT!$B:$B, 'Vetting Master'!$C222)&gt;0, _xlfn.MAXIFS(ACT!$J:$J, ACT!$B:$B, 'Vetting Master'!$C222), IF($E222="", "", 0))</f>
        <v/>
      </c>
      <c r="I222" t="str">
        <f>IF(_xlfn.MAXIFS('SLCC Placement'!K:K, 'SLCC Placement'!B:B, 'Vetting Master'!$C222)&gt;0, _xlfn.MAXIFS('SLCC Placement'!K:K, 'SLCC Placement'!B:B, 'Vetting Master'!$C222), IF($E222="", "", 0))</f>
        <v/>
      </c>
      <c r="J222" t="str">
        <f>IF(_xlfn.MAXIFS('SLCC Placement'!J:J, 'SLCC Placement'!B:B, 'Vetting Master'!$C222)&gt;0, _xlfn.MAXIFS('SLCC Placement'!J:J, 'SLCC Placement'!B:B, 'Vetting Master'!$C222), IF($E222="", "", 0))</f>
        <v/>
      </c>
      <c r="K222" s="5" t="str">
        <f>IFERROR(IF(AND(MATCH(C222,'AP Credit'!B:B,0)&gt;0, MATCH("ENGL 1010",'AP Credit'!J:J,0)&gt;0),"Yes","No"), IF($E222="", " ", "No"))</f>
        <v xml:space="preserve"> </v>
      </c>
      <c r="L222" s="11" t="str" cm="1">
        <f t="array" ref="L222">IF($E222="", "", _xlfn.IFNA(_xlfn.IFS( J222&gt;599,  "1210 - Verify C or Better",  AND(J222&gt;499, OR(I222&gt;13, G222&gt;17)), "1060 - Verify C or Better", AND( OR(G222&gt;17, I222&gt;13), OR(H222&gt;22, J222&gt;399)), "1050 - Verify C or Better", OR( H222&gt;21, J222&gt;299), "1010/1030/1040", OR( H222&gt;19, J222&gt;299), "1010/1030", OR( H222&gt;18, J222&gt;299), "1030"), "Verify C or better in Secondary Math 1,2,3"))</f>
        <v/>
      </c>
      <c r="M222" s="4" t="str">
        <f>IFERROR(VLOOKUP($E222, 'HS Info'!$A:$E, 5, FALSE), IF($E222="", "", "Not in HS Info"))</f>
        <v/>
      </c>
      <c r="N222" s="5" t="str">
        <f>IFERROR(VLOOKUP($C222,Holds!$C:$K, 2, FALSE), IF($E222="", "", 0))</f>
        <v/>
      </c>
      <c r="O222" s="7" t="str">
        <f>IF($E222="", "", _xlfn.XLOOKUP(C222, 'SLCC Student'!H:H, 'SLCC Student'!P:P, "Not Found", 0, 1))</f>
        <v/>
      </c>
      <c r="P222" s="5" t="str">
        <f>IFERROR(VLOOKUP($E222, 'SLCC Student'!$A:$Q, 10, FALSE), IF($E222="", "", "Not Admitted"))</f>
        <v/>
      </c>
      <c r="Q222" s="5" t="str">
        <f>IFERROR(VLOOKUP($E222,'SLCC Student'!$A:$Q,12,FALSE),IF($E222="","", "NotAdmitted"))</f>
        <v/>
      </c>
    </row>
    <row r="223" spans="1:17" x14ac:dyDescent="0.2">
      <c r="A223" s="5" t="str">
        <f>IFERROR(VLOOKUP($E223,'HS Info'!$A:$D,2,FALSE),IF($E223="","","Not in HS Info"))</f>
        <v/>
      </c>
      <c r="B223" s="6" t="str">
        <f>IFERROR(VLOOKUP($C223, 'SLCC Student'!$H:$R, 11, FALSE), IF($E223="", "",  "Not yet admitted"))</f>
        <v/>
      </c>
      <c r="C223" s="5" t="str">
        <f>IFERROR(VLOOKUP($E223,'SLCC Student'!$A:$R,8,FALSE), IF($E223="", "", "Not yet admitted"))</f>
        <v/>
      </c>
      <c r="D223" s="5" t="str">
        <f>IFERROR(VLOOKUP($E223, 'HS Info'!$A:$D, 3, FALSE), IF($E223="", "",  "Not in HS Info"))</f>
        <v/>
      </c>
      <c r="E223" t="str">
        <f>IF(ISBLANK('HS Info'!A222), "", 'HS Info'!A222)</f>
        <v/>
      </c>
      <c r="F223" s="5" t="str">
        <f>IFERROR(VLOOKUP($E223, 'HS Info'!$A:$D, 4, FALSE), IF($E223="", "", "Not in HS Info"))</f>
        <v/>
      </c>
      <c r="G223" t="str">
        <f>IF(_xlfn.MAXIFS(ACT!$K:$K, ACT!$B:$B, 'Vetting Master'!$C223)&gt;0, _xlfn.MAXIFS(ACT!$K:$K, ACT!$B:$B, 'Vetting Master'!$C223), IF($E223="", "", 0))</f>
        <v/>
      </c>
      <c r="H223" t="str">
        <f>IF(_xlfn.MAXIFS(ACT!$J:$J, ACT!$B:$B, 'Vetting Master'!$C223)&gt;0, _xlfn.MAXIFS(ACT!$J:$J, ACT!$B:$B, 'Vetting Master'!$C223), IF($E223="", "", 0))</f>
        <v/>
      </c>
      <c r="I223" t="str">
        <f>IF(_xlfn.MAXIFS('SLCC Placement'!K:K, 'SLCC Placement'!B:B, 'Vetting Master'!$C223)&gt;0, _xlfn.MAXIFS('SLCC Placement'!K:K, 'SLCC Placement'!B:B, 'Vetting Master'!$C223), IF($E223="", "", 0))</f>
        <v/>
      </c>
      <c r="J223" t="str">
        <f>IF(_xlfn.MAXIFS('SLCC Placement'!J:J, 'SLCC Placement'!B:B, 'Vetting Master'!$C223)&gt;0, _xlfn.MAXIFS('SLCC Placement'!J:J, 'SLCC Placement'!B:B, 'Vetting Master'!$C223), IF($E223="", "", 0))</f>
        <v/>
      </c>
      <c r="K223" s="5" t="str">
        <f>IFERROR(IF(AND(MATCH(C223,'AP Credit'!B:B,0)&gt;0, MATCH("ENGL 1010",'AP Credit'!J:J,0)&gt;0),"Yes","No"), IF($E223="", " ", "No"))</f>
        <v xml:space="preserve"> </v>
      </c>
      <c r="L223" s="11" t="str" cm="1">
        <f t="array" ref="L223">IF($E223="", "", _xlfn.IFNA(_xlfn.IFS( J223&gt;599,  "1210 - Verify C or Better",  AND(J223&gt;499, OR(I223&gt;13, G223&gt;17)), "1060 - Verify C or Better", AND( OR(G223&gt;17, I223&gt;13), OR(H223&gt;22, J223&gt;399)), "1050 - Verify C or Better", OR( H223&gt;21, J223&gt;299), "1010/1030/1040", OR( H223&gt;19, J223&gt;299), "1010/1030", OR( H223&gt;18, J223&gt;299), "1030"), "Verify C or better in Secondary Math 1,2,3"))</f>
        <v/>
      </c>
      <c r="M223" s="4" t="str">
        <f>IFERROR(VLOOKUP($E223, 'HS Info'!$A:$E, 5, FALSE), IF($E223="", "", "Not in HS Info"))</f>
        <v/>
      </c>
      <c r="N223" s="5" t="str">
        <f>IFERROR(VLOOKUP($C223,Holds!$C:$K, 2, FALSE), IF($E223="", "", 0))</f>
        <v/>
      </c>
      <c r="O223" s="7" t="str">
        <f>IF($E223="", "", _xlfn.XLOOKUP(C223, 'SLCC Student'!H:H, 'SLCC Student'!P:P, "Not Found", 0, 1))</f>
        <v/>
      </c>
      <c r="P223" s="5" t="str">
        <f>IFERROR(VLOOKUP($E223, 'SLCC Student'!$A:$Q, 10, FALSE), IF($E223="", "", "Not Admitted"))</f>
        <v/>
      </c>
      <c r="Q223" s="5" t="str">
        <f>IFERROR(VLOOKUP($E223,'SLCC Student'!$A:$Q,12,FALSE),IF($E223="","", "NotAdmitted"))</f>
        <v/>
      </c>
    </row>
    <row r="224" spans="1:17" x14ac:dyDescent="0.2">
      <c r="A224" s="5" t="str">
        <f>IFERROR(VLOOKUP($E224,'HS Info'!$A:$D,2,FALSE),IF($E224="","","Not in HS Info"))</f>
        <v/>
      </c>
      <c r="B224" s="6" t="str">
        <f>IFERROR(VLOOKUP($C224, 'SLCC Student'!$H:$R, 11, FALSE), IF($E224="", "",  "Not yet admitted"))</f>
        <v/>
      </c>
      <c r="C224" s="5" t="str">
        <f>IFERROR(VLOOKUP($E224,'SLCC Student'!$A:$R,8,FALSE), IF($E224="", "", "Not yet admitted"))</f>
        <v/>
      </c>
      <c r="D224" s="5" t="str">
        <f>IFERROR(VLOOKUP($E224, 'HS Info'!$A:$D, 3, FALSE), IF($E224="", "",  "Not in HS Info"))</f>
        <v/>
      </c>
      <c r="E224" t="str">
        <f>IF(ISBLANK('HS Info'!A223), "", 'HS Info'!A223)</f>
        <v/>
      </c>
      <c r="F224" s="5" t="str">
        <f>IFERROR(VLOOKUP($E224, 'HS Info'!$A:$D, 4, FALSE), IF($E224="", "", "Not in HS Info"))</f>
        <v/>
      </c>
      <c r="G224" t="str">
        <f>IF(_xlfn.MAXIFS(ACT!$K:$K, ACT!$B:$B, 'Vetting Master'!$C224)&gt;0, _xlfn.MAXIFS(ACT!$K:$K, ACT!$B:$B, 'Vetting Master'!$C224), IF($E224="", "", 0))</f>
        <v/>
      </c>
      <c r="H224" t="str">
        <f>IF(_xlfn.MAXIFS(ACT!$J:$J, ACT!$B:$B, 'Vetting Master'!$C224)&gt;0, _xlfn.MAXIFS(ACT!$J:$J, ACT!$B:$B, 'Vetting Master'!$C224), IF($E224="", "", 0))</f>
        <v/>
      </c>
      <c r="I224" t="str">
        <f>IF(_xlfn.MAXIFS('SLCC Placement'!K:K, 'SLCC Placement'!B:B, 'Vetting Master'!$C224)&gt;0, _xlfn.MAXIFS('SLCC Placement'!K:K, 'SLCC Placement'!B:B, 'Vetting Master'!$C224), IF($E224="", "", 0))</f>
        <v/>
      </c>
      <c r="J224" t="str">
        <f>IF(_xlfn.MAXIFS('SLCC Placement'!J:J, 'SLCC Placement'!B:B, 'Vetting Master'!$C224)&gt;0, _xlfn.MAXIFS('SLCC Placement'!J:J, 'SLCC Placement'!B:B, 'Vetting Master'!$C224), IF($E224="", "", 0))</f>
        <v/>
      </c>
      <c r="K224" s="5" t="str">
        <f>IFERROR(IF(AND(MATCH(C224,'AP Credit'!B:B,0)&gt;0, MATCH("ENGL 1010",'AP Credit'!J:J,0)&gt;0),"Yes","No"), IF($E224="", " ", "No"))</f>
        <v xml:space="preserve"> </v>
      </c>
      <c r="L224" s="11" t="str" cm="1">
        <f t="array" ref="L224">IF($E224="", "", _xlfn.IFNA(_xlfn.IFS( J224&gt;599,  "1210 - Verify C or Better",  AND(J224&gt;499, OR(I224&gt;13, G224&gt;17)), "1060 - Verify C or Better", AND( OR(G224&gt;17, I224&gt;13), OR(H224&gt;22, J224&gt;399)), "1050 - Verify C or Better", OR( H224&gt;21, J224&gt;299), "1010/1030/1040", OR( H224&gt;19, J224&gt;299), "1010/1030", OR( H224&gt;18, J224&gt;299), "1030"), "Verify C or better in Secondary Math 1,2,3"))</f>
        <v/>
      </c>
      <c r="M224" s="4" t="str">
        <f>IFERROR(VLOOKUP($E224, 'HS Info'!$A:$E, 5, FALSE), IF($E224="", "", "Not in HS Info"))</f>
        <v/>
      </c>
      <c r="N224" s="5" t="str">
        <f>IFERROR(VLOOKUP($C224,Holds!$C:$K, 2, FALSE), IF($E224="", "", 0))</f>
        <v/>
      </c>
      <c r="O224" s="7" t="str">
        <f>IF($E224="", "", _xlfn.XLOOKUP(C224, 'SLCC Student'!H:H, 'SLCC Student'!P:P, "Not Found", 0, 1))</f>
        <v/>
      </c>
      <c r="P224" s="5" t="str">
        <f>IFERROR(VLOOKUP($E224, 'SLCC Student'!$A:$Q, 10, FALSE), IF($E224="", "", "Not Admitted"))</f>
        <v/>
      </c>
      <c r="Q224" s="5" t="str">
        <f>IFERROR(VLOOKUP($E224,'SLCC Student'!$A:$Q,12,FALSE),IF($E224="","", "NotAdmitted"))</f>
        <v/>
      </c>
    </row>
    <row r="225" spans="1:17" x14ac:dyDescent="0.2">
      <c r="A225" s="5" t="str">
        <f>IFERROR(VLOOKUP($E225,'HS Info'!$A:$D,2,FALSE),IF($E225="","","Not in HS Info"))</f>
        <v/>
      </c>
      <c r="B225" s="6" t="str">
        <f>IFERROR(VLOOKUP($C225, 'SLCC Student'!$H:$R, 11, FALSE), IF($E225="", "",  "Not yet admitted"))</f>
        <v/>
      </c>
      <c r="C225" s="5" t="str">
        <f>IFERROR(VLOOKUP($E225,'SLCC Student'!$A:$R,8,FALSE), IF($E225="", "", "Not yet admitted"))</f>
        <v/>
      </c>
      <c r="D225" s="5" t="str">
        <f>IFERROR(VLOOKUP($E225, 'HS Info'!$A:$D, 3, FALSE), IF($E225="", "",  "Not in HS Info"))</f>
        <v/>
      </c>
      <c r="E225" t="str">
        <f>IF(ISBLANK('HS Info'!A224), "", 'HS Info'!A224)</f>
        <v/>
      </c>
      <c r="F225" s="5" t="str">
        <f>IFERROR(VLOOKUP($E225, 'HS Info'!$A:$D, 4, FALSE), IF($E225="", "", "Not in HS Info"))</f>
        <v/>
      </c>
      <c r="G225" t="str">
        <f>IF(_xlfn.MAXIFS(ACT!$K:$K, ACT!$B:$B, 'Vetting Master'!$C225)&gt;0, _xlfn.MAXIFS(ACT!$K:$K, ACT!$B:$B, 'Vetting Master'!$C225), IF($E225="", "", 0))</f>
        <v/>
      </c>
      <c r="H225" t="str">
        <f>IF(_xlfn.MAXIFS(ACT!$J:$J, ACT!$B:$B, 'Vetting Master'!$C225)&gt;0, _xlfn.MAXIFS(ACT!$J:$J, ACT!$B:$B, 'Vetting Master'!$C225), IF($E225="", "", 0))</f>
        <v/>
      </c>
      <c r="I225" t="str">
        <f>IF(_xlfn.MAXIFS('SLCC Placement'!K:K, 'SLCC Placement'!B:B, 'Vetting Master'!$C225)&gt;0, _xlfn.MAXIFS('SLCC Placement'!K:K, 'SLCC Placement'!B:B, 'Vetting Master'!$C225), IF($E225="", "", 0))</f>
        <v/>
      </c>
      <c r="J225" t="str">
        <f>IF(_xlfn.MAXIFS('SLCC Placement'!J:J, 'SLCC Placement'!B:B, 'Vetting Master'!$C225)&gt;0, _xlfn.MAXIFS('SLCC Placement'!J:J, 'SLCC Placement'!B:B, 'Vetting Master'!$C225), IF($E225="", "", 0))</f>
        <v/>
      </c>
      <c r="K225" s="5" t="str">
        <f>IFERROR(IF(AND(MATCH(C225,'AP Credit'!B:B,0)&gt;0, MATCH("ENGL 1010",'AP Credit'!J:J,0)&gt;0),"Yes","No"), IF($E225="", " ", "No"))</f>
        <v xml:space="preserve"> </v>
      </c>
      <c r="L225" s="11" t="str" cm="1">
        <f t="array" ref="L225">IF($E225="", "", _xlfn.IFNA(_xlfn.IFS( J225&gt;599,  "1210 - Verify C or Better",  AND(J225&gt;499, OR(I225&gt;13, G225&gt;17)), "1060 - Verify C or Better", AND( OR(G225&gt;17, I225&gt;13), OR(H225&gt;22, J225&gt;399)), "1050 - Verify C or Better", OR( H225&gt;21, J225&gt;299), "1010/1030/1040", OR( H225&gt;19, J225&gt;299), "1010/1030", OR( H225&gt;18, J225&gt;299), "1030"), "Verify C or better in Secondary Math 1,2,3"))</f>
        <v/>
      </c>
      <c r="M225" s="4" t="str">
        <f>IFERROR(VLOOKUP($E225, 'HS Info'!$A:$E, 5, FALSE), IF($E225="", "", "Not in HS Info"))</f>
        <v/>
      </c>
      <c r="N225" s="5" t="str">
        <f>IFERROR(VLOOKUP($C225,Holds!$C:$K, 2, FALSE), IF($E225="", "", 0))</f>
        <v/>
      </c>
      <c r="O225" s="7" t="str">
        <f>IF($E225="", "", _xlfn.XLOOKUP(C225, 'SLCC Student'!H:H, 'SLCC Student'!P:P, "Not Found", 0, 1))</f>
        <v/>
      </c>
      <c r="P225" s="5" t="str">
        <f>IFERROR(VLOOKUP($E225, 'SLCC Student'!$A:$Q, 10, FALSE), IF($E225="", "", "Not Admitted"))</f>
        <v/>
      </c>
      <c r="Q225" s="5" t="str">
        <f>IFERROR(VLOOKUP($E225,'SLCC Student'!$A:$Q,12,FALSE),IF($E225="","", "NotAdmitted"))</f>
        <v/>
      </c>
    </row>
    <row r="226" spans="1:17" x14ac:dyDescent="0.2">
      <c r="A226" s="5" t="str">
        <f>IFERROR(VLOOKUP($E226,'HS Info'!$A:$D,2,FALSE),IF($E226="","","Not in HS Info"))</f>
        <v/>
      </c>
      <c r="B226" s="6" t="str">
        <f>IFERROR(VLOOKUP($C226, 'SLCC Student'!$H:$R, 11, FALSE), IF($E226="", "",  "Not yet admitted"))</f>
        <v/>
      </c>
      <c r="C226" s="5" t="str">
        <f>IFERROR(VLOOKUP($E226,'SLCC Student'!$A:$R,8,FALSE), IF($E226="", "", "Not yet admitted"))</f>
        <v/>
      </c>
      <c r="D226" s="5" t="str">
        <f>IFERROR(VLOOKUP($E226, 'HS Info'!$A:$D, 3, FALSE), IF($E226="", "",  "Not in HS Info"))</f>
        <v/>
      </c>
      <c r="E226" t="str">
        <f>IF(ISBLANK('HS Info'!A225), "", 'HS Info'!A225)</f>
        <v/>
      </c>
      <c r="F226" s="5" t="str">
        <f>IFERROR(VLOOKUP($E226, 'HS Info'!$A:$D, 4, FALSE), IF($E226="", "", "Not in HS Info"))</f>
        <v/>
      </c>
      <c r="G226" t="str">
        <f>IF(_xlfn.MAXIFS(ACT!$K:$K, ACT!$B:$B, 'Vetting Master'!$C226)&gt;0, _xlfn.MAXIFS(ACT!$K:$K, ACT!$B:$B, 'Vetting Master'!$C226), IF($E226="", "", 0))</f>
        <v/>
      </c>
      <c r="H226" t="str">
        <f>IF(_xlfn.MAXIFS(ACT!$J:$J, ACT!$B:$B, 'Vetting Master'!$C226)&gt;0, _xlfn.MAXIFS(ACT!$J:$J, ACT!$B:$B, 'Vetting Master'!$C226), IF($E226="", "", 0))</f>
        <v/>
      </c>
      <c r="I226" t="str">
        <f>IF(_xlfn.MAXIFS('SLCC Placement'!K:K, 'SLCC Placement'!B:B, 'Vetting Master'!$C226)&gt;0, _xlfn.MAXIFS('SLCC Placement'!K:K, 'SLCC Placement'!B:B, 'Vetting Master'!$C226), IF($E226="", "", 0))</f>
        <v/>
      </c>
      <c r="J226" t="str">
        <f>IF(_xlfn.MAXIFS('SLCC Placement'!J:J, 'SLCC Placement'!B:B, 'Vetting Master'!$C226)&gt;0, _xlfn.MAXIFS('SLCC Placement'!J:J, 'SLCC Placement'!B:B, 'Vetting Master'!$C226), IF($E226="", "", 0))</f>
        <v/>
      </c>
      <c r="K226" s="5" t="str">
        <f>IFERROR(IF(AND(MATCH(C226,'AP Credit'!B:B,0)&gt;0, MATCH("ENGL 1010",'AP Credit'!J:J,0)&gt;0),"Yes","No"), IF($E226="", " ", "No"))</f>
        <v xml:space="preserve"> </v>
      </c>
      <c r="L226" s="11" t="str" cm="1">
        <f t="array" ref="L226">IF($E226="", "", _xlfn.IFNA(_xlfn.IFS( J226&gt;599,  "1210 - Verify C or Better",  AND(J226&gt;499, OR(I226&gt;13, G226&gt;17)), "1060 - Verify C or Better", AND( OR(G226&gt;17, I226&gt;13), OR(H226&gt;22, J226&gt;399)), "1050 - Verify C or Better", OR( H226&gt;21, J226&gt;299), "1010/1030/1040", OR( H226&gt;19, J226&gt;299), "1010/1030", OR( H226&gt;18, J226&gt;299), "1030"), "Verify C or better in Secondary Math 1,2,3"))</f>
        <v/>
      </c>
      <c r="M226" s="4" t="str">
        <f>IFERROR(VLOOKUP($E226, 'HS Info'!$A:$E, 5, FALSE), IF($E226="", "", "Not in HS Info"))</f>
        <v/>
      </c>
      <c r="N226" s="5" t="str">
        <f>IFERROR(VLOOKUP($C226,Holds!$C:$K, 2, FALSE), IF($E226="", "", 0))</f>
        <v/>
      </c>
      <c r="O226" s="7" t="str">
        <f>IF($E226="", "", _xlfn.XLOOKUP(C226, 'SLCC Student'!H:H, 'SLCC Student'!P:P, "Not Found", 0, 1))</f>
        <v/>
      </c>
      <c r="P226" s="5" t="str">
        <f>IFERROR(VLOOKUP($E226, 'SLCC Student'!$A:$Q, 10, FALSE), IF($E226="", "", "Not Admitted"))</f>
        <v/>
      </c>
      <c r="Q226" s="5" t="str">
        <f>IFERROR(VLOOKUP($E226,'SLCC Student'!$A:$Q,12,FALSE),IF($E226="","", "NotAdmitted"))</f>
        <v/>
      </c>
    </row>
    <row r="227" spans="1:17" x14ac:dyDescent="0.2">
      <c r="A227" s="5" t="str">
        <f>IFERROR(VLOOKUP($E227,'HS Info'!$A:$D,2,FALSE),IF($E227="","","Not in HS Info"))</f>
        <v/>
      </c>
      <c r="B227" s="6" t="str">
        <f>IFERROR(VLOOKUP($C227, 'SLCC Student'!$H:$R, 11, FALSE), IF($E227="", "",  "Not yet admitted"))</f>
        <v/>
      </c>
      <c r="C227" s="5" t="str">
        <f>IFERROR(VLOOKUP($E227,'SLCC Student'!$A:$R,8,FALSE), IF($E227="", "", "Not yet admitted"))</f>
        <v/>
      </c>
      <c r="D227" s="5" t="str">
        <f>IFERROR(VLOOKUP($E227, 'HS Info'!$A:$D, 3, FALSE), IF($E227="", "",  "Not in HS Info"))</f>
        <v/>
      </c>
      <c r="E227" t="str">
        <f>IF(ISBLANK('HS Info'!A226), "", 'HS Info'!A226)</f>
        <v/>
      </c>
      <c r="F227" s="5" t="str">
        <f>IFERROR(VLOOKUP($E227, 'HS Info'!$A:$D, 4, FALSE), IF($E227="", "", "Not in HS Info"))</f>
        <v/>
      </c>
      <c r="G227" t="str">
        <f>IF(_xlfn.MAXIFS(ACT!$K:$K, ACT!$B:$B, 'Vetting Master'!$C227)&gt;0, _xlfn.MAXIFS(ACT!$K:$K, ACT!$B:$B, 'Vetting Master'!$C227), IF($E227="", "", 0))</f>
        <v/>
      </c>
      <c r="H227" t="str">
        <f>IF(_xlfn.MAXIFS(ACT!$J:$J, ACT!$B:$B, 'Vetting Master'!$C227)&gt;0, _xlfn.MAXIFS(ACT!$J:$J, ACT!$B:$B, 'Vetting Master'!$C227), IF($E227="", "", 0))</f>
        <v/>
      </c>
      <c r="I227" t="str">
        <f>IF(_xlfn.MAXIFS('SLCC Placement'!K:K, 'SLCC Placement'!B:B, 'Vetting Master'!$C227)&gt;0, _xlfn.MAXIFS('SLCC Placement'!K:K, 'SLCC Placement'!B:B, 'Vetting Master'!$C227), IF($E227="", "", 0))</f>
        <v/>
      </c>
      <c r="J227" t="str">
        <f>IF(_xlfn.MAXIFS('SLCC Placement'!J:J, 'SLCC Placement'!B:B, 'Vetting Master'!$C227)&gt;0, _xlfn.MAXIFS('SLCC Placement'!J:J, 'SLCC Placement'!B:B, 'Vetting Master'!$C227), IF($E227="", "", 0))</f>
        <v/>
      </c>
      <c r="K227" s="5" t="str">
        <f>IFERROR(IF(AND(MATCH(C227,'AP Credit'!B:B,0)&gt;0, MATCH("ENGL 1010",'AP Credit'!J:J,0)&gt;0),"Yes","No"), IF($E227="", " ", "No"))</f>
        <v xml:space="preserve"> </v>
      </c>
      <c r="L227" s="11" t="str" cm="1">
        <f t="array" ref="L227">IF($E227="", "", _xlfn.IFNA(_xlfn.IFS( J227&gt;599,  "1210 - Verify C or Better",  AND(J227&gt;499, OR(I227&gt;13, G227&gt;17)), "1060 - Verify C or Better", AND( OR(G227&gt;17, I227&gt;13), OR(H227&gt;22, J227&gt;399)), "1050 - Verify C or Better", OR( H227&gt;21, J227&gt;299), "1010/1030/1040", OR( H227&gt;19, J227&gt;299), "1010/1030", OR( H227&gt;18, J227&gt;299), "1030"), "Verify C or better in Secondary Math 1,2,3"))</f>
        <v/>
      </c>
      <c r="M227" s="4" t="str">
        <f>IFERROR(VLOOKUP($E227, 'HS Info'!$A:$E, 5, FALSE), IF($E227="", "", "Not in HS Info"))</f>
        <v/>
      </c>
      <c r="N227" s="5" t="str">
        <f>IFERROR(VLOOKUP($C227,Holds!$C:$K, 2, FALSE), IF($E227="", "", 0))</f>
        <v/>
      </c>
      <c r="O227" s="7" t="str">
        <f>IF($E227="", "", _xlfn.XLOOKUP(C227, 'SLCC Student'!H:H, 'SLCC Student'!P:P, "Not Found", 0, 1))</f>
        <v/>
      </c>
      <c r="P227" s="5" t="str">
        <f>IFERROR(VLOOKUP($E227, 'SLCC Student'!$A:$Q, 10, FALSE), IF($E227="", "", "Not Admitted"))</f>
        <v/>
      </c>
      <c r="Q227" s="5" t="str">
        <f>IFERROR(VLOOKUP($E227,'SLCC Student'!$A:$Q,12,FALSE),IF($E227="","", "NotAdmitted"))</f>
        <v/>
      </c>
    </row>
    <row r="228" spans="1:17" x14ac:dyDescent="0.2">
      <c r="A228" s="5" t="str">
        <f>IFERROR(VLOOKUP($E228,'HS Info'!$A:$D,2,FALSE),IF($E228="","","Not in HS Info"))</f>
        <v/>
      </c>
      <c r="B228" s="6" t="str">
        <f>IFERROR(VLOOKUP($C228, 'SLCC Student'!$H:$R, 11, FALSE), IF($E228="", "",  "Not yet admitted"))</f>
        <v/>
      </c>
      <c r="C228" s="5" t="str">
        <f>IFERROR(VLOOKUP($E228,'SLCC Student'!$A:$R,8,FALSE), IF($E228="", "", "Not yet admitted"))</f>
        <v/>
      </c>
      <c r="D228" s="5" t="str">
        <f>IFERROR(VLOOKUP($E228, 'HS Info'!$A:$D, 3, FALSE), IF($E228="", "",  "Not in HS Info"))</f>
        <v/>
      </c>
      <c r="E228" t="str">
        <f>IF(ISBLANK('HS Info'!A227), "", 'HS Info'!A227)</f>
        <v/>
      </c>
      <c r="F228" s="5" t="str">
        <f>IFERROR(VLOOKUP($E228, 'HS Info'!$A:$D, 4, FALSE), IF($E228="", "", "Not in HS Info"))</f>
        <v/>
      </c>
      <c r="G228" t="str">
        <f>IF(_xlfn.MAXIFS(ACT!$K:$K, ACT!$B:$B, 'Vetting Master'!$C228)&gt;0, _xlfn.MAXIFS(ACT!$K:$K, ACT!$B:$B, 'Vetting Master'!$C228), IF($E228="", "", 0))</f>
        <v/>
      </c>
      <c r="H228" t="str">
        <f>IF(_xlfn.MAXIFS(ACT!$J:$J, ACT!$B:$B, 'Vetting Master'!$C228)&gt;0, _xlfn.MAXIFS(ACT!$J:$J, ACT!$B:$B, 'Vetting Master'!$C228), IF($E228="", "", 0))</f>
        <v/>
      </c>
      <c r="I228" t="str">
        <f>IF(_xlfn.MAXIFS('SLCC Placement'!K:K, 'SLCC Placement'!B:B, 'Vetting Master'!$C228)&gt;0, _xlfn.MAXIFS('SLCC Placement'!K:K, 'SLCC Placement'!B:B, 'Vetting Master'!$C228), IF($E228="", "", 0))</f>
        <v/>
      </c>
      <c r="J228" t="str">
        <f>IF(_xlfn.MAXIFS('SLCC Placement'!J:J, 'SLCC Placement'!B:B, 'Vetting Master'!$C228)&gt;0, _xlfn.MAXIFS('SLCC Placement'!J:J, 'SLCC Placement'!B:B, 'Vetting Master'!$C228), IF($E228="", "", 0))</f>
        <v/>
      </c>
      <c r="K228" s="5" t="str">
        <f>IFERROR(IF(AND(MATCH(C228,'AP Credit'!B:B,0)&gt;0, MATCH("ENGL 1010",'AP Credit'!J:J,0)&gt;0),"Yes","No"), IF($E228="", " ", "No"))</f>
        <v xml:space="preserve"> </v>
      </c>
      <c r="L228" s="11" t="str" cm="1">
        <f t="array" ref="L228">IF($E228="", "", _xlfn.IFNA(_xlfn.IFS( J228&gt;599,  "1210 - Verify C or Better",  AND(J228&gt;499, OR(I228&gt;13, G228&gt;17)), "1060 - Verify C or Better", AND( OR(G228&gt;17, I228&gt;13), OR(H228&gt;22, J228&gt;399)), "1050 - Verify C or Better", OR( H228&gt;21, J228&gt;299), "1010/1030/1040", OR( H228&gt;19, J228&gt;299), "1010/1030", OR( H228&gt;18, J228&gt;299), "1030"), "Verify C or better in Secondary Math 1,2,3"))</f>
        <v/>
      </c>
      <c r="M228" s="4" t="str">
        <f>IFERROR(VLOOKUP($E228, 'HS Info'!$A:$E, 5, FALSE), IF($E228="", "", "Not in HS Info"))</f>
        <v/>
      </c>
      <c r="N228" s="5" t="str">
        <f>IFERROR(VLOOKUP($C228,Holds!$C:$K, 2, FALSE), IF($E228="", "", 0))</f>
        <v/>
      </c>
      <c r="O228" s="7" t="str">
        <f>IF($E228="", "", _xlfn.XLOOKUP(C228, 'SLCC Student'!H:H, 'SLCC Student'!P:P, "Not Found", 0, 1))</f>
        <v/>
      </c>
      <c r="P228" s="5" t="str">
        <f>IFERROR(VLOOKUP($E228, 'SLCC Student'!$A:$Q, 10, FALSE), IF($E228="", "", "Not Admitted"))</f>
        <v/>
      </c>
      <c r="Q228" s="5" t="str">
        <f>IFERROR(VLOOKUP($E228,'SLCC Student'!$A:$Q,12,FALSE),IF($E228="","", "NotAdmitted"))</f>
        <v/>
      </c>
    </row>
    <row r="229" spans="1:17" x14ac:dyDescent="0.2">
      <c r="A229" s="5" t="str">
        <f>IFERROR(VLOOKUP($E229,'HS Info'!$A:$D,2,FALSE),IF($E229="","","Not in HS Info"))</f>
        <v/>
      </c>
      <c r="B229" s="6" t="str">
        <f>IFERROR(VLOOKUP($C229, 'SLCC Student'!$H:$R, 11, FALSE), IF($E229="", "",  "Not yet admitted"))</f>
        <v/>
      </c>
      <c r="C229" s="5" t="str">
        <f>IFERROR(VLOOKUP($E229,'SLCC Student'!$A:$R,8,FALSE), IF($E229="", "", "Not yet admitted"))</f>
        <v/>
      </c>
      <c r="D229" s="5" t="str">
        <f>IFERROR(VLOOKUP($E229, 'HS Info'!$A:$D, 3, FALSE), IF($E229="", "",  "Not in HS Info"))</f>
        <v/>
      </c>
      <c r="E229" t="str">
        <f>IF(ISBLANK('HS Info'!A228), "", 'HS Info'!A228)</f>
        <v/>
      </c>
      <c r="F229" s="5" t="str">
        <f>IFERROR(VLOOKUP($E229, 'HS Info'!$A:$D, 4, FALSE), IF($E229="", "", "Not in HS Info"))</f>
        <v/>
      </c>
      <c r="G229" t="str">
        <f>IF(_xlfn.MAXIFS(ACT!$K:$K, ACT!$B:$B, 'Vetting Master'!$C229)&gt;0, _xlfn.MAXIFS(ACT!$K:$K, ACT!$B:$B, 'Vetting Master'!$C229), IF($E229="", "", 0))</f>
        <v/>
      </c>
      <c r="H229" t="str">
        <f>IF(_xlfn.MAXIFS(ACT!$J:$J, ACT!$B:$B, 'Vetting Master'!$C229)&gt;0, _xlfn.MAXIFS(ACT!$J:$J, ACT!$B:$B, 'Vetting Master'!$C229), IF($E229="", "", 0))</f>
        <v/>
      </c>
      <c r="I229" t="str">
        <f>IF(_xlfn.MAXIFS('SLCC Placement'!K:K, 'SLCC Placement'!B:B, 'Vetting Master'!$C229)&gt;0, _xlfn.MAXIFS('SLCC Placement'!K:K, 'SLCC Placement'!B:B, 'Vetting Master'!$C229), IF($E229="", "", 0))</f>
        <v/>
      </c>
      <c r="J229" t="str">
        <f>IF(_xlfn.MAXIFS('SLCC Placement'!J:J, 'SLCC Placement'!B:B, 'Vetting Master'!$C229)&gt;0, _xlfn.MAXIFS('SLCC Placement'!J:J, 'SLCC Placement'!B:B, 'Vetting Master'!$C229), IF($E229="", "", 0))</f>
        <v/>
      </c>
      <c r="K229" s="5" t="str">
        <f>IFERROR(IF(AND(MATCH(C229,'AP Credit'!B:B,0)&gt;0, MATCH("ENGL 1010",'AP Credit'!J:J,0)&gt;0),"Yes","No"), IF($E229="", " ", "No"))</f>
        <v xml:space="preserve"> </v>
      </c>
      <c r="L229" s="11" t="str" cm="1">
        <f t="array" ref="L229">IF($E229="", "", _xlfn.IFNA(_xlfn.IFS( J229&gt;599,  "1210 - Verify C or Better",  AND(J229&gt;499, OR(I229&gt;13, G229&gt;17)), "1060 - Verify C or Better", AND( OR(G229&gt;17, I229&gt;13), OR(H229&gt;22, J229&gt;399)), "1050 - Verify C or Better", OR( H229&gt;21, J229&gt;299), "1010/1030/1040", OR( H229&gt;19, J229&gt;299), "1010/1030", OR( H229&gt;18, J229&gt;299), "1030"), "Verify C or better in Secondary Math 1,2,3"))</f>
        <v/>
      </c>
      <c r="M229" s="4" t="str">
        <f>IFERROR(VLOOKUP($E229, 'HS Info'!$A:$E, 5, FALSE), IF($E229="", "", "Not in HS Info"))</f>
        <v/>
      </c>
      <c r="N229" s="5" t="str">
        <f>IFERROR(VLOOKUP($C229,Holds!$C:$K, 2, FALSE), IF($E229="", "", 0))</f>
        <v/>
      </c>
      <c r="O229" s="7" t="str">
        <f>IF($E229="", "", _xlfn.XLOOKUP(C229, 'SLCC Student'!H:H, 'SLCC Student'!P:P, "Not Found", 0, 1))</f>
        <v/>
      </c>
      <c r="P229" s="5" t="str">
        <f>IFERROR(VLOOKUP($E229, 'SLCC Student'!$A:$Q, 10, FALSE), IF($E229="", "", "Not Admitted"))</f>
        <v/>
      </c>
      <c r="Q229" s="5" t="str">
        <f>IFERROR(VLOOKUP($E229,'SLCC Student'!$A:$Q,12,FALSE),IF($E229="","", "NotAdmitted"))</f>
        <v/>
      </c>
    </row>
    <row r="230" spans="1:17" x14ac:dyDescent="0.2">
      <c r="A230" s="5" t="str">
        <f>IFERROR(VLOOKUP($E230,'HS Info'!$A:$D,2,FALSE),IF($E230="","","Not in HS Info"))</f>
        <v/>
      </c>
      <c r="B230" s="6" t="str">
        <f>IFERROR(VLOOKUP($C230, 'SLCC Student'!$H:$R, 11, FALSE), IF($E230="", "",  "Not yet admitted"))</f>
        <v/>
      </c>
      <c r="C230" s="5" t="str">
        <f>IFERROR(VLOOKUP($E230,'SLCC Student'!$A:$R,8,FALSE), IF($E230="", "", "Not yet admitted"))</f>
        <v/>
      </c>
      <c r="D230" s="5" t="str">
        <f>IFERROR(VLOOKUP($E230, 'HS Info'!$A:$D, 3, FALSE), IF($E230="", "",  "Not in HS Info"))</f>
        <v/>
      </c>
      <c r="E230" t="str">
        <f>IF(ISBLANK('HS Info'!A229), "", 'HS Info'!A229)</f>
        <v/>
      </c>
      <c r="F230" s="5" t="str">
        <f>IFERROR(VLOOKUP($E230, 'HS Info'!$A:$D, 4, FALSE), IF($E230="", "", "Not in HS Info"))</f>
        <v/>
      </c>
      <c r="G230" t="str">
        <f>IF(_xlfn.MAXIFS(ACT!$K:$K, ACT!$B:$B, 'Vetting Master'!$C230)&gt;0, _xlfn.MAXIFS(ACT!$K:$K, ACT!$B:$B, 'Vetting Master'!$C230), IF($E230="", "", 0))</f>
        <v/>
      </c>
      <c r="H230" t="str">
        <f>IF(_xlfn.MAXIFS(ACT!$J:$J, ACT!$B:$B, 'Vetting Master'!$C230)&gt;0, _xlfn.MAXIFS(ACT!$J:$J, ACT!$B:$B, 'Vetting Master'!$C230), IF($E230="", "", 0))</f>
        <v/>
      </c>
      <c r="I230" t="str">
        <f>IF(_xlfn.MAXIFS('SLCC Placement'!K:K, 'SLCC Placement'!B:B, 'Vetting Master'!$C230)&gt;0, _xlfn.MAXIFS('SLCC Placement'!K:K, 'SLCC Placement'!B:B, 'Vetting Master'!$C230), IF($E230="", "", 0))</f>
        <v/>
      </c>
      <c r="J230" t="str">
        <f>IF(_xlfn.MAXIFS('SLCC Placement'!J:J, 'SLCC Placement'!B:B, 'Vetting Master'!$C230)&gt;0, _xlfn.MAXIFS('SLCC Placement'!J:J, 'SLCC Placement'!B:B, 'Vetting Master'!$C230), IF($E230="", "", 0))</f>
        <v/>
      </c>
      <c r="K230" s="5" t="str">
        <f>IFERROR(IF(AND(MATCH(C230,'AP Credit'!B:B,0)&gt;0, MATCH("ENGL 1010",'AP Credit'!J:J,0)&gt;0),"Yes","No"), IF($E230="", " ", "No"))</f>
        <v xml:space="preserve"> </v>
      </c>
      <c r="L230" s="11" t="str" cm="1">
        <f t="array" ref="L230">IF($E230="", "", _xlfn.IFNA(_xlfn.IFS( J230&gt;599,  "1210 - Verify C or Better",  AND(J230&gt;499, OR(I230&gt;13, G230&gt;17)), "1060 - Verify C or Better", AND( OR(G230&gt;17, I230&gt;13), OR(H230&gt;22, J230&gt;399)), "1050 - Verify C or Better", OR( H230&gt;21, J230&gt;299), "1010/1030/1040", OR( H230&gt;19, J230&gt;299), "1010/1030", OR( H230&gt;18, J230&gt;299), "1030"), "Verify C or better in Secondary Math 1,2,3"))</f>
        <v/>
      </c>
      <c r="M230" s="4" t="str">
        <f>IFERROR(VLOOKUP($E230, 'HS Info'!$A:$E, 5, FALSE), IF($E230="", "", "Not in HS Info"))</f>
        <v/>
      </c>
      <c r="N230" s="5" t="str">
        <f>IFERROR(VLOOKUP($C230,Holds!$C:$K, 2, FALSE), IF($E230="", "", 0))</f>
        <v/>
      </c>
      <c r="O230" s="7" t="str">
        <f>IF($E230="", "", _xlfn.XLOOKUP(C230, 'SLCC Student'!H:H, 'SLCC Student'!P:P, "Not Found", 0, 1))</f>
        <v/>
      </c>
      <c r="P230" s="5" t="str">
        <f>IFERROR(VLOOKUP($E230, 'SLCC Student'!$A:$Q, 10, FALSE), IF($E230="", "", "Not Admitted"))</f>
        <v/>
      </c>
      <c r="Q230" s="5" t="str">
        <f>IFERROR(VLOOKUP($E230,'SLCC Student'!$A:$Q,12,FALSE),IF($E230="","", "NotAdmitted"))</f>
        <v/>
      </c>
    </row>
    <row r="231" spans="1:17" x14ac:dyDescent="0.2">
      <c r="A231" s="5" t="str">
        <f>IFERROR(VLOOKUP($E231,'HS Info'!$A:$D,2,FALSE),IF($E231="","","Not in HS Info"))</f>
        <v/>
      </c>
      <c r="B231" s="6" t="str">
        <f>IFERROR(VLOOKUP($C231, 'SLCC Student'!$H:$R, 11, FALSE), IF($E231="", "",  "Not yet admitted"))</f>
        <v/>
      </c>
      <c r="C231" s="5" t="str">
        <f>IFERROR(VLOOKUP($E231,'SLCC Student'!$A:$R,8,FALSE), IF($E231="", "", "Not yet admitted"))</f>
        <v/>
      </c>
      <c r="D231" s="5" t="str">
        <f>IFERROR(VLOOKUP($E231, 'HS Info'!$A:$D, 3, FALSE), IF($E231="", "",  "Not in HS Info"))</f>
        <v/>
      </c>
      <c r="E231" t="str">
        <f>IF(ISBLANK('HS Info'!A230), "", 'HS Info'!A230)</f>
        <v/>
      </c>
      <c r="F231" s="5" t="str">
        <f>IFERROR(VLOOKUP($E231, 'HS Info'!$A:$D, 4, FALSE), IF($E231="", "", "Not in HS Info"))</f>
        <v/>
      </c>
      <c r="G231" t="str">
        <f>IF(_xlfn.MAXIFS(ACT!$K:$K, ACT!$B:$B, 'Vetting Master'!$C231)&gt;0, _xlfn.MAXIFS(ACT!$K:$K, ACT!$B:$B, 'Vetting Master'!$C231), IF($E231="", "", 0))</f>
        <v/>
      </c>
      <c r="H231" t="str">
        <f>IF(_xlfn.MAXIFS(ACT!$J:$J, ACT!$B:$B, 'Vetting Master'!$C231)&gt;0, _xlfn.MAXIFS(ACT!$J:$J, ACT!$B:$B, 'Vetting Master'!$C231), IF($E231="", "", 0))</f>
        <v/>
      </c>
      <c r="I231" t="str">
        <f>IF(_xlfn.MAXIFS('SLCC Placement'!K:K, 'SLCC Placement'!B:B, 'Vetting Master'!$C231)&gt;0, _xlfn.MAXIFS('SLCC Placement'!K:K, 'SLCC Placement'!B:B, 'Vetting Master'!$C231), IF($E231="", "", 0))</f>
        <v/>
      </c>
      <c r="J231" t="str">
        <f>IF(_xlfn.MAXIFS('SLCC Placement'!J:J, 'SLCC Placement'!B:B, 'Vetting Master'!$C231)&gt;0, _xlfn.MAXIFS('SLCC Placement'!J:J, 'SLCC Placement'!B:B, 'Vetting Master'!$C231), IF($E231="", "", 0))</f>
        <v/>
      </c>
      <c r="K231" s="5" t="str">
        <f>IFERROR(IF(AND(MATCH(C231,'AP Credit'!B:B,0)&gt;0, MATCH("ENGL 1010",'AP Credit'!J:J,0)&gt;0),"Yes","No"), IF($E231="", " ", "No"))</f>
        <v xml:space="preserve"> </v>
      </c>
      <c r="L231" s="11" t="str" cm="1">
        <f t="array" ref="L231">IF($E231="", "", _xlfn.IFNA(_xlfn.IFS( J231&gt;599,  "1210 - Verify C or Better",  AND(J231&gt;499, OR(I231&gt;13, G231&gt;17)), "1060 - Verify C or Better", AND( OR(G231&gt;17, I231&gt;13), OR(H231&gt;22, J231&gt;399)), "1050 - Verify C or Better", OR( H231&gt;21, J231&gt;299), "1010/1030/1040", OR( H231&gt;19, J231&gt;299), "1010/1030", OR( H231&gt;18, J231&gt;299), "1030"), "Verify C or better in Secondary Math 1,2,3"))</f>
        <v/>
      </c>
      <c r="M231" s="4" t="str">
        <f>IFERROR(VLOOKUP($E231, 'HS Info'!$A:$E, 5, FALSE), IF($E231="", "", "Not in HS Info"))</f>
        <v/>
      </c>
      <c r="N231" s="5" t="str">
        <f>IFERROR(VLOOKUP($C231,Holds!$C:$K, 2, FALSE), IF($E231="", "", 0))</f>
        <v/>
      </c>
      <c r="O231" s="7" t="str">
        <f>IF($E231="", "", _xlfn.XLOOKUP(C231, 'SLCC Student'!H:H, 'SLCC Student'!P:P, "Not Found", 0, 1))</f>
        <v/>
      </c>
      <c r="P231" s="5" t="str">
        <f>IFERROR(VLOOKUP($E231, 'SLCC Student'!$A:$Q, 10, FALSE), IF($E231="", "", "Not Admitted"))</f>
        <v/>
      </c>
      <c r="Q231" s="5" t="str">
        <f>IFERROR(VLOOKUP($E231,'SLCC Student'!$A:$Q,12,FALSE),IF($E231="","", "NotAdmitted"))</f>
        <v/>
      </c>
    </row>
    <row r="232" spans="1:17" x14ac:dyDescent="0.2">
      <c r="A232" s="5" t="str">
        <f>IFERROR(VLOOKUP($E232,'HS Info'!$A:$D,2,FALSE),IF($E232="","","Not in HS Info"))</f>
        <v/>
      </c>
      <c r="B232" s="6" t="str">
        <f>IFERROR(VLOOKUP($C232, 'SLCC Student'!$H:$R, 11, FALSE), IF($E232="", "",  "Not yet admitted"))</f>
        <v/>
      </c>
      <c r="C232" s="5" t="str">
        <f>IFERROR(VLOOKUP($E232,'SLCC Student'!$A:$R,8,FALSE), IF($E232="", "", "Not yet admitted"))</f>
        <v/>
      </c>
      <c r="D232" s="5" t="str">
        <f>IFERROR(VLOOKUP($E232, 'HS Info'!$A:$D, 3, FALSE), IF($E232="", "",  "Not in HS Info"))</f>
        <v/>
      </c>
      <c r="E232" t="str">
        <f>IF(ISBLANK('HS Info'!A231), "", 'HS Info'!A231)</f>
        <v/>
      </c>
      <c r="F232" s="5" t="str">
        <f>IFERROR(VLOOKUP($E232, 'HS Info'!$A:$D, 4, FALSE), IF($E232="", "", "Not in HS Info"))</f>
        <v/>
      </c>
      <c r="G232" t="str">
        <f>IF(_xlfn.MAXIFS(ACT!$K:$K, ACT!$B:$B, 'Vetting Master'!$C232)&gt;0, _xlfn.MAXIFS(ACT!$K:$K, ACT!$B:$B, 'Vetting Master'!$C232), IF($E232="", "", 0))</f>
        <v/>
      </c>
      <c r="H232" t="str">
        <f>IF(_xlfn.MAXIFS(ACT!$J:$J, ACT!$B:$B, 'Vetting Master'!$C232)&gt;0, _xlfn.MAXIFS(ACT!$J:$J, ACT!$B:$B, 'Vetting Master'!$C232), IF($E232="", "", 0))</f>
        <v/>
      </c>
      <c r="I232" t="str">
        <f>IF(_xlfn.MAXIFS('SLCC Placement'!K:K, 'SLCC Placement'!B:B, 'Vetting Master'!$C232)&gt;0, _xlfn.MAXIFS('SLCC Placement'!K:K, 'SLCC Placement'!B:B, 'Vetting Master'!$C232), IF($E232="", "", 0))</f>
        <v/>
      </c>
      <c r="J232" t="str">
        <f>IF(_xlfn.MAXIFS('SLCC Placement'!J:J, 'SLCC Placement'!B:B, 'Vetting Master'!$C232)&gt;0, _xlfn.MAXIFS('SLCC Placement'!J:J, 'SLCC Placement'!B:B, 'Vetting Master'!$C232), IF($E232="", "", 0))</f>
        <v/>
      </c>
      <c r="K232" s="5" t="str">
        <f>IFERROR(IF(AND(MATCH(C232,'AP Credit'!B:B,0)&gt;0, MATCH("ENGL 1010",'AP Credit'!J:J,0)&gt;0),"Yes","No"), IF($E232="", " ", "No"))</f>
        <v xml:space="preserve"> </v>
      </c>
      <c r="L232" s="11" t="str" cm="1">
        <f t="array" ref="L232">IF($E232="", "", _xlfn.IFNA(_xlfn.IFS( J232&gt;599,  "1210 - Verify C or Better",  AND(J232&gt;499, OR(I232&gt;13, G232&gt;17)), "1060 - Verify C or Better", AND( OR(G232&gt;17, I232&gt;13), OR(H232&gt;22, J232&gt;399)), "1050 - Verify C or Better", OR( H232&gt;21, J232&gt;299), "1010/1030/1040", OR( H232&gt;19, J232&gt;299), "1010/1030", OR( H232&gt;18, J232&gt;299), "1030"), "Verify C or better in Secondary Math 1,2,3"))</f>
        <v/>
      </c>
      <c r="M232" s="4" t="str">
        <f>IFERROR(VLOOKUP($E232, 'HS Info'!$A:$E, 5, FALSE), IF($E232="", "", "Not in HS Info"))</f>
        <v/>
      </c>
      <c r="N232" s="5" t="str">
        <f>IFERROR(VLOOKUP($C232,Holds!$C:$K, 2, FALSE), IF($E232="", "", 0))</f>
        <v/>
      </c>
      <c r="O232" s="7" t="str">
        <f>IF($E232="", "", _xlfn.XLOOKUP(C232, 'SLCC Student'!H:H, 'SLCC Student'!P:P, "Not Found", 0, 1))</f>
        <v/>
      </c>
      <c r="P232" s="5" t="str">
        <f>IFERROR(VLOOKUP($E232, 'SLCC Student'!$A:$Q, 10, FALSE), IF($E232="", "", "Not Admitted"))</f>
        <v/>
      </c>
      <c r="Q232" s="5" t="str">
        <f>IFERROR(VLOOKUP($E232,'SLCC Student'!$A:$Q,12,FALSE),IF($E232="","", "NotAdmitted"))</f>
        <v/>
      </c>
    </row>
    <row r="233" spans="1:17" x14ac:dyDescent="0.2">
      <c r="A233" s="5" t="str">
        <f>IFERROR(VLOOKUP($E233,'HS Info'!$A:$D,2,FALSE),IF($E233="","","Not in HS Info"))</f>
        <v/>
      </c>
      <c r="B233" s="6" t="str">
        <f>IFERROR(VLOOKUP($C233, 'SLCC Student'!$H:$R, 11, FALSE), IF($E233="", "",  "Not yet admitted"))</f>
        <v/>
      </c>
      <c r="C233" s="5" t="str">
        <f>IFERROR(VLOOKUP($E233,'SLCC Student'!$A:$R,8,FALSE), IF($E233="", "", "Not yet admitted"))</f>
        <v/>
      </c>
      <c r="D233" s="5" t="str">
        <f>IFERROR(VLOOKUP($E233, 'HS Info'!$A:$D, 3, FALSE), IF($E233="", "",  "Not in HS Info"))</f>
        <v/>
      </c>
      <c r="E233" t="str">
        <f>IF(ISBLANK('HS Info'!A232), "", 'HS Info'!A232)</f>
        <v/>
      </c>
      <c r="F233" s="5" t="str">
        <f>IFERROR(VLOOKUP($E233, 'HS Info'!$A:$D, 4, FALSE), IF($E233="", "", "Not in HS Info"))</f>
        <v/>
      </c>
      <c r="G233" t="str">
        <f>IF(_xlfn.MAXIFS(ACT!$K:$K, ACT!$B:$B, 'Vetting Master'!$C233)&gt;0, _xlfn.MAXIFS(ACT!$K:$K, ACT!$B:$B, 'Vetting Master'!$C233), IF($E233="", "", 0))</f>
        <v/>
      </c>
      <c r="H233" t="str">
        <f>IF(_xlfn.MAXIFS(ACT!$J:$J, ACT!$B:$B, 'Vetting Master'!$C233)&gt;0, _xlfn.MAXIFS(ACT!$J:$J, ACT!$B:$B, 'Vetting Master'!$C233), IF($E233="", "", 0))</f>
        <v/>
      </c>
      <c r="I233" t="str">
        <f>IF(_xlfn.MAXIFS('SLCC Placement'!K:K, 'SLCC Placement'!B:B, 'Vetting Master'!$C233)&gt;0, _xlfn.MAXIFS('SLCC Placement'!K:K, 'SLCC Placement'!B:B, 'Vetting Master'!$C233), IF($E233="", "", 0))</f>
        <v/>
      </c>
      <c r="J233" t="str">
        <f>IF(_xlfn.MAXIFS('SLCC Placement'!J:J, 'SLCC Placement'!B:B, 'Vetting Master'!$C233)&gt;0, _xlfn.MAXIFS('SLCC Placement'!J:J, 'SLCC Placement'!B:B, 'Vetting Master'!$C233), IF($E233="", "", 0))</f>
        <v/>
      </c>
      <c r="K233" s="5" t="str">
        <f>IFERROR(IF(AND(MATCH(C233,'AP Credit'!B:B,0)&gt;0, MATCH("ENGL 1010",'AP Credit'!J:J,0)&gt;0),"Yes","No"), IF($E233="", " ", "No"))</f>
        <v xml:space="preserve"> </v>
      </c>
      <c r="L233" s="11" t="str" cm="1">
        <f t="array" ref="L233">IF($E233="", "", _xlfn.IFNA(_xlfn.IFS( J233&gt;599,  "1210 - Verify C or Better",  AND(J233&gt;499, OR(I233&gt;13, G233&gt;17)), "1060 - Verify C or Better", AND( OR(G233&gt;17, I233&gt;13), OR(H233&gt;22, J233&gt;399)), "1050 - Verify C or Better", OR( H233&gt;21, J233&gt;299), "1010/1030/1040", OR( H233&gt;19, J233&gt;299), "1010/1030", OR( H233&gt;18, J233&gt;299), "1030"), "Verify C or better in Secondary Math 1,2,3"))</f>
        <v/>
      </c>
      <c r="M233" s="4" t="str">
        <f>IFERROR(VLOOKUP($E233, 'HS Info'!$A:$E, 5, FALSE), IF($E233="", "", "Not in HS Info"))</f>
        <v/>
      </c>
      <c r="N233" s="5" t="str">
        <f>IFERROR(VLOOKUP($C233,Holds!$C:$K, 2, FALSE), IF($E233="", "", 0))</f>
        <v/>
      </c>
      <c r="O233" s="7" t="str">
        <f>IF($E233="", "", _xlfn.XLOOKUP(C233, 'SLCC Student'!H:H, 'SLCC Student'!P:P, "Not Found", 0, 1))</f>
        <v/>
      </c>
      <c r="P233" s="5" t="str">
        <f>IFERROR(VLOOKUP($E233, 'SLCC Student'!$A:$Q, 10, FALSE), IF($E233="", "", "Not Admitted"))</f>
        <v/>
      </c>
      <c r="Q233" s="5" t="str">
        <f>IFERROR(VLOOKUP($E233,'SLCC Student'!$A:$Q,12,FALSE),IF($E233="","", "NotAdmitted"))</f>
        <v/>
      </c>
    </row>
    <row r="234" spans="1:17" x14ac:dyDescent="0.2">
      <c r="A234" s="5" t="str">
        <f>IFERROR(VLOOKUP($E234,'HS Info'!$A:$D,2,FALSE),IF($E234="","","Not in HS Info"))</f>
        <v/>
      </c>
      <c r="B234" s="6" t="str">
        <f>IFERROR(VLOOKUP($C234, 'SLCC Student'!$H:$R, 11, FALSE), IF($E234="", "",  "Not yet admitted"))</f>
        <v/>
      </c>
      <c r="C234" s="5" t="str">
        <f>IFERROR(VLOOKUP($E234,'SLCC Student'!$A:$R,8,FALSE), IF($E234="", "", "Not yet admitted"))</f>
        <v/>
      </c>
      <c r="D234" s="5" t="str">
        <f>IFERROR(VLOOKUP($E234, 'HS Info'!$A:$D, 3, FALSE), IF($E234="", "",  "Not in HS Info"))</f>
        <v/>
      </c>
      <c r="E234" t="str">
        <f>IF(ISBLANK('HS Info'!A233), "", 'HS Info'!A233)</f>
        <v/>
      </c>
      <c r="F234" s="5" t="str">
        <f>IFERROR(VLOOKUP($E234, 'HS Info'!$A:$D, 4, FALSE), IF($E234="", "", "Not in HS Info"))</f>
        <v/>
      </c>
      <c r="G234" t="str">
        <f>IF(_xlfn.MAXIFS(ACT!$K:$K, ACT!$B:$B, 'Vetting Master'!$C234)&gt;0, _xlfn.MAXIFS(ACT!$K:$K, ACT!$B:$B, 'Vetting Master'!$C234), IF($E234="", "", 0))</f>
        <v/>
      </c>
      <c r="H234" t="str">
        <f>IF(_xlfn.MAXIFS(ACT!$J:$J, ACT!$B:$B, 'Vetting Master'!$C234)&gt;0, _xlfn.MAXIFS(ACT!$J:$J, ACT!$B:$B, 'Vetting Master'!$C234), IF($E234="", "", 0))</f>
        <v/>
      </c>
      <c r="I234" t="str">
        <f>IF(_xlfn.MAXIFS('SLCC Placement'!K:K, 'SLCC Placement'!B:B, 'Vetting Master'!$C234)&gt;0, _xlfn.MAXIFS('SLCC Placement'!K:K, 'SLCC Placement'!B:B, 'Vetting Master'!$C234), IF($E234="", "", 0))</f>
        <v/>
      </c>
      <c r="J234" t="str">
        <f>IF(_xlfn.MAXIFS('SLCC Placement'!J:J, 'SLCC Placement'!B:B, 'Vetting Master'!$C234)&gt;0, _xlfn.MAXIFS('SLCC Placement'!J:J, 'SLCC Placement'!B:B, 'Vetting Master'!$C234), IF($E234="", "", 0))</f>
        <v/>
      </c>
      <c r="K234" s="5" t="str">
        <f>IFERROR(IF(AND(MATCH(C234,'AP Credit'!B:B,0)&gt;0, MATCH("ENGL 1010",'AP Credit'!J:J,0)&gt;0),"Yes","No"), IF($E234="", " ", "No"))</f>
        <v xml:space="preserve"> </v>
      </c>
      <c r="L234" s="11" t="str" cm="1">
        <f t="array" ref="L234">IF($E234="", "", _xlfn.IFNA(_xlfn.IFS( J234&gt;599,  "1210 - Verify C or Better",  AND(J234&gt;499, OR(I234&gt;13, G234&gt;17)), "1060 - Verify C or Better", AND( OR(G234&gt;17, I234&gt;13), OR(H234&gt;22, J234&gt;399)), "1050 - Verify C or Better", OR( H234&gt;21, J234&gt;299), "1010/1030/1040", OR( H234&gt;19, J234&gt;299), "1010/1030", OR( H234&gt;18, J234&gt;299), "1030"), "Verify C or better in Secondary Math 1,2,3"))</f>
        <v/>
      </c>
      <c r="M234" s="4" t="str">
        <f>IFERROR(VLOOKUP($E234, 'HS Info'!$A:$E, 5, FALSE), IF($E234="", "", "Not in HS Info"))</f>
        <v/>
      </c>
      <c r="N234" s="5" t="str">
        <f>IFERROR(VLOOKUP($C234,Holds!$C:$K, 2, FALSE), IF($E234="", "", 0))</f>
        <v/>
      </c>
      <c r="O234" s="7" t="str">
        <f>IF($E234="", "", _xlfn.XLOOKUP(C234, 'SLCC Student'!H:H, 'SLCC Student'!P:P, "Not Found", 0, 1))</f>
        <v/>
      </c>
      <c r="P234" s="5" t="str">
        <f>IFERROR(VLOOKUP($E234, 'SLCC Student'!$A:$Q, 10, FALSE), IF($E234="", "", "Not Admitted"))</f>
        <v/>
      </c>
      <c r="Q234" s="5" t="str">
        <f>IFERROR(VLOOKUP($E234,'SLCC Student'!$A:$Q,12,FALSE),IF($E234="","", "NotAdmitted"))</f>
        <v/>
      </c>
    </row>
    <row r="235" spans="1:17" x14ac:dyDescent="0.2">
      <c r="A235" s="5" t="str">
        <f>IFERROR(VLOOKUP($E235,'HS Info'!$A:$D,2,FALSE),IF($E235="","","Not in HS Info"))</f>
        <v/>
      </c>
      <c r="B235" s="6" t="str">
        <f>IFERROR(VLOOKUP($C235, 'SLCC Student'!$H:$R, 11, FALSE), IF($E235="", "",  "Not yet admitted"))</f>
        <v/>
      </c>
      <c r="C235" s="5" t="str">
        <f>IFERROR(VLOOKUP($E235,'SLCC Student'!$A:$R,8,FALSE), IF($E235="", "", "Not yet admitted"))</f>
        <v/>
      </c>
      <c r="D235" s="5" t="str">
        <f>IFERROR(VLOOKUP($E235, 'HS Info'!$A:$D, 3, FALSE), IF($E235="", "",  "Not in HS Info"))</f>
        <v/>
      </c>
      <c r="E235" t="str">
        <f>IF(ISBLANK('HS Info'!A234), "", 'HS Info'!A234)</f>
        <v/>
      </c>
      <c r="F235" s="5" t="str">
        <f>IFERROR(VLOOKUP($E235, 'HS Info'!$A:$D, 4, FALSE), IF($E235="", "", "Not in HS Info"))</f>
        <v/>
      </c>
      <c r="G235" t="str">
        <f>IF(_xlfn.MAXIFS(ACT!$K:$K, ACT!$B:$B, 'Vetting Master'!$C235)&gt;0, _xlfn.MAXIFS(ACT!$K:$K, ACT!$B:$B, 'Vetting Master'!$C235), IF($E235="", "", 0))</f>
        <v/>
      </c>
      <c r="H235" t="str">
        <f>IF(_xlfn.MAXIFS(ACT!$J:$J, ACT!$B:$B, 'Vetting Master'!$C235)&gt;0, _xlfn.MAXIFS(ACT!$J:$J, ACT!$B:$B, 'Vetting Master'!$C235), IF($E235="", "", 0))</f>
        <v/>
      </c>
      <c r="I235" t="str">
        <f>IF(_xlfn.MAXIFS('SLCC Placement'!K:K, 'SLCC Placement'!B:B, 'Vetting Master'!$C235)&gt;0, _xlfn.MAXIFS('SLCC Placement'!K:K, 'SLCC Placement'!B:B, 'Vetting Master'!$C235), IF($E235="", "", 0))</f>
        <v/>
      </c>
      <c r="J235" t="str">
        <f>IF(_xlfn.MAXIFS('SLCC Placement'!J:J, 'SLCC Placement'!B:B, 'Vetting Master'!$C235)&gt;0, _xlfn.MAXIFS('SLCC Placement'!J:J, 'SLCC Placement'!B:B, 'Vetting Master'!$C235), IF($E235="", "", 0))</f>
        <v/>
      </c>
      <c r="K235" s="5" t="str">
        <f>IFERROR(IF(AND(MATCH(C235,'AP Credit'!B:B,0)&gt;0, MATCH("ENGL 1010",'AP Credit'!J:J,0)&gt;0),"Yes","No"), IF($E235="", " ", "No"))</f>
        <v xml:space="preserve"> </v>
      </c>
      <c r="L235" s="11" t="str" cm="1">
        <f t="array" ref="L235">IF($E235="", "", _xlfn.IFNA(_xlfn.IFS( J235&gt;599,  "1210 - Verify C or Better",  AND(J235&gt;499, OR(I235&gt;13, G235&gt;17)), "1060 - Verify C or Better", AND( OR(G235&gt;17, I235&gt;13), OR(H235&gt;22, J235&gt;399)), "1050 - Verify C or Better", OR( H235&gt;21, J235&gt;299), "1010/1030/1040", OR( H235&gt;19, J235&gt;299), "1010/1030", OR( H235&gt;18, J235&gt;299), "1030"), "Verify C or better in Secondary Math 1,2,3"))</f>
        <v/>
      </c>
      <c r="M235" s="4" t="str">
        <f>IFERROR(VLOOKUP($E235, 'HS Info'!$A:$E, 5, FALSE), IF($E235="", "", "Not in HS Info"))</f>
        <v/>
      </c>
      <c r="N235" s="5" t="str">
        <f>IFERROR(VLOOKUP($C235,Holds!$C:$K, 2, FALSE), IF($E235="", "", 0))</f>
        <v/>
      </c>
      <c r="O235" s="7" t="str">
        <f>IF($E235="", "", _xlfn.XLOOKUP(C235, 'SLCC Student'!H:H, 'SLCC Student'!P:P, "Not Found", 0, 1))</f>
        <v/>
      </c>
      <c r="P235" s="5" t="str">
        <f>IFERROR(VLOOKUP($E235, 'SLCC Student'!$A:$Q, 10, FALSE), IF($E235="", "", "Not Admitted"))</f>
        <v/>
      </c>
      <c r="Q235" s="5" t="str">
        <f>IFERROR(VLOOKUP($E235,'SLCC Student'!$A:$Q,12,FALSE),IF($E235="","", "NotAdmitted"))</f>
        <v/>
      </c>
    </row>
    <row r="236" spans="1:17" x14ac:dyDescent="0.2">
      <c r="A236" s="5" t="str">
        <f>IFERROR(VLOOKUP($E236,'HS Info'!$A:$D,2,FALSE),IF($E236="","","Not in HS Info"))</f>
        <v/>
      </c>
      <c r="B236" s="6" t="str">
        <f>IFERROR(VLOOKUP($C236, 'SLCC Student'!$H:$R, 11, FALSE), IF($E236="", "",  "Not yet admitted"))</f>
        <v/>
      </c>
      <c r="C236" s="5" t="str">
        <f>IFERROR(VLOOKUP($E236,'SLCC Student'!$A:$R,8,FALSE), IF($E236="", "", "Not yet admitted"))</f>
        <v/>
      </c>
      <c r="D236" s="5" t="str">
        <f>IFERROR(VLOOKUP($E236, 'HS Info'!$A:$D, 3, FALSE), IF($E236="", "",  "Not in HS Info"))</f>
        <v/>
      </c>
      <c r="E236" t="str">
        <f>IF(ISBLANK('HS Info'!A235), "", 'HS Info'!A235)</f>
        <v/>
      </c>
      <c r="F236" s="5" t="str">
        <f>IFERROR(VLOOKUP($E236, 'HS Info'!$A:$D, 4, FALSE), IF($E236="", "", "Not in HS Info"))</f>
        <v/>
      </c>
      <c r="G236" t="str">
        <f>IF(_xlfn.MAXIFS(ACT!$K:$K, ACT!$B:$B, 'Vetting Master'!$C236)&gt;0, _xlfn.MAXIFS(ACT!$K:$K, ACT!$B:$B, 'Vetting Master'!$C236), IF($E236="", "", 0))</f>
        <v/>
      </c>
      <c r="H236" t="str">
        <f>IF(_xlfn.MAXIFS(ACT!$J:$J, ACT!$B:$B, 'Vetting Master'!$C236)&gt;0, _xlfn.MAXIFS(ACT!$J:$J, ACT!$B:$B, 'Vetting Master'!$C236), IF($E236="", "", 0))</f>
        <v/>
      </c>
      <c r="I236" t="str">
        <f>IF(_xlfn.MAXIFS('SLCC Placement'!K:K, 'SLCC Placement'!B:B, 'Vetting Master'!$C236)&gt;0, _xlfn.MAXIFS('SLCC Placement'!K:K, 'SLCC Placement'!B:B, 'Vetting Master'!$C236), IF($E236="", "", 0))</f>
        <v/>
      </c>
      <c r="J236" t="str">
        <f>IF(_xlfn.MAXIFS('SLCC Placement'!J:J, 'SLCC Placement'!B:B, 'Vetting Master'!$C236)&gt;0, _xlfn.MAXIFS('SLCC Placement'!J:J, 'SLCC Placement'!B:B, 'Vetting Master'!$C236), IF($E236="", "", 0))</f>
        <v/>
      </c>
      <c r="K236" s="5" t="str">
        <f>IFERROR(IF(AND(MATCH(C236,'AP Credit'!B:B,0)&gt;0, MATCH("ENGL 1010",'AP Credit'!J:J,0)&gt;0),"Yes","No"), IF($E236="", " ", "No"))</f>
        <v xml:space="preserve"> </v>
      </c>
      <c r="L236" s="11" t="str" cm="1">
        <f t="array" ref="L236">IF($E236="", "", _xlfn.IFNA(_xlfn.IFS( J236&gt;599,  "1210 - Verify C or Better",  AND(J236&gt;499, OR(I236&gt;13, G236&gt;17)), "1060 - Verify C or Better", AND( OR(G236&gt;17, I236&gt;13), OR(H236&gt;22, J236&gt;399)), "1050 - Verify C or Better", OR( H236&gt;21, J236&gt;299), "1010/1030/1040", OR( H236&gt;19, J236&gt;299), "1010/1030", OR( H236&gt;18, J236&gt;299), "1030"), "Verify C or better in Secondary Math 1,2,3"))</f>
        <v/>
      </c>
      <c r="M236" s="4" t="str">
        <f>IFERROR(VLOOKUP($E236, 'HS Info'!$A:$E, 5, FALSE), IF($E236="", "", "Not in HS Info"))</f>
        <v/>
      </c>
      <c r="N236" s="5" t="str">
        <f>IFERROR(VLOOKUP($C236,Holds!$C:$K, 2, FALSE), IF($E236="", "", 0))</f>
        <v/>
      </c>
      <c r="O236" s="7" t="str">
        <f>IF($E236="", "", _xlfn.XLOOKUP(C236, 'SLCC Student'!H:H, 'SLCC Student'!P:P, "Not Found", 0, 1))</f>
        <v/>
      </c>
      <c r="P236" s="5" t="str">
        <f>IFERROR(VLOOKUP($E236, 'SLCC Student'!$A:$Q, 10, FALSE), IF($E236="", "", "Not Admitted"))</f>
        <v/>
      </c>
      <c r="Q236" s="5" t="str">
        <f>IFERROR(VLOOKUP($E236,'SLCC Student'!$A:$Q,12,FALSE),IF($E236="","", "NotAdmitted"))</f>
        <v/>
      </c>
    </row>
    <row r="237" spans="1:17" x14ac:dyDescent="0.2">
      <c r="A237" s="5" t="str">
        <f>IFERROR(VLOOKUP($E237,'HS Info'!$A:$D,2,FALSE),IF($E237="","","Not in HS Info"))</f>
        <v/>
      </c>
      <c r="B237" s="6" t="str">
        <f>IFERROR(VLOOKUP($C237, 'SLCC Student'!$H:$R, 11, FALSE), IF($E237="", "",  "Not yet admitted"))</f>
        <v/>
      </c>
      <c r="C237" s="5" t="str">
        <f>IFERROR(VLOOKUP($E237,'SLCC Student'!$A:$R,8,FALSE), IF($E237="", "", "Not yet admitted"))</f>
        <v/>
      </c>
      <c r="D237" s="5" t="str">
        <f>IFERROR(VLOOKUP($E237, 'HS Info'!$A:$D, 3, FALSE), IF($E237="", "",  "Not in HS Info"))</f>
        <v/>
      </c>
      <c r="E237" t="str">
        <f>IF(ISBLANK('HS Info'!A236), "", 'HS Info'!A236)</f>
        <v/>
      </c>
      <c r="F237" s="5" t="str">
        <f>IFERROR(VLOOKUP($E237, 'HS Info'!$A:$D, 4, FALSE), IF($E237="", "", "Not in HS Info"))</f>
        <v/>
      </c>
      <c r="G237" t="str">
        <f>IF(_xlfn.MAXIFS(ACT!$K:$K, ACT!$B:$B, 'Vetting Master'!$C237)&gt;0, _xlfn.MAXIFS(ACT!$K:$K, ACT!$B:$B, 'Vetting Master'!$C237), IF($E237="", "", 0))</f>
        <v/>
      </c>
      <c r="H237" t="str">
        <f>IF(_xlfn.MAXIFS(ACT!$J:$J, ACT!$B:$B, 'Vetting Master'!$C237)&gt;0, _xlfn.MAXIFS(ACT!$J:$J, ACT!$B:$B, 'Vetting Master'!$C237), IF($E237="", "", 0))</f>
        <v/>
      </c>
      <c r="I237" t="str">
        <f>IF(_xlfn.MAXIFS('SLCC Placement'!K:K, 'SLCC Placement'!B:B, 'Vetting Master'!$C237)&gt;0, _xlfn.MAXIFS('SLCC Placement'!K:K, 'SLCC Placement'!B:B, 'Vetting Master'!$C237), IF($E237="", "", 0))</f>
        <v/>
      </c>
      <c r="J237" t="str">
        <f>IF(_xlfn.MAXIFS('SLCC Placement'!J:J, 'SLCC Placement'!B:B, 'Vetting Master'!$C237)&gt;0, _xlfn.MAXIFS('SLCC Placement'!J:J, 'SLCC Placement'!B:B, 'Vetting Master'!$C237), IF($E237="", "", 0))</f>
        <v/>
      </c>
      <c r="K237" s="5" t="str">
        <f>IFERROR(IF(AND(MATCH(C237,'AP Credit'!B:B,0)&gt;0, MATCH("ENGL 1010",'AP Credit'!J:J,0)&gt;0),"Yes","No"), IF($E237="", " ", "No"))</f>
        <v xml:space="preserve"> </v>
      </c>
      <c r="L237" s="11" t="str" cm="1">
        <f t="array" ref="L237">IF($E237="", "", _xlfn.IFNA(_xlfn.IFS( J237&gt;599,  "1210 - Verify C or Better",  AND(J237&gt;499, OR(I237&gt;13, G237&gt;17)), "1060 - Verify C or Better", AND( OR(G237&gt;17, I237&gt;13), OR(H237&gt;22, J237&gt;399)), "1050 - Verify C or Better", OR( H237&gt;21, J237&gt;299), "1010/1030/1040", OR( H237&gt;19, J237&gt;299), "1010/1030", OR( H237&gt;18, J237&gt;299), "1030"), "Verify C or better in Secondary Math 1,2,3"))</f>
        <v/>
      </c>
      <c r="M237" s="4" t="str">
        <f>IFERROR(VLOOKUP($E237, 'HS Info'!$A:$E, 5, FALSE), IF($E237="", "", "Not in HS Info"))</f>
        <v/>
      </c>
      <c r="N237" s="5" t="str">
        <f>IFERROR(VLOOKUP($C237,Holds!$C:$K, 2, FALSE), IF($E237="", "", 0))</f>
        <v/>
      </c>
      <c r="O237" s="7" t="str">
        <f>IF($E237="", "", _xlfn.XLOOKUP(C237, 'SLCC Student'!H:H, 'SLCC Student'!P:P, "Not Found", 0, 1))</f>
        <v/>
      </c>
      <c r="P237" s="5" t="str">
        <f>IFERROR(VLOOKUP($E237, 'SLCC Student'!$A:$Q, 10, FALSE), IF($E237="", "", "Not Admitted"))</f>
        <v/>
      </c>
      <c r="Q237" s="5" t="str">
        <f>IFERROR(VLOOKUP($E237,'SLCC Student'!$A:$Q,12,FALSE),IF($E237="","", "NotAdmitted"))</f>
        <v/>
      </c>
    </row>
    <row r="238" spans="1:17" x14ac:dyDescent="0.2">
      <c r="A238" s="5" t="str">
        <f>IFERROR(VLOOKUP($E238,'HS Info'!$A:$D,2,FALSE),IF($E238="","","Not in HS Info"))</f>
        <v/>
      </c>
      <c r="B238" s="6" t="str">
        <f>IFERROR(VLOOKUP($C238, 'SLCC Student'!$H:$R, 11, FALSE), IF($E238="", "",  "Not yet admitted"))</f>
        <v/>
      </c>
      <c r="C238" s="5" t="str">
        <f>IFERROR(VLOOKUP($E238,'SLCC Student'!$A:$R,8,FALSE), IF($E238="", "", "Not yet admitted"))</f>
        <v/>
      </c>
      <c r="D238" s="5" t="str">
        <f>IFERROR(VLOOKUP($E238, 'HS Info'!$A:$D, 3, FALSE), IF($E238="", "",  "Not in HS Info"))</f>
        <v/>
      </c>
      <c r="E238" t="str">
        <f>IF(ISBLANK('HS Info'!A237), "", 'HS Info'!A237)</f>
        <v/>
      </c>
      <c r="F238" s="5" t="str">
        <f>IFERROR(VLOOKUP($E238, 'HS Info'!$A:$D, 4, FALSE), IF($E238="", "", "Not in HS Info"))</f>
        <v/>
      </c>
      <c r="G238" t="str">
        <f>IF(_xlfn.MAXIFS(ACT!$K:$K, ACT!$B:$B, 'Vetting Master'!$C238)&gt;0, _xlfn.MAXIFS(ACT!$K:$K, ACT!$B:$B, 'Vetting Master'!$C238), IF($E238="", "", 0))</f>
        <v/>
      </c>
      <c r="H238" t="str">
        <f>IF(_xlfn.MAXIFS(ACT!$J:$J, ACT!$B:$B, 'Vetting Master'!$C238)&gt;0, _xlfn.MAXIFS(ACT!$J:$J, ACT!$B:$B, 'Vetting Master'!$C238), IF($E238="", "", 0))</f>
        <v/>
      </c>
      <c r="I238" t="str">
        <f>IF(_xlfn.MAXIFS('SLCC Placement'!K:K, 'SLCC Placement'!B:B, 'Vetting Master'!$C238)&gt;0, _xlfn.MAXIFS('SLCC Placement'!K:K, 'SLCC Placement'!B:B, 'Vetting Master'!$C238), IF($E238="", "", 0))</f>
        <v/>
      </c>
      <c r="J238" t="str">
        <f>IF(_xlfn.MAXIFS('SLCC Placement'!J:J, 'SLCC Placement'!B:B, 'Vetting Master'!$C238)&gt;0, _xlfn.MAXIFS('SLCC Placement'!J:J, 'SLCC Placement'!B:B, 'Vetting Master'!$C238), IF($E238="", "", 0))</f>
        <v/>
      </c>
      <c r="K238" s="5" t="str">
        <f>IFERROR(IF(AND(MATCH(C238,'AP Credit'!B:B,0)&gt;0, MATCH("ENGL 1010",'AP Credit'!J:J,0)&gt;0),"Yes","No"), IF($E238="", " ", "No"))</f>
        <v xml:space="preserve"> </v>
      </c>
      <c r="L238" s="11" t="str" cm="1">
        <f t="array" ref="L238">IF($E238="", "", _xlfn.IFNA(_xlfn.IFS( J238&gt;599,  "1210 - Verify C or Better",  AND(J238&gt;499, OR(I238&gt;13, G238&gt;17)), "1060 - Verify C or Better", AND( OR(G238&gt;17, I238&gt;13), OR(H238&gt;22, J238&gt;399)), "1050 - Verify C or Better", OR( H238&gt;21, J238&gt;299), "1010/1030/1040", OR( H238&gt;19, J238&gt;299), "1010/1030", OR( H238&gt;18, J238&gt;299), "1030"), "Verify C or better in Secondary Math 1,2,3"))</f>
        <v/>
      </c>
      <c r="M238" s="4" t="str">
        <f>IFERROR(VLOOKUP($E238, 'HS Info'!$A:$E, 5, FALSE), IF($E238="", "", "Not in HS Info"))</f>
        <v/>
      </c>
      <c r="N238" s="5" t="str">
        <f>IFERROR(VLOOKUP($C238,Holds!$C:$K, 2, FALSE), IF($E238="", "", 0))</f>
        <v/>
      </c>
      <c r="O238" s="7" t="str">
        <f>IF($E238="", "", _xlfn.XLOOKUP(C238, 'SLCC Student'!H:H, 'SLCC Student'!P:P, "Not Found", 0, 1))</f>
        <v/>
      </c>
      <c r="P238" s="5" t="str">
        <f>IFERROR(VLOOKUP($E238, 'SLCC Student'!$A:$Q, 10, FALSE), IF($E238="", "", "Not Admitted"))</f>
        <v/>
      </c>
      <c r="Q238" s="5" t="str">
        <f>IFERROR(VLOOKUP($E238,'SLCC Student'!$A:$Q,12,FALSE),IF($E238="","", "NotAdmitted"))</f>
        <v/>
      </c>
    </row>
    <row r="239" spans="1:17" x14ac:dyDescent="0.2">
      <c r="A239" s="5" t="str">
        <f>IFERROR(VLOOKUP($E239,'HS Info'!$A:$D,2,FALSE),IF($E239="","","Not in HS Info"))</f>
        <v/>
      </c>
      <c r="B239" s="6" t="str">
        <f>IFERROR(VLOOKUP($C239, 'SLCC Student'!$H:$R, 11, FALSE), IF($E239="", "",  "Not yet admitted"))</f>
        <v/>
      </c>
      <c r="C239" s="5" t="str">
        <f>IFERROR(VLOOKUP($E239,'SLCC Student'!$A:$R,8,FALSE), IF($E239="", "", "Not yet admitted"))</f>
        <v/>
      </c>
      <c r="D239" s="5" t="str">
        <f>IFERROR(VLOOKUP($E239, 'HS Info'!$A:$D, 3, FALSE), IF($E239="", "",  "Not in HS Info"))</f>
        <v/>
      </c>
      <c r="E239" t="str">
        <f>IF(ISBLANK('HS Info'!A238), "", 'HS Info'!A238)</f>
        <v/>
      </c>
      <c r="F239" s="5" t="str">
        <f>IFERROR(VLOOKUP($E239, 'HS Info'!$A:$D, 4, FALSE), IF($E239="", "", "Not in HS Info"))</f>
        <v/>
      </c>
      <c r="G239" t="str">
        <f>IF(_xlfn.MAXIFS(ACT!$K:$K, ACT!$B:$B, 'Vetting Master'!$C239)&gt;0, _xlfn.MAXIFS(ACT!$K:$K, ACT!$B:$B, 'Vetting Master'!$C239), IF($E239="", "", 0))</f>
        <v/>
      </c>
      <c r="H239" t="str">
        <f>IF(_xlfn.MAXIFS(ACT!$J:$J, ACT!$B:$B, 'Vetting Master'!$C239)&gt;0, _xlfn.MAXIFS(ACT!$J:$J, ACT!$B:$B, 'Vetting Master'!$C239), IF($E239="", "", 0))</f>
        <v/>
      </c>
      <c r="I239" t="str">
        <f>IF(_xlfn.MAXIFS('SLCC Placement'!K:K, 'SLCC Placement'!B:B, 'Vetting Master'!$C239)&gt;0, _xlfn.MAXIFS('SLCC Placement'!K:K, 'SLCC Placement'!B:B, 'Vetting Master'!$C239), IF($E239="", "", 0))</f>
        <v/>
      </c>
      <c r="J239" t="str">
        <f>IF(_xlfn.MAXIFS('SLCC Placement'!J:J, 'SLCC Placement'!B:B, 'Vetting Master'!$C239)&gt;0, _xlfn.MAXIFS('SLCC Placement'!J:J, 'SLCC Placement'!B:B, 'Vetting Master'!$C239), IF($E239="", "", 0))</f>
        <v/>
      </c>
      <c r="K239" s="5" t="str">
        <f>IFERROR(IF(AND(MATCH(C239,'AP Credit'!B:B,0)&gt;0, MATCH("ENGL 1010",'AP Credit'!J:J,0)&gt;0),"Yes","No"), IF($E239="", " ", "No"))</f>
        <v xml:space="preserve"> </v>
      </c>
      <c r="L239" s="11" t="str" cm="1">
        <f t="array" ref="L239">IF($E239="", "", _xlfn.IFNA(_xlfn.IFS( J239&gt;599,  "1210 - Verify C or Better",  AND(J239&gt;499, OR(I239&gt;13, G239&gt;17)), "1060 - Verify C or Better", AND( OR(G239&gt;17, I239&gt;13), OR(H239&gt;22, J239&gt;399)), "1050 - Verify C or Better", OR( H239&gt;21, J239&gt;299), "1010/1030/1040", OR( H239&gt;19, J239&gt;299), "1010/1030", OR( H239&gt;18, J239&gt;299), "1030"), "Verify C or better in Secondary Math 1,2,3"))</f>
        <v/>
      </c>
      <c r="M239" s="4" t="str">
        <f>IFERROR(VLOOKUP($E239, 'HS Info'!$A:$E, 5, FALSE), IF($E239="", "", "Not in HS Info"))</f>
        <v/>
      </c>
      <c r="N239" s="5" t="str">
        <f>IFERROR(VLOOKUP($C239,Holds!$C:$K, 2, FALSE), IF($E239="", "", 0))</f>
        <v/>
      </c>
      <c r="O239" s="7" t="str">
        <f>IF($E239="", "", _xlfn.XLOOKUP(C239, 'SLCC Student'!H:H, 'SLCC Student'!P:P, "Not Found", 0, 1))</f>
        <v/>
      </c>
      <c r="P239" s="5" t="str">
        <f>IFERROR(VLOOKUP($E239, 'SLCC Student'!$A:$Q, 10, FALSE), IF($E239="", "", "Not Admitted"))</f>
        <v/>
      </c>
      <c r="Q239" s="5" t="str">
        <f>IFERROR(VLOOKUP($E239,'SLCC Student'!$A:$Q,12,FALSE),IF($E239="","", "NotAdmitted"))</f>
        <v/>
      </c>
    </row>
    <row r="240" spans="1:17" x14ac:dyDescent="0.2">
      <c r="A240" s="5" t="str">
        <f>IFERROR(VLOOKUP($E240,'HS Info'!$A:$D,2,FALSE),IF($E240="","","Not in HS Info"))</f>
        <v/>
      </c>
      <c r="B240" s="6" t="str">
        <f>IFERROR(VLOOKUP($C240, 'SLCC Student'!$H:$R, 11, FALSE), IF($E240="", "",  "Not yet admitted"))</f>
        <v/>
      </c>
      <c r="C240" s="5" t="str">
        <f>IFERROR(VLOOKUP($E240,'SLCC Student'!$A:$R,8,FALSE), IF($E240="", "", "Not yet admitted"))</f>
        <v/>
      </c>
      <c r="D240" s="5" t="str">
        <f>IFERROR(VLOOKUP($E240, 'HS Info'!$A:$D, 3, FALSE), IF($E240="", "",  "Not in HS Info"))</f>
        <v/>
      </c>
      <c r="E240" t="str">
        <f>IF(ISBLANK('HS Info'!A239), "", 'HS Info'!A239)</f>
        <v/>
      </c>
      <c r="F240" s="5" t="str">
        <f>IFERROR(VLOOKUP($E240, 'HS Info'!$A:$D, 4, FALSE), IF($E240="", "", "Not in HS Info"))</f>
        <v/>
      </c>
      <c r="G240" t="str">
        <f>IF(_xlfn.MAXIFS(ACT!$K:$K, ACT!$B:$B, 'Vetting Master'!$C240)&gt;0, _xlfn.MAXIFS(ACT!$K:$K, ACT!$B:$B, 'Vetting Master'!$C240), IF($E240="", "", 0))</f>
        <v/>
      </c>
      <c r="H240" t="str">
        <f>IF(_xlfn.MAXIFS(ACT!$J:$J, ACT!$B:$B, 'Vetting Master'!$C240)&gt;0, _xlfn.MAXIFS(ACT!$J:$J, ACT!$B:$B, 'Vetting Master'!$C240), IF($E240="", "", 0))</f>
        <v/>
      </c>
      <c r="I240" t="str">
        <f>IF(_xlfn.MAXIFS('SLCC Placement'!K:K, 'SLCC Placement'!B:B, 'Vetting Master'!$C240)&gt;0, _xlfn.MAXIFS('SLCC Placement'!K:K, 'SLCC Placement'!B:B, 'Vetting Master'!$C240), IF($E240="", "", 0))</f>
        <v/>
      </c>
      <c r="J240" t="str">
        <f>IF(_xlfn.MAXIFS('SLCC Placement'!J:J, 'SLCC Placement'!B:B, 'Vetting Master'!$C240)&gt;0, _xlfn.MAXIFS('SLCC Placement'!J:J, 'SLCC Placement'!B:B, 'Vetting Master'!$C240), IF($E240="", "", 0))</f>
        <v/>
      </c>
      <c r="K240" s="5" t="str">
        <f>IFERROR(IF(AND(MATCH(C240,'AP Credit'!B:B,0)&gt;0, MATCH("ENGL 1010",'AP Credit'!J:J,0)&gt;0),"Yes","No"), IF($E240="", " ", "No"))</f>
        <v xml:space="preserve"> </v>
      </c>
      <c r="L240" s="11" t="str" cm="1">
        <f t="array" ref="L240">IF($E240="", "", _xlfn.IFNA(_xlfn.IFS( J240&gt;599,  "1210 - Verify C or Better",  AND(J240&gt;499, OR(I240&gt;13, G240&gt;17)), "1060 - Verify C or Better", AND( OR(G240&gt;17, I240&gt;13), OR(H240&gt;22, J240&gt;399)), "1050 - Verify C or Better", OR( H240&gt;21, J240&gt;299), "1010/1030/1040", OR( H240&gt;19, J240&gt;299), "1010/1030", OR( H240&gt;18, J240&gt;299), "1030"), "Verify C or better in Secondary Math 1,2,3"))</f>
        <v/>
      </c>
      <c r="M240" s="4" t="str">
        <f>IFERROR(VLOOKUP($E240, 'HS Info'!$A:$E, 5, FALSE), IF($E240="", "", "Not in HS Info"))</f>
        <v/>
      </c>
      <c r="N240" s="5" t="str">
        <f>IFERROR(VLOOKUP($C240,Holds!$C:$K, 2, FALSE), IF($E240="", "", 0))</f>
        <v/>
      </c>
      <c r="O240" s="7" t="str">
        <f>IF($E240="", "", _xlfn.XLOOKUP(C240, 'SLCC Student'!H:H, 'SLCC Student'!P:P, "Not Found", 0, 1))</f>
        <v/>
      </c>
      <c r="P240" s="5" t="str">
        <f>IFERROR(VLOOKUP($E240, 'SLCC Student'!$A:$Q, 10, FALSE), IF($E240="", "", "Not Admitted"))</f>
        <v/>
      </c>
      <c r="Q240" s="5" t="str">
        <f>IFERROR(VLOOKUP($E240,'SLCC Student'!$A:$Q,12,FALSE),IF($E240="","", "NotAdmitted"))</f>
        <v/>
      </c>
    </row>
    <row r="241" spans="1:17" x14ac:dyDescent="0.2">
      <c r="A241" s="5" t="str">
        <f>IFERROR(VLOOKUP($E241,'HS Info'!$A:$D,2,FALSE),IF($E241="","","Not in HS Info"))</f>
        <v/>
      </c>
      <c r="B241" s="6" t="str">
        <f>IFERROR(VLOOKUP($C241, 'SLCC Student'!$H:$R, 11, FALSE), IF($E241="", "",  "Not yet admitted"))</f>
        <v/>
      </c>
      <c r="C241" s="5" t="str">
        <f>IFERROR(VLOOKUP($E241,'SLCC Student'!$A:$R,8,FALSE), IF($E241="", "", "Not yet admitted"))</f>
        <v/>
      </c>
      <c r="D241" s="5" t="str">
        <f>IFERROR(VLOOKUP($E241, 'HS Info'!$A:$D, 3, FALSE), IF($E241="", "",  "Not in HS Info"))</f>
        <v/>
      </c>
      <c r="E241" t="str">
        <f>IF(ISBLANK('HS Info'!A240), "", 'HS Info'!A240)</f>
        <v/>
      </c>
      <c r="F241" s="5" t="str">
        <f>IFERROR(VLOOKUP($E241, 'HS Info'!$A:$D, 4, FALSE), IF($E241="", "", "Not in HS Info"))</f>
        <v/>
      </c>
      <c r="G241" t="str">
        <f>IF(_xlfn.MAXIFS(ACT!$K:$K, ACT!$B:$B, 'Vetting Master'!$C241)&gt;0, _xlfn.MAXIFS(ACT!$K:$K, ACT!$B:$B, 'Vetting Master'!$C241), IF($E241="", "", 0))</f>
        <v/>
      </c>
      <c r="H241" t="str">
        <f>IF(_xlfn.MAXIFS(ACT!$J:$J, ACT!$B:$B, 'Vetting Master'!$C241)&gt;0, _xlfn.MAXIFS(ACT!$J:$J, ACT!$B:$B, 'Vetting Master'!$C241), IF($E241="", "", 0))</f>
        <v/>
      </c>
      <c r="I241" t="str">
        <f>IF(_xlfn.MAXIFS('SLCC Placement'!K:K, 'SLCC Placement'!B:B, 'Vetting Master'!$C241)&gt;0, _xlfn.MAXIFS('SLCC Placement'!K:K, 'SLCC Placement'!B:B, 'Vetting Master'!$C241), IF($E241="", "", 0))</f>
        <v/>
      </c>
      <c r="J241" t="str">
        <f>IF(_xlfn.MAXIFS('SLCC Placement'!J:J, 'SLCC Placement'!B:B, 'Vetting Master'!$C241)&gt;0, _xlfn.MAXIFS('SLCC Placement'!J:J, 'SLCC Placement'!B:B, 'Vetting Master'!$C241), IF($E241="", "", 0))</f>
        <v/>
      </c>
      <c r="K241" s="5" t="str">
        <f>IFERROR(IF(AND(MATCH(C241,'AP Credit'!B:B,0)&gt;0, MATCH("ENGL 1010",'AP Credit'!J:J,0)&gt;0),"Yes","No"), IF($E241="", " ", "No"))</f>
        <v xml:space="preserve"> </v>
      </c>
      <c r="L241" s="11" t="str" cm="1">
        <f t="array" ref="L241">IF($E241="", "", _xlfn.IFNA(_xlfn.IFS( J241&gt;599,  "1210 - Verify C or Better",  AND(J241&gt;499, OR(I241&gt;13, G241&gt;17)), "1060 - Verify C or Better", AND( OR(G241&gt;17, I241&gt;13), OR(H241&gt;22, J241&gt;399)), "1050 - Verify C or Better", OR( H241&gt;21, J241&gt;299), "1010/1030/1040", OR( H241&gt;19, J241&gt;299), "1010/1030", OR( H241&gt;18, J241&gt;299), "1030"), "Verify C or better in Secondary Math 1,2,3"))</f>
        <v/>
      </c>
      <c r="M241" s="4" t="str">
        <f>IFERROR(VLOOKUP($E241, 'HS Info'!$A:$E, 5, FALSE), IF($E241="", "", "Not in HS Info"))</f>
        <v/>
      </c>
      <c r="N241" s="5" t="str">
        <f>IFERROR(VLOOKUP($C241,Holds!$C:$K, 2, FALSE), IF($E241="", "", 0))</f>
        <v/>
      </c>
      <c r="O241" s="7" t="str">
        <f>IF($E241="", "", _xlfn.XLOOKUP(C241, 'SLCC Student'!H:H, 'SLCC Student'!P:P, "Not Found", 0, 1))</f>
        <v/>
      </c>
      <c r="P241" s="5" t="str">
        <f>IFERROR(VLOOKUP($E241, 'SLCC Student'!$A:$Q, 10, FALSE), IF($E241="", "", "Not Admitted"))</f>
        <v/>
      </c>
      <c r="Q241" s="5" t="str">
        <f>IFERROR(VLOOKUP($E241,'SLCC Student'!$A:$Q,12,FALSE),IF($E241="","", "NotAdmitted"))</f>
        <v/>
      </c>
    </row>
    <row r="242" spans="1:17" x14ac:dyDescent="0.2">
      <c r="A242" s="5" t="str">
        <f>IFERROR(VLOOKUP($E242,'HS Info'!$A:$D,2,FALSE),IF($E242="","","Not in HS Info"))</f>
        <v/>
      </c>
      <c r="B242" s="6" t="str">
        <f>IFERROR(VLOOKUP($C242, 'SLCC Student'!$H:$R, 11, FALSE), IF($E242="", "",  "Not yet admitted"))</f>
        <v/>
      </c>
      <c r="C242" s="5" t="str">
        <f>IFERROR(VLOOKUP($E242,'SLCC Student'!$A:$R,8,FALSE), IF($E242="", "", "Not yet admitted"))</f>
        <v/>
      </c>
      <c r="D242" s="5" t="str">
        <f>IFERROR(VLOOKUP($E242, 'HS Info'!$A:$D, 3, FALSE), IF($E242="", "",  "Not in HS Info"))</f>
        <v/>
      </c>
      <c r="E242" t="str">
        <f>IF(ISBLANK('HS Info'!A241), "", 'HS Info'!A241)</f>
        <v/>
      </c>
      <c r="F242" s="5" t="str">
        <f>IFERROR(VLOOKUP($E242, 'HS Info'!$A:$D, 4, FALSE), IF($E242="", "", "Not in HS Info"))</f>
        <v/>
      </c>
      <c r="G242" t="str">
        <f>IF(_xlfn.MAXIFS(ACT!$K:$K, ACT!$B:$B, 'Vetting Master'!$C242)&gt;0, _xlfn.MAXIFS(ACT!$K:$K, ACT!$B:$B, 'Vetting Master'!$C242), IF($E242="", "", 0))</f>
        <v/>
      </c>
      <c r="H242" t="str">
        <f>IF(_xlfn.MAXIFS(ACT!$J:$J, ACT!$B:$B, 'Vetting Master'!$C242)&gt;0, _xlfn.MAXIFS(ACT!$J:$J, ACT!$B:$B, 'Vetting Master'!$C242), IF($E242="", "", 0))</f>
        <v/>
      </c>
      <c r="I242" t="str">
        <f>IF(_xlfn.MAXIFS('SLCC Placement'!K:K, 'SLCC Placement'!B:B, 'Vetting Master'!$C242)&gt;0, _xlfn.MAXIFS('SLCC Placement'!K:K, 'SLCC Placement'!B:B, 'Vetting Master'!$C242), IF($E242="", "", 0))</f>
        <v/>
      </c>
      <c r="J242" t="str">
        <f>IF(_xlfn.MAXIFS('SLCC Placement'!J:J, 'SLCC Placement'!B:B, 'Vetting Master'!$C242)&gt;0, _xlfn.MAXIFS('SLCC Placement'!J:J, 'SLCC Placement'!B:B, 'Vetting Master'!$C242), IF($E242="", "", 0))</f>
        <v/>
      </c>
      <c r="K242" s="5" t="str">
        <f>IFERROR(IF(AND(MATCH(C242,'AP Credit'!B:B,0)&gt;0, MATCH("ENGL 1010",'AP Credit'!J:J,0)&gt;0),"Yes","No"), IF($E242="", " ", "No"))</f>
        <v xml:space="preserve"> </v>
      </c>
      <c r="L242" s="11" t="str" cm="1">
        <f t="array" ref="L242">IF($E242="", "", _xlfn.IFNA(_xlfn.IFS( J242&gt;599,  "1210 - Verify C or Better",  AND(J242&gt;499, OR(I242&gt;13, G242&gt;17)), "1060 - Verify C or Better", AND( OR(G242&gt;17, I242&gt;13), OR(H242&gt;22, J242&gt;399)), "1050 - Verify C or Better", OR( H242&gt;21, J242&gt;299), "1010/1030/1040", OR( H242&gt;19, J242&gt;299), "1010/1030", OR( H242&gt;18, J242&gt;299), "1030"), "Verify C or better in Secondary Math 1,2,3"))</f>
        <v/>
      </c>
      <c r="M242" s="4" t="str">
        <f>IFERROR(VLOOKUP($E242, 'HS Info'!$A:$E, 5, FALSE), IF($E242="", "", "Not in HS Info"))</f>
        <v/>
      </c>
      <c r="N242" s="5" t="str">
        <f>IFERROR(VLOOKUP($C242,Holds!$C:$K, 2, FALSE), IF($E242="", "", 0))</f>
        <v/>
      </c>
      <c r="O242" s="7" t="str">
        <f>IF($E242="", "", _xlfn.XLOOKUP(C242, 'SLCC Student'!H:H, 'SLCC Student'!P:P, "Not Found", 0, 1))</f>
        <v/>
      </c>
      <c r="P242" s="5" t="str">
        <f>IFERROR(VLOOKUP($E242, 'SLCC Student'!$A:$Q, 10, FALSE), IF($E242="", "", "Not Admitted"))</f>
        <v/>
      </c>
      <c r="Q242" s="5" t="str">
        <f>IFERROR(VLOOKUP($E242,'SLCC Student'!$A:$Q,12,FALSE),IF($E242="","", "NotAdmitted"))</f>
        <v/>
      </c>
    </row>
    <row r="243" spans="1:17" x14ac:dyDescent="0.2">
      <c r="A243" s="5" t="str">
        <f>IFERROR(VLOOKUP($E243,'HS Info'!$A:$D,2,FALSE),IF($E243="","","Not in HS Info"))</f>
        <v/>
      </c>
      <c r="B243" s="6" t="str">
        <f>IFERROR(VLOOKUP($C243, 'SLCC Student'!$H:$R, 11, FALSE), IF($E243="", "",  "Not yet admitted"))</f>
        <v/>
      </c>
      <c r="C243" s="5" t="str">
        <f>IFERROR(VLOOKUP($E243,'SLCC Student'!$A:$R,8,FALSE), IF($E243="", "", "Not yet admitted"))</f>
        <v/>
      </c>
      <c r="D243" s="5" t="str">
        <f>IFERROR(VLOOKUP($E243, 'HS Info'!$A:$D, 3, FALSE), IF($E243="", "",  "Not in HS Info"))</f>
        <v/>
      </c>
      <c r="E243" t="str">
        <f>IF(ISBLANK('HS Info'!A242), "", 'HS Info'!A242)</f>
        <v/>
      </c>
      <c r="F243" s="5" t="str">
        <f>IFERROR(VLOOKUP($E243, 'HS Info'!$A:$D, 4, FALSE), IF($E243="", "", "Not in HS Info"))</f>
        <v/>
      </c>
      <c r="G243" t="str">
        <f>IF(_xlfn.MAXIFS(ACT!$K:$K, ACT!$B:$B, 'Vetting Master'!$C243)&gt;0, _xlfn.MAXIFS(ACT!$K:$K, ACT!$B:$B, 'Vetting Master'!$C243), IF($E243="", "", 0))</f>
        <v/>
      </c>
      <c r="H243" t="str">
        <f>IF(_xlfn.MAXIFS(ACT!$J:$J, ACT!$B:$B, 'Vetting Master'!$C243)&gt;0, _xlfn.MAXIFS(ACT!$J:$J, ACT!$B:$B, 'Vetting Master'!$C243), IF($E243="", "", 0))</f>
        <v/>
      </c>
      <c r="I243" t="str">
        <f>IF(_xlfn.MAXIFS('SLCC Placement'!K:K, 'SLCC Placement'!B:B, 'Vetting Master'!$C243)&gt;0, _xlfn.MAXIFS('SLCC Placement'!K:K, 'SLCC Placement'!B:B, 'Vetting Master'!$C243), IF($E243="", "", 0))</f>
        <v/>
      </c>
      <c r="J243" t="str">
        <f>IF(_xlfn.MAXIFS('SLCC Placement'!J:J, 'SLCC Placement'!B:B, 'Vetting Master'!$C243)&gt;0, _xlfn.MAXIFS('SLCC Placement'!J:J, 'SLCC Placement'!B:B, 'Vetting Master'!$C243), IF($E243="", "", 0))</f>
        <v/>
      </c>
      <c r="K243" s="5" t="str">
        <f>IFERROR(IF(AND(MATCH(C243,'AP Credit'!B:B,0)&gt;0, MATCH("ENGL 1010",'AP Credit'!J:J,0)&gt;0),"Yes","No"), IF($E243="", " ", "No"))</f>
        <v xml:space="preserve"> </v>
      </c>
      <c r="L243" s="11" t="str" cm="1">
        <f t="array" ref="L243">IF($E243="", "", _xlfn.IFNA(_xlfn.IFS( J243&gt;599,  "1210 - Verify C or Better",  AND(J243&gt;499, OR(I243&gt;13, G243&gt;17)), "1060 - Verify C or Better", AND( OR(G243&gt;17, I243&gt;13), OR(H243&gt;22, J243&gt;399)), "1050 - Verify C or Better", OR( H243&gt;21, J243&gt;299), "1010/1030/1040", OR( H243&gt;19, J243&gt;299), "1010/1030", OR( H243&gt;18, J243&gt;299), "1030"), "Verify C or better in Secondary Math 1,2,3"))</f>
        <v/>
      </c>
      <c r="M243" s="4" t="str">
        <f>IFERROR(VLOOKUP($E243, 'HS Info'!$A:$E, 5, FALSE), IF($E243="", "", "Not in HS Info"))</f>
        <v/>
      </c>
      <c r="N243" s="5" t="str">
        <f>IFERROR(VLOOKUP($C243,Holds!$C:$K, 2, FALSE), IF($E243="", "", 0))</f>
        <v/>
      </c>
      <c r="O243" s="7" t="str">
        <f>IF($E243="", "", _xlfn.XLOOKUP(C243, 'SLCC Student'!H:H, 'SLCC Student'!P:P, "Not Found", 0, 1))</f>
        <v/>
      </c>
      <c r="P243" s="5" t="str">
        <f>IFERROR(VLOOKUP($E243, 'SLCC Student'!$A:$Q, 10, FALSE), IF($E243="", "", "Not Admitted"))</f>
        <v/>
      </c>
      <c r="Q243" s="5" t="str">
        <f>IFERROR(VLOOKUP($E243,'SLCC Student'!$A:$Q,12,FALSE),IF($E243="","", "NotAdmitted"))</f>
        <v/>
      </c>
    </row>
    <row r="244" spans="1:17" x14ac:dyDescent="0.2">
      <c r="A244" s="5" t="str">
        <f>IFERROR(VLOOKUP($E244,'HS Info'!$A:$D,2,FALSE),IF($E244="","","Not in HS Info"))</f>
        <v/>
      </c>
      <c r="B244" s="6" t="str">
        <f>IFERROR(VLOOKUP($C244, 'SLCC Student'!$H:$R, 11, FALSE), IF($E244="", "",  "Not yet admitted"))</f>
        <v/>
      </c>
      <c r="C244" s="5" t="str">
        <f>IFERROR(VLOOKUP($E244,'SLCC Student'!$A:$R,8,FALSE), IF($E244="", "", "Not yet admitted"))</f>
        <v/>
      </c>
      <c r="D244" s="5" t="str">
        <f>IFERROR(VLOOKUP($E244, 'HS Info'!$A:$D, 3, FALSE), IF($E244="", "",  "Not in HS Info"))</f>
        <v/>
      </c>
      <c r="E244" t="str">
        <f>IF(ISBLANK('HS Info'!A243), "", 'HS Info'!A243)</f>
        <v/>
      </c>
      <c r="F244" s="5" t="str">
        <f>IFERROR(VLOOKUP($E244, 'HS Info'!$A:$D, 4, FALSE), IF($E244="", "", "Not in HS Info"))</f>
        <v/>
      </c>
      <c r="G244" t="str">
        <f>IF(_xlfn.MAXIFS(ACT!$K:$K, ACT!$B:$B, 'Vetting Master'!$C244)&gt;0, _xlfn.MAXIFS(ACT!$K:$K, ACT!$B:$B, 'Vetting Master'!$C244), IF($E244="", "", 0))</f>
        <v/>
      </c>
      <c r="H244" t="str">
        <f>IF(_xlfn.MAXIFS(ACT!$J:$J, ACT!$B:$B, 'Vetting Master'!$C244)&gt;0, _xlfn.MAXIFS(ACT!$J:$J, ACT!$B:$B, 'Vetting Master'!$C244), IF($E244="", "", 0))</f>
        <v/>
      </c>
      <c r="I244" t="str">
        <f>IF(_xlfn.MAXIFS('SLCC Placement'!K:K, 'SLCC Placement'!B:B, 'Vetting Master'!$C244)&gt;0, _xlfn.MAXIFS('SLCC Placement'!K:K, 'SLCC Placement'!B:B, 'Vetting Master'!$C244), IF($E244="", "", 0))</f>
        <v/>
      </c>
      <c r="J244" t="str">
        <f>IF(_xlfn.MAXIFS('SLCC Placement'!J:J, 'SLCC Placement'!B:B, 'Vetting Master'!$C244)&gt;0, _xlfn.MAXIFS('SLCC Placement'!J:J, 'SLCC Placement'!B:B, 'Vetting Master'!$C244), IF($E244="", "", 0))</f>
        <v/>
      </c>
      <c r="K244" s="5" t="str">
        <f>IFERROR(IF(AND(MATCH(C244,'AP Credit'!B:B,0)&gt;0, MATCH("ENGL 1010",'AP Credit'!J:J,0)&gt;0),"Yes","No"), IF($E244="", " ", "No"))</f>
        <v xml:space="preserve"> </v>
      </c>
      <c r="L244" s="11" t="str" cm="1">
        <f t="array" ref="L244">IF($E244="", "", _xlfn.IFNA(_xlfn.IFS( J244&gt;599,  "1210 - Verify C or Better",  AND(J244&gt;499, OR(I244&gt;13, G244&gt;17)), "1060 - Verify C or Better", AND( OR(G244&gt;17, I244&gt;13), OR(H244&gt;22, J244&gt;399)), "1050 - Verify C or Better", OR( H244&gt;21, J244&gt;299), "1010/1030/1040", OR( H244&gt;19, J244&gt;299), "1010/1030", OR( H244&gt;18, J244&gt;299), "1030"), "Verify C or better in Secondary Math 1,2,3"))</f>
        <v/>
      </c>
      <c r="M244" s="4" t="str">
        <f>IFERROR(VLOOKUP($E244, 'HS Info'!$A:$E, 5, FALSE), IF($E244="", "", "Not in HS Info"))</f>
        <v/>
      </c>
      <c r="N244" s="5" t="str">
        <f>IFERROR(VLOOKUP($C244,Holds!$C:$K, 2, FALSE), IF($E244="", "", 0))</f>
        <v/>
      </c>
      <c r="O244" s="7" t="str">
        <f>IF($E244="", "", _xlfn.XLOOKUP(C244, 'SLCC Student'!H:H, 'SLCC Student'!P:P, "Not Found", 0, 1))</f>
        <v/>
      </c>
      <c r="P244" s="5" t="str">
        <f>IFERROR(VLOOKUP($E244, 'SLCC Student'!$A:$Q, 10, FALSE), IF($E244="", "", "Not Admitted"))</f>
        <v/>
      </c>
      <c r="Q244" s="5" t="str">
        <f>IFERROR(VLOOKUP($E244,'SLCC Student'!$A:$Q,12,FALSE),IF($E244="","", "NotAdmitted"))</f>
        <v/>
      </c>
    </row>
    <row r="245" spans="1:17" x14ac:dyDescent="0.2">
      <c r="A245" s="5" t="str">
        <f>IFERROR(VLOOKUP($E245,'HS Info'!$A:$D,2,FALSE),IF($E245="","","Not in HS Info"))</f>
        <v/>
      </c>
      <c r="B245" s="6" t="str">
        <f>IFERROR(VLOOKUP($C245, 'SLCC Student'!$H:$R, 11, FALSE), IF($E245="", "",  "Not yet admitted"))</f>
        <v/>
      </c>
      <c r="C245" s="5" t="str">
        <f>IFERROR(VLOOKUP($E245,'SLCC Student'!$A:$R,8,FALSE), IF($E245="", "", "Not yet admitted"))</f>
        <v/>
      </c>
      <c r="D245" s="5" t="str">
        <f>IFERROR(VLOOKUP($E245, 'HS Info'!$A:$D, 3, FALSE), IF($E245="", "",  "Not in HS Info"))</f>
        <v/>
      </c>
      <c r="E245" t="str">
        <f>IF(ISBLANK('HS Info'!A244), "", 'HS Info'!A244)</f>
        <v/>
      </c>
      <c r="F245" s="5" t="str">
        <f>IFERROR(VLOOKUP($E245, 'HS Info'!$A:$D, 4, FALSE), IF($E245="", "", "Not in HS Info"))</f>
        <v/>
      </c>
      <c r="G245" t="str">
        <f>IF(_xlfn.MAXIFS(ACT!$K:$K, ACT!$B:$B, 'Vetting Master'!$C245)&gt;0, _xlfn.MAXIFS(ACT!$K:$K, ACT!$B:$B, 'Vetting Master'!$C245), IF($E245="", "", 0))</f>
        <v/>
      </c>
      <c r="H245" t="str">
        <f>IF(_xlfn.MAXIFS(ACT!$J:$J, ACT!$B:$B, 'Vetting Master'!$C245)&gt;0, _xlfn.MAXIFS(ACT!$J:$J, ACT!$B:$B, 'Vetting Master'!$C245), IF($E245="", "", 0))</f>
        <v/>
      </c>
      <c r="I245" t="str">
        <f>IF(_xlfn.MAXIFS('SLCC Placement'!K:K, 'SLCC Placement'!B:B, 'Vetting Master'!$C245)&gt;0, _xlfn.MAXIFS('SLCC Placement'!K:K, 'SLCC Placement'!B:B, 'Vetting Master'!$C245), IF($E245="", "", 0))</f>
        <v/>
      </c>
      <c r="J245" t="str">
        <f>IF(_xlfn.MAXIFS('SLCC Placement'!J:J, 'SLCC Placement'!B:B, 'Vetting Master'!$C245)&gt;0, _xlfn.MAXIFS('SLCC Placement'!J:J, 'SLCC Placement'!B:B, 'Vetting Master'!$C245), IF($E245="", "", 0))</f>
        <v/>
      </c>
      <c r="K245" s="5" t="str">
        <f>IFERROR(IF(AND(MATCH(C245,'AP Credit'!B:B,0)&gt;0, MATCH("ENGL 1010",'AP Credit'!J:J,0)&gt;0),"Yes","No"), IF($E245="", " ", "No"))</f>
        <v xml:space="preserve"> </v>
      </c>
      <c r="L245" s="11" t="str" cm="1">
        <f t="array" ref="L245">IF($E245="", "", _xlfn.IFNA(_xlfn.IFS( J245&gt;599,  "1210 - Verify C or Better",  AND(J245&gt;499, OR(I245&gt;13, G245&gt;17)), "1060 - Verify C or Better", AND( OR(G245&gt;17, I245&gt;13), OR(H245&gt;22, J245&gt;399)), "1050 - Verify C or Better", OR( H245&gt;21, J245&gt;299), "1010/1030/1040", OR( H245&gt;19, J245&gt;299), "1010/1030", OR( H245&gt;18, J245&gt;299), "1030"), "Verify C or better in Secondary Math 1,2,3"))</f>
        <v/>
      </c>
      <c r="M245" s="4" t="str">
        <f>IFERROR(VLOOKUP($E245, 'HS Info'!$A:$E, 5, FALSE), IF($E245="", "", "Not in HS Info"))</f>
        <v/>
      </c>
      <c r="N245" s="5" t="str">
        <f>IFERROR(VLOOKUP($C245,Holds!$C:$K, 2, FALSE), IF($E245="", "", 0))</f>
        <v/>
      </c>
      <c r="O245" s="7" t="str">
        <f>IF($E245="", "", _xlfn.XLOOKUP(C245, 'SLCC Student'!H:H, 'SLCC Student'!P:P, "Not Found", 0, 1))</f>
        <v/>
      </c>
      <c r="P245" s="5" t="str">
        <f>IFERROR(VLOOKUP($E245, 'SLCC Student'!$A:$Q, 10, FALSE), IF($E245="", "", "Not Admitted"))</f>
        <v/>
      </c>
      <c r="Q245" s="5" t="str">
        <f>IFERROR(VLOOKUP($E245,'SLCC Student'!$A:$Q,12,FALSE),IF($E245="","", "NotAdmitted"))</f>
        <v/>
      </c>
    </row>
    <row r="246" spans="1:17" x14ac:dyDescent="0.2">
      <c r="A246" s="5" t="str">
        <f>IFERROR(VLOOKUP($E246,'HS Info'!$A:$D,2,FALSE),IF($E246="","","Not in HS Info"))</f>
        <v/>
      </c>
      <c r="B246" s="6" t="str">
        <f>IFERROR(VLOOKUP($C246, 'SLCC Student'!$H:$R, 11, FALSE), IF($E246="", "",  "Not yet admitted"))</f>
        <v/>
      </c>
      <c r="C246" s="5" t="str">
        <f>IFERROR(VLOOKUP($E246,'SLCC Student'!$A:$R,8,FALSE), IF($E246="", "", "Not yet admitted"))</f>
        <v/>
      </c>
      <c r="D246" s="5" t="str">
        <f>IFERROR(VLOOKUP($E246, 'HS Info'!$A:$D, 3, FALSE), IF($E246="", "",  "Not in HS Info"))</f>
        <v/>
      </c>
      <c r="E246" t="str">
        <f>IF(ISBLANK('HS Info'!A245), "", 'HS Info'!A245)</f>
        <v/>
      </c>
      <c r="F246" s="5" t="str">
        <f>IFERROR(VLOOKUP($E246, 'HS Info'!$A:$D, 4, FALSE), IF($E246="", "", "Not in HS Info"))</f>
        <v/>
      </c>
      <c r="G246" t="str">
        <f>IF(_xlfn.MAXIFS(ACT!$K:$K, ACT!$B:$B, 'Vetting Master'!$C246)&gt;0, _xlfn.MAXIFS(ACT!$K:$K, ACT!$B:$B, 'Vetting Master'!$C246), IF($E246="", "", 0))</f>
        <v/>
      </c>
      <c r="H246" t="str">
        <f>IF(_xlfn.MAXIFS(ACT!$J:$J, ACT!$B:$B, 'Vetting Master'!$C246)&gt;0, _xlfn.MAXIFS(ACT!$J:$J, ACT!$B:$B, 'Vetting Master'!$C246), IF($E246="", "", 0))</f>
        <v/>
      </c>
      <c r="I246" t="str">
        <f>IF(_xlfn.MAXIFS('SLCC Placement'!K:K, 'SLCC Placement'!B:B, 'Vetting Master'!$C246)&gt;0, _xlfn.MAXIFS('SLCC Placement'!K:K, 'SLCC Placement'!B:B, 'Vetting Master'!$C246), IF($E246="", "", 0))</f>
        <v/>
      </c>
      <c r="J246" t="str">
        <f>IF(_xlfn.MAXIFS('SLCC Placement'!J:J, 'SLCC Placement'!B:B, 'Vetting Master'!$C246)&gt;0, _xlfn.MAXIFS('SLCC Placement'!J:J, 'SLCC Placement'!B:B, 'Vetting Master'!$C246), IF($E246="", "", 0))</f>
        <v/>
      </c>
      <c r="K246" s="5" t="str">
        <f>IFERROR(IF(AND(MATCH(C246,'AP Credit'!B:B,0)&gt;0, MATCH("ENGL 1010",'AP Credit'!J:J,0)&gt;0),"Yes","No"), IF($E246="", " ", "No"))</f>
        <v xml:space="preserve"> </v>
      </c>
      <c r="L246" s="11" t="str" cm="1">
        <f t="array" ref="L246">IF($E246="", "", _xlfn.IFNA(_xlfn.IFS( J246&gt;599,  "1210 - Verify C or Better",  AND(J246&gt;499, OR(I246&gt;13, G246&gt;17)), "1060 - Verify C or Better", AND( OR(G246&gt;17, I246&gt;13), OR(H246&gt;22, J246&gt;399)), "1050 - Verify C or Better", OR( H246&gt;21, J246&gt;299), "1010/1030/1040", OR( H246&gt;19, J246&gt;299), "1010/1030", OR( H246&gt;18, J246&gt;299), "1030"), "Verify C or better in Secondary Math 1,2,3"))</f>
        <v/>
      </c>
      <c r="M246" s="4" t="str">
        <f>IFERROR(VLOOKUP($E246, 'HS Info'!$A:$E, 5, FALSE), IF($E246="", "", "Not in HS Info"))</f>
        <v/>
      </c>
      <c r="N246" s="5" t="str">
        <f>IFERROR(VLOOKUP($C246,Holds!$C:$K, 2, FALSE), IF($E246="", "", 0))</f>
        <v/>
      </c>
      <c r="O246" s="7" t="str">
        <f>IF($E246="", "", _xlfn.XLOOKUP(C246, 'SLCC Student'!H:H, 'SLCC Student'!P:P, "Not Found", 0, 1))</f>
        <v/>
      </c>
      <c r="P246" s="5" t="str">
        <f>IFERROR(VLOOKUP($E246, 'SLCC Student'!$A:$Q, 10, FALSE), IF($E246="", "", "Not Admitted"))</f>
        <v/>
      </c>
      <c r="Q246" s="5" t="str">
        <f>IFERROR(VLOOKUP($E246,'SLCC Student'!$A:$Q,12,FALSE),IF($E246="","", "NotAdmitted"))</f>
        <v/>
      </c>
    </row>
    <row r="247" spans="1:17" x14ac:dyDescent="0.2">
      <c r="A247" s="5" t="str">
        <f>IFERROR(VLOOKUP($E247,'HS Info'!$A:$D,2,FALSE),IF($E247="","","Not in HS Info"))</f>
        <v/>
      </c>
      <c r="B247" s="6" t="str">
        <f>IFERROR(VLOOKUP($C247, 'SLCC Student'!$H:$R, 11, FALSE), IF($E247="", "",  "Not yet admitted"))</f>
        <v/>
      </c>
      <c r="C247" s="5" t="str">
        <f>IFERROR(VLOOKUP($E247,'SLCC Student'!$A:$R,8,FALSE), IF($E247="", "", "Not yet admitted"))</f>
        <v/>
      </c>
      <c r="D247" s="5" t="str">
        <f>IFERROR(VLOOKUP($E247, 'HS Info'!$A:$D, 3, FALSE), IF($E247="", "",  "Not in HS Info"))</f>
        <v/>
      </c>
      <c r="E247" t="str">
        <f>IF(ISBLANK('HS Info'!A246), "", 'HS Info'!A246)</f>
        <v/>
      </c>
      <c r="F247" s="5" t="str">
        <f>IFERROR(VLOOKUP($E247, 'HS Info'!$A:$D, 4, FALSE), IF($E247="", "", "Not in HS Info"))</f>
        <v/>
      </c>
      <c r="G247" t="str">
        <f>IF(_xlfn.MAXIFS(ACT!$K:$K, ACT!$B:$B, 'Vetting Master'!$C247)&gt;0, _xlfn.MAXIFS(ACT!$K:$K, ACT!$B:$B, 'Vetting Master'!$C247), IF($E247="", "", 0))</f>
        <v/>
      </c>
      <c r="H247" t="str">
        <f>IF(_xlfn.MAXIFS(ACT!$J:$J, ACT!$B:$B, 'Vetting Master'!$C247)&gt;0, _xlfn.MAXIFS(ACT!$J:$J, ACT!$B:$B, 'Vetting Master'!$C247), IF($E247="", "", 0))</f>
        <v/>
      </c>
      <c r="I247" t="str">
        <f>IF(_xlfn.MAXIFS('SLCC Placement'!K:K, 'SLCC Placement'!B:B, 'Vetting Master'!$C247)&gt;0, _xlfn.MAXIFS('SLCC Placement'!K:K, 'SLCC Placement'!B:B, 'Vetting Master'!$C247), IF($E247="", "", 0))</f>
        <v/>
      </c>
      <c r="J247" t="str">
        <f>IF(_xlfn.MAXIFS('SLCC Placement'!J:J, 'SLCC Placement'!B:B, 'Vetting Master'!$C247)&gt;0, _xlfn.MAXIFS('SLCC Placement'!J:J, 'SLCC Placement'!B:B, 'Vetting Master'!$C247), IF($E247="", "", 0))</f>
        <v/>
      </c>
      <c r="K247" s="5" t="str">
        <f>IFERROR(IF(AND(MATCH(C247,'AP Credit'!B:B,0)&gt;0, MATCH("ENGL 1010",'AP Credit'!J:J,0)&gt;0),"Yes","No"), IF($E247="", " ", "No"))</f>
        <v xml:space="preserve"> </v>
      </c>
      <c r="L247" s="11" t="str" cm="1">
        <f t="array" ref="L247">IF($E247="", "", _xlfn.IFNA(_xlfn.IFS( J247&gt;599,  "1210 - Verify C or Better",  AND(J247&gt;499, OR(I247&gt;13, G247&gt;17)), "1060 - Verify C or Better", AND( OR(G247&gt;17, I247&gt;13), OR(H247&gt;22, J247&gt;399)), "1050 - Verify C or Better", OR( H247&gt;21, J247&gt;299), "1010/1030/1040", OR( H247&gt;19, J247&gt;299), "1010/1030", OR( H247&gt;18, J247&gt;299), "1030"), "Verify C or better in Secondary Math 1,2,3"))</f>
        <v/>
      </c>
      <c r="M247" s="4" t="str">
        <f>IFERROR(VLOOKUP($E247, 'HS Info'!$A:$E, 5, FALSE), IF($E247="", "", "Not in HS Info"))</f>
        <v/>
      </c>
      <c r="N247" s="5" t="str">
        <f>IFERROR(VLOOKUP($C247,Holds!$C:$K, 2, FALSE), IF($E247="", "", 0))</f>
        <v/>
      </c>
      <c r="O247" s="7" t="str">
        <f>IF($E247="", "", _xlfn.XLOOKUP(C247, 'SLCC Student'!H:H, 'SLCC Student'!P:P, "Not Found", 0, 1))</f>
        <v/>
      </c>
      <c r="P247" s="5" t="str">
        <f>IFERROR(VLOOKUP($E247, 'SLCC Student'!$A:$Q, 10, FALSE), IF($E247="", "", "Not Admitted"))</f>
        <v/>
      </c>
      <c r="Q247" s="5" t="str">
        <f>IFERROR(VLOOKUP($E247,'SLCC Student'!$A:$Q,12,FALSE),IF($E247="","", "NotAdmitted"))</f>
        <v/>
      </c>
    </row>
    <row r="248" spans="1:17" x14ac:dyDescent="0.2">
      <c r="A248" s="5" t="str">
        <f>IFERROR(VLOOKUP($E248,'HS Info'!$A:$D,2,FALSE),IF($E248="","","Not in HS Info"))</f>
        <v/>
      </c>
      <c r="B248" s="6" t="str">
        <f>IFERROR(VLOOKUP($C248, 'SLCC Student'!$H:$R, 11, FALSE), IF($E248="", "",  "Not yet admitted"))</f>
        <v/>
      </c>
      <c r="C248" s="5" t="str">
        <f>IFERROR(VLOOKUP($E248,'SLCC Student'!$A:$R,8,FALSE), IF($E248="", "", "Not yet admitted"))</f>
        <v/>
      </c>
      <c r="D248" s="5" t="str">
        <f>IFERROR(VLOOKUP($E248, 'HS Info'!$A:$D, 3, FALSE), IF($E248="", "",  "Not in HS Info"))</f>
        <v/>
      </c>
      <c r="E248" t="str">
        <f>IF(ISBLANK('HS Info'!A247), "", 'HS Info'!A247)</f>
        <v/>
      </c>
      <c r="F248" s="5" t="str">
        <f>IFERROR(VLOOKUP($E248, 'HS Info'!$A:$D, 4, FALSE), IF($E248="", "", "Not in HS Info"))</f>
        <v/>
      </c>
      <c r="G248" t="str">
        <f>IF(_xlfn.MAXIFS(ACT!$K:$K, ACT!$B:$B, 'Vetting Master'!$C248)&gt;0, _xlfn.MAXIFS(ACT!$K:$K, ACT!$B:$B, 'Vetting Master'!$C248), IF($E248="", "", 0))</f>
        <v/>
      </c>
      <c r="H248" t="str">
        <f>IF(_xlfn.MAXIFS(ACT!$J:$J, ACT!$B:$B, 'Vetting Master'!$C248)&gt;0, _xlfn.MAXIFS(ACT!$J:$J, ACT!$B:$B, 'Vetting Master'!$C248), IF($E248="", "", 0))</f>
        <v/>
      </c>
      <c r="I248" t="str">
        <f>IF(_xlfn.MAXIFS('SLCC Placement'!K:K, 'SLCC Placement'!B:B, 'Vetting Master'!$C248)&gt;0, _xlfn.MAXIFS('SLCC Placement'!K:K, 'SLCC Placement'!B:B, 'Vetting Master'!$C248), IF($E248="", "", 0))</f>
        <v/>
      </c>
      <c r="J248" t="str">
        <f>IF(_xlfn.MAXIFS('SLCC Placement'!J:J, 'SLCC Placement'!B:B, 'Vetting Master'!$C248)&gt;0, _xlfn.MAXIFS('SLCC Placement'!J:J, 'SLCC Placement'!B:B, 'Vetting Master'!$C248), IF($E248="", "", 0))</f>
        <v/>
      </c>
      <c r="K248" s="5" t="str">
        <f>IFERROR(IF(AND(MATCH(C248,'AP Credit'!B:B,0)&gt;0, MATCH("ENGL 1010",'AP Credit'!J:J,0)&gt;0),"Yes","No"), IF($E248="", " ", "No"))</f>
        <v xml:space="preserve"> </v>
      </c>
      <c r="L248" s="11" t="str" cm="1">
        <f t="array" ref="L248">IF($E248="", "", _xlfn.IFNA(_xlfn.IFS( J248&gt;599,  "1210 - Verify C or Better",  AND(J248&gt;499, OR(I248&gt;13, G248&gt;17)), "1060 - Verify C or Better", AND( OR(G248&gt;17, I248&gt;13), OR(H248&gt;22, J248&gt;399)), "1050 - Verify C or Better", OR( H248&gt;21, J248&gt;299), "1010/1030/1040", OR( H248&gt;19, J248&gt;299), "1010/1030", OR( H248&gt;18, J248&gt;299), "1030"), "Verify C or better in Secondary Math 1,2,3"))</f>
        <v/>
      </c>
      <c r="M248" s="4" t="str">
        <f>IFERROR(VLOOKUP($E248, 'HS Info'!$A:$E, 5, FALSE), IF($E248="", "", "Not in HS Info"))</f>
        <v/>
      </c>
      <c r="N248" s="5" t="str">
        <f>IFERROR(VLOOKUP($C248,Holds!$C:$K, 2, FALSE), IF($E248="", "", 0))</f>
        <v/>
      </c>
      <c r="O248" s="7" t="str">
        <f>IF($E248="", "", _xlfn.XLOOKUP(C248, 'SLCC Student'!H:H, 'SLCC Student'!P:P, "Not Found", 0, 1))</f>
        <v/>
      </c>
      <c r="P248" s="5" t="str">
        <f>IFERROR(VLOOKUP($E248, 'SLCC Student'!$A:$Q, 10, FALSE), IF($E248="", "", "Not Admitted"))</f>
        <v/>
      </c>
      <c r="Q248" s="5" t="str">
        <f>IFERROR(VLOOKUP($E248,'SLCC Student'!$A:$Q,12,FALSE),IF($E248="","", "NotAdmitted"))</f>
        <v/>
      </c>
    </row>
    <row r="249" spans="1:17" x14ac:dyDescent="0.2">
      <c r="A249" s="5" t="str">
        <f>IFERROR(VLOOKUP($E249,'HS Info'!$A:$D,2,FALSE),IF($E249="","","Not in HS Info"))</f>
        <v/>
      </c>
      <c r="B249" s="6" t="str">
        <f>IFERROR(VLOOKUP($C249, 'SLCC Student'!$H:$R, 11, FALSE), IF($E249="", "",  "Not yet admitted"))</f>
        <v/>
      </c>
      <c r="C249" s="5" t="str">
        <f>IFERROR(VLOOKUP($E249,'SLCC Student'!$A:$R,8,FALSE), IF($E249="", "", "Not yet admitted"))</f>
        <v/>
      </c>
      <c r="D249" s="5" t="str">
        <f>IFERROR(VLOOKUP($E249, 'HS Info'!$A:$D, 3, FALSE), IF($E249="", "",  "Not in HS Info"))</f>
        <v/>
      </c>
      <c r="E249" t="str">
        <f>IF(ISBLANK('HS Info'!A248), "", 'HS Info'!A248)</f>
        <v/>
      </c>
      <c r="F249" s="5" t="str">
        <f>IFERROR(VLOOKUP($E249, 'HS Info'!$A:$D, 4, FALSE), IF($E249="", "", "Not in HS Info"))</f>
        <v/>
      </c>
      <c r="G249" t="str">
        <f>IF(_xlfn.MAXIFS(ACT!$K:$K, ACT!$B:$B, 'Vetting Master'!$C249)&gt;0, _xlfn.MAXIFS(ACT!$K:$K, ACT!$B:$B, 'Vetting Master'!$C249), IF($E249="", "", 0))</f>
        <v/>
      </c>
      <c r="H249" t="str">
        <f>IF(_xlfn.MAXIFS(ACT!$J:$J, ACT!$B:$B, 'Vetting Master'!$C249)&gt;0, _xlfn.MAXIFS(ACT!$J:$J, ACT!$B:$B, 'Vetting Master'!$C249), IF($E249="", "", 0))</f>
        <v/>
      </c>
      <c r="I249" t="str">
        <f>IF(_xlfn.MAXIFS('SLCC Placement'!K:K, 'SLCC Placement'!B:B, 'Vetting Master'!$C249)&gt;0, _xlfn.MAXIFS('SLCC Placement'!K:K, 'SLCC Placement'!B:B, 'Vetting Master'!$C249), IF($E249="", "", 0))</f>
        <v/>
      </c>
      <c r="J249" t="str">
        <f>IF(_xlfn.MAXIFS('SLCC Placement'!J:J, 'SLCC Placement'!B:B, 'Vetting Master'!$C249)&gt;0, _xlfn.MAXIFS('SLCC Placement'!J:J, 'SLCC Placement'!B:B, 'Vetting Master'!$C249), IF($E249="", "", 0))</f>
        <v/>
      </c>
      <c r="K249" s="5" t="str">
        <f>IFERROR(IF(AND(MATCH(C249,'AP Credit'!B:B,0)&gt;0, MATCH("ENGL 1010",'AP Credit'!J:J,0)&gt;0),"Yes","No"), IF($E249="", " ", "No"))</f>
        <v xml:space="preserve"> </v>
      </c>
      <c r="L249" s="11" t="str" cm="1">
        <f t="array" ref="L249">IF($E249="", "", _xlfn.IFNA(_xlfn.IFS( J249&gt;599,  "1210 - Verify C or Better",  AND(J249&gt;499, OR(I249&gt;13, G249&gt;17)), "1060 - Verify C or Better", AND( OR(G249&gt;17, I249&gt;13), OR(H249&gt;22, J249&gt;399)), "1050 - Verify C or Better", OR( H249&gt;21, J249&gt;299), "1010/1030/1040", OR( H249&gt;19, J249&gt;299), "1010/1030", OR( H249&gt;18, J249&gt;299), "1030"), "Verify C or better in Secondary Math 1,2,3"))</f>
        <v/>
      </c>
      <c r="M249" s="4" t="str">
        <f>IFERROR(VLOOKUP($E249, 'HS Info'!$A:$E, 5, FALSE), IF($E249="", "", "Not in HS Info"))</f>
        <v/>
      </c>
      <c r="N249" s="5" t="str">
        <f>IFERROR(VLOOKUP($C249,Holds!$C:$K, 2, FALSE), IF($E249="", "", 0))</f>
        <v/>
      </c>
      <c r="O249" s="7" t="str">
        <f>IF($E249="", "", _xlfn.XLOOKUP(C249, 'SLCC Student'!H:H, 'SLCC Student'!P:P, "Not Found", 0, 1))</f>
        <v/>
      </c>
      <c r="P249" s="5" t="str">
        <f>IFERROR(VLOOKUP($E249, 'SLCC Student'!$A:$Q, 10, FALSE), IF($E249="", "", "Not Admitted"))</f>
        <v/>
      </c>
      <c r="Q249" s="5" t="str">
        <f>IFERROR(VLOOKUP($E249,'SLCC Student'!$A:$Q,12,FALSE),IF($E249="","", "NotAdmitted"))</f>
        <v/>
      </c>
    </row>
    <row r="250" spans="1:17" x14ac:dyDescent="0.2">
      <c r="A250" s="5" t="str">
        <f>IFERROR(VLOOKUP($E250,'HS Info'!$A:$D,2,FALSE),IF($E250="","","Not in HS Info"))</f>
        <v/>
      </c>
      <c r="B250" s="6" t="str">
        <f>IFERROR(VLOOKUP($C250, 'SLCC Student'!$H:$R, 11, FALSE), IF($E250="", "",  "Not yet admitted"))</f>
        <v/>
      </c>
      <c r="C250" s="5" t="str">
        <f>IFERROR(VLOOKUP($E250,'SLCC Student'!$A:$R,8,FALSE), IF($E250="", "", "Not yet admitted"))</f>
        <v/>
      </c>
      <c r="D250" s="5" t="str">
        <f>IFERROR(VLOOKUP($E250, 'HS Info'!$A:$D, 3, FALSE), IF($E250="", "",  "Not in HS Info"))</f>
        <v/>
      </c>
      <c r="E250" t="str">
        <f>IF(ISBLANK('HS Info'!A249), "", 'HS Info'!A249)</f>
        <v/>
      </c>
      <c r="F250" s="5" t="str">
        <f>IFERROR(VLOOKUP($E250, 'HS Info'!$A:$D, 4, FALSE), IF($E250="", "", "Not in HS Info"))</f>
        <v/>
      </c>
      <c r="G250" t="str">
        <f>IF(_xlfn.MAXIFS(ACT!$K:$K, ACT!$B:$B, 'Vetting Master'!$C250)&gt;0, _xlfn.MAXIFS(ACT!$K:$K, ACT!$B:$B, 'Vetting Master'!$C250), IF($E250="", "", 0))</f>
        <v/>
      </c>
      <c r="H250" t="str">
        <f>IF(_xlfn.MAXIFS(ACT!$J:$J, ACT!$B:$B, 'Vetting Master'!$C250)&gt;0, _xlfn.MAXIFS(ACT!$J:$J, ACT!$B:$B, 'Vetting Master'!$C250), IF($E250="", "", 0))</f>
        <v/>
      </c>
      <c r="I250" t="str">
        <f>IF(_xlfn.MAXIFS('SLCC Placement'!K:K, 'SLCC Placement'!B:B, 'Vetting Master'!$C250)&gt;0, _xlfn.MAXIFS('SLCC Placement'!K:K, 'SLCC Placement'!B:B, 'Vetting Master'!$C250), IF($E250="", "", 0))</f>
        <v/>
      </c>
      <c r="J250" t="str">
        <f>IF(_xlfn.MAXIFS('SLCC Placement'!J:J, 'SLCC Placement'!B:B, 'Vetting Master'!$C250)&gt;0, _xlfn.MAXIFS('SLCC Placement'!J:J, 'SLCC Placement'!B:B, 'Vetting Master'!$C250), IF($E250="", "", 0))</f>
        <v/>
      </c>
      <c r="K250" s="5" t="str">
        <f>IFERROR(IF(AND(MATCH(C250,'AP Credit'!B:B,0)&gt;0, MATCH("ENGL 1010",'AP Credit'!J:J,0)&gt;0),"Yes","No"), IF($E250="", " ", "No"))</f>
        <v xml:space="preserve"> </v>
      </c>
      <c r="L250" s="11" t="str" cm="1">
        <f t="array" ref="L250">IF($E250="", "", _xlfn.IFNA(_xlfn.IFS( J250&gt;599,  "1210 - Verify C or Better",  AND(J250&gt;499, OR(I250&gt;13, G250&gt;17)), "1060 - Verify C or Better", AND( OR(G250&gt;17, I250&gt;13), OR(H250&gt;22, J250&gt;399)), "1050 - Verify C or Better", OR( H250&gt;21, J250&gt;299), "1010/1030/1040", OR( H250&gt;19, J250&gt;299), "1010/1030", OR( H250&gt;18, J250&gt;299), "1030"), "Verify C or better in Secondary Math 1,2,3"))</f>
        <v/>
      </c>
      <c r="M250" s="4" t="str">
        <f>IFERROR(VLOOKUP($E250, 'HS Info'!$A:$E, 5, FALSE), IF($E250="", "", "Not in HS Info"))</f>
        <v/>
      </c>
      <c r="N250" s="5" t="str">
        <f>IFERROR(VLOOKUP($C250,Holds!$C:$K, 2, FALSE), IF($E250="", "", 0))</f>
        <v/>
      </c>
      <c r="O250" s="7" t="str">
        <f>IF($E250="", "", _xlfn.XLOOKUP(C250, 'SLCC Student'!H:H, 'SLCC Student'!P:P, "Not Found", 0, 1))</f>
        <v/>
      </c>
      <c r="P250" s="5" t="str">
        <f>IFERROR(VLOOKUP($E250, 'SLCC Student'!$A:$Q, 10, FALSE), IF($E250="", "", "Not Admitted"))</f>
        <v/>
      </c>
      <c r="Q250" s="5" t="str">
        <f>IFERROR(VLOOKUP($E250,'SLCC Student'!$A:$Q,12,FALSE),IF($E250="","", "NotAdmitted"))</f>
        <v/>
      </c>
    </row>
    <row r="251" spans="1:17" x14ac:dyDescent="0.2">
      <c r="A251" s="5" t="str">
        <f>IFERROR(VLOOKUP($E251,'HS Info'!$A:$D,2,FALSE),IF($E251="","","Not in HS Info"))</f>
        <v/>
      </c>
      <c r="B251" s="6" t="str">
        <f>IFERROR(VLOOKUP($C251, 'SLCC Student'!$H:$R, 11, FALSE), IF($E251="", "",  "Not yet admitted"))</f>
        <v/>
      </c>
      <c r="C251" s="5" t="str">
        <f>IFERROR(VLOOKUP($E251,'SLCC Student'!$A:$R,8,FALSE), IF($E251="", "", "Not yet admitted"))</f>
        <v/>
      </c>
      <c r="D251" s="5" t="str">
        <f>IFERROR(VLOOKUP($E251, 'HS Info'!$A:$D, 3, FALSE), IF($E251="", "",  "Not in HS Info"))</f>
        <v/>
      </c>
      <c r="E251" t="str">
        <f>IF(ISBLANK('HS Info'!A250), "", 'HS Info'!A250)</f>
        <v/>
      </c>
      <c r="F251" s="5" t="str">
        <f>IFERROR(VLOOKUP($E251, 'HS Info'!$A:$D, 4, FALSE), IF($E251="", "", "Not in HS Info"))</f>
        <v/>
      </c>
      <c r="G251" t="str">
        <f>IF(_xlfn.MAXIFS(ACT!$K:$K, ACT!$B:$B, 'Vetting Master'!$C251)&gt;0, _xlfn.MAXIFS(ACT!$K:$K, ACT!$B:$B, 'Vetting Master'!$C251), IF($E251="", "", 0))</f>
        <v/>
      </c>
      <c r="H251" t="str">
        <f>IF(_xlfn.MAXIFS(ACT!$J:$J, ACT!$B:$B, 'Vetting Master'!$C251)&gt;0, _xlfn.MAXIFS(ACT!$J:$J, ACT!$B:$B, 'Vetting Master'!$C251), IF($E251="", "", 0))</f>
        <v/>
      </c>
      <c r="I251" t="str">
        <f>IF(_xlfn.MAXIFS('SLCC Placement'!K:K, 'SLCC Placement'!B:B, 'Vetting Master'!$C251)&gt;0, _xlfn.MAXIFS('SLCC Placement'!K:K, 'SLCC Placement'!B:B, 'Vetting Master'!$C251), IF($E251="", "", 0))</f>
        <v/>
      </c>
      <c r="J251" t="str">
        <f>IF(_xlfn.MAXIFS('SLCC Placement'!J:J, 'SLCC Placement'!B:B, 'Vetting Master'!$C251)&gt;0, _xlfn.MAXIFS('SLCC Placement'!J:J, 'SLCC Placement'!B:B, 'Vetting Master'!$C251), IF($E251="", "", 0))</f>
        <v/>
      </c>
      <c r="K251" s="5" t="str">
        <f>IFERROR(IF(AND(MATCH(C251,'AP Credit'!B:B,0)&gt;0, MATCH("ENGL 1010",'AP Credit'!J:J,0)&gt;0),"Yes","No"), IF($E251="", " ", "No"))</f>
        <v xml:space="preserve"> </v>
      </c>
      <c r="L251" s="11" t="str" cm="1">
        <f t="array" ref="L251">IF($E251="", "", _xlfn.IFNA(_xlfn.IFS( J251&gt;599,  "1210 - Verify C or Better",  AND(J251&gt;499, OR(I251&gt;13, G251&gt;17)), "1060 - Verify C or Better", AND( OR(G251&gt;17, I251&gt;13), OR(H251&gt;22, J251&gt;399)), "1050 - Verify C or Better", OR( H251&gt;21, J251&gt;299), "1010/1030/1040", OR( H251&gt;19, J251&gt;299), "1010/1030", OR( H251&gt;18, J251&gt;299), "1030"), "Verify C or better in Secondary Math 1,2,3"))</f>
        <v/>
      </c>
      <c r="M251" s="4" t="str">
        <f>IFERROR(VLOOKUP($E251, 'HS Info'!$A:$E, 5, FALSE), IF($E251="", "", "Not in HS Info"))</f>
        <v/>
      </c>
      <c r="N251" s="5" t="str">
        <f>IFERROR(VLOOKUP($C251,Holds!$C:$K, 2, FALSE), IF($E251="", "", 0))</f>
        <v/>
      </c>
      <c r="O251" s="7" t="str">
        <f>IF($E251="", "", _xlfn.XLOOKUP(C251, 'SLCC Student'!H:H, 'SLCC Student'!P:P, "Not Found", 0, 1))</f>
        <v/>
      </c>
      <c r="P251" s="5" t="str">
        <f>IFERROR(VLOOKUP($E251, 'SLCC Student'!$A:$Q, 10, FALSE), IF($E251="", "", "Not Admitted"))</f>
        <v/>
      </c>
      <c r="Q251" s="5" t="str">
        <f>IFERROR(VLOOKUP($E251,'SLCC Student'!$A:$Q,12,FALSE),IF($E251="","", "NotAdmitted"))</f>
        <v/>
      </c>
    </row>
    <row r="252" spans="1:17" x14ac:dyDescent="0.2">
      <c r="A252" s="5" t="str">
        <f>IFERROR(VLOOKUP($E252,'HS Info'!$A:$D,2,FALSE),IF($E252="","","Not in HS Info"))</f>
        <v/>
      </c>
      <c r="B252" s="6" t="str">
        <f>IFERROR(VLOOKUP($C252, 'SLCC Student'!$H:$R, 11, FALSE), IF($E252="", "",  "Not yet admitted"))</f>
        <v/>
      </c>
      <c r="C252" s="5" t="str">
        <f>IFERROR(VLOOKUP($E252,'SLCC Student'!$A:$R,8,FALSE), IF($E252="", "", "Not yet admitted"))</f>
        <v/>
      </c>
      <c r="D252" s="5" t="str">
        <f>IFERROR(VLOOKUP($E252, 'HS Info'!$A:$D, 3, FALSE), IF($E252="", "",  "Not in HS Info"))</f>
        <v/>
      </c>
      <c r="E252" t="str">
        <f>IF(ISBLANK('HS Info'!A251), "", 'HS Info'!A251)</f>
        <v/>
      </c>
      <c r="F252" s="5" t="str">
        <f>IFERROR(VLOOKUP($E252, 'HS Info'!$A:$D, 4, FALSE), IF($E252="", "", "Not in HS Info"))</f>
        <v/>
      </c>
      <c r="G252" t="str">
        <f>IF(_xlfn.MAXIFS(ACT!$K:$K, ACT!$B:$B, 'Vetting Master'!$C252)&gt;0, _xlfn.MAXIFS(ACT!$K:$K, ACT!$B:$B, 'Vetting Master'!$C252), IF($E252="", "", 0))</f>
        <v/>
      </c>
      <c r="H252" t="str">
        <f>IF(_xlfn.MAXIFS(ACT!$J:$J, ACT!$B:$B, 'Vetting Master'!$C252)&gt;0, _xlfn.MAXIFS(ACT!$J:$J, ACT!$B:$B, 'Vetting Master'!$C252), IF($E252="", "", 0))</f>
        <v/>
      </c>
      <c r="I252" t="str">
        <f>IF(_xlfn.MAXIFS('SLCC Placement'!K:K, 'SLCC Placement'!B:B, 'Vetting Master'!$C252)&gt;0, _xlfn.MAXIFS('SLCC Placement'!K:K, 'SLCC Placement'!B:B, 'Vetting Master'!$C252), IF($E252="", "", 0))</f>
        <v/>
      </c>
      <c r="J252" t="str">
        <f>IF(_xlfn.MAXIFS('SLCC Placement'!J:J, 'SLCC Placement'!B:B, 'Vetting Master'!$C252)&gt;0, _xlfn.MAXIFS('SLCC Placement'!J:J, 'SLCC Placement'!B:B, 'Vetting Master'!$C252), IF($E252="", "", 0))</f>
        <v/>
      </c>
      <c r="K252" s="5" t="str">
        <f>IFERROR(IF(AND(MATCH(C252,'AP Credit'!B:B,0)&gt;0, MATCH("ENGL 1010",'AP Credit'!J:J,0)&gt;0),"Yes","No"), IF($E252="", " ", "No"))</f>
        <v xml:space="preserve"> </v>
      </c>
      <c r="L252" s="11" t="str" cm="1">
        <f t="array" ref="L252">IF($E252="", "", _xlfn.IFNA(_xlfn.IFS( J252&gt;599,  "1210 - Verify C or Better",  AND(J252&gt;499, OR(I252&gt;13, G252&gt;17)), "1060 - Verify C or Better", AND( OR(G252&gt;17, I252&gt;13), OR(H252&gt;22, J252&gt;399)), "1050 - Verify C or Better", OR( H252&gt;21, J252&gt;299), "1010/1030/1040", OR( H252&gt;19, J252&gt;299), "1010/1030", OR( H252&gt;18, J252&gt;299), "1030"), "Verify C or better in Secondary Math 1,2,3"))</f>
        <v/>
      </c>
      <c r="M252" s="4" t="str">
        <f>IFERROR(VLOOKUP($E252, 'HS Info'!$A:$E, 5, FALSE), IF($E252="", "", "Not in HS Info"))</f>
        <v/>
      </c>
      <c r="N252" s="5" t="str">
        <f>IFERROR(VLOOKUP($C252,Holds!$C:$K, 2, FALSE), IF($E252="", "", 0))</f>
        <v/>
      </c>
      <c r="O252" s="7" t="str">
        <f>IF($E252="", "", _xlfn.XLOOKUP(C252, 'SLCC Student'!H:H, 'SLCC Student'!P:P, "Not Found", 0, 1))</f>
        <v/>
      </c>
      <c r="P252" s="5" t="str">
        <f>IFERROR(VLOOKUP($E252, 'SLCC Student'!$A:$Q, 10, FALSE), IF($E252="", "", "Not Admitted"))</f>
        <v/>
      </c>
      <c r="Q252" s="5" t="str">
        <f>IFERROR(VLOOKUP($E252,'SLCC Student'!$A:$Q,12,FALSE),IF($E252="","", "NotAdmitted"))</f>
        <v/>
      </c>
    </row>
    <row r="253" spans="1:17" x14ac:dyDescent="0.2">
      <c r="A253" s="5" t="str">
        <f>IFERROR(VLOOKUP($E253,'HS Info'!$A:$D,2,FALSE),IF($E253="","","Not in HS Info"))</f>
        <v/>
      </c>
      <c r="B253" s="6" t="str">
        <f>IFERROR(VLOOKUP($C253, 'SLCC Student'!$H:$R, 11, FALSE), IF($E253="", "",  "Not yet admitted"))</f>
        <v/>
      </c>
      <c r="C253" s="5" t="str">
        <f>IFERROR(VLOOKUP($E253,'SLCC Student'!$A:$R,8,FALSE), IF($E253="", "", "Not yet admitted"))</f>
        <v/>
      </c>
      <c r="D253" s="5" t="str">
        <f>IFERROR(VLOOKUP($E253, 'HS Info'!$A:$D, 3, FALSE), IF($E253="", "",  "Not in HS Info"))</f>
        <v/>
      </c>
      <c r="E253" t="str">
        <f>IF(ISBLANK('HS Info'!A252), "", 'HS Info'!A252)</f>
        <v/>
      </c>
      <c r="F253" s="5" t="str">
        <f>IFERROR(VLOOKUP($E253, 'HS Info'!$A:$D, 4, FALSE), IF($E253="", "", "Not in HS Info"))</f>
        <v/>
      </c>
      <c r="G253" t="str">
        <f>IF(_xlfn.MAXIFS(ACT!$K:$K, ACT!$B:$B, 'Vetting Master'!$C253)&gt;0, _xlfn.MAXIFS(ACT!$K:$K, ACT!$B:$B, 'Vetting Master'!$C253), IF($E253="", "", 0))</f>
        <v/>
      </c>
      <c r="H253" t="str">
        <f>IF(_xlfn.MAXIFS(ACT!$J:$J, ACT!$B:$B, 'Vetting Master'!$C253)&gt;0, _xlfn.MAXIFS(ACT!$J:$J, ACT!$B:$B, 'Vetting Master'!$C253), IF($E253="", "", 0))</f>
        <v/>
      </c>
      <c r="I253" t="str">
        <f>IF(_xlfn.MAXIFS('SLCC Placement'!K:K, 'SLCC Placement'!B:B, 'Vetting Master'!$C253)&gt;0, _xlfn.MAXIFS('SLCC Placement'!K:K, 'SLCC Placement'!B:B, 'Vetting Master'!$C253), IF($E253="", "", 0))</f>
        <v/>
      </c>
      <c r="J253" t="str">
        <f>IF(_xlfn.MAXIFS('SLCC Placement'!J:J, 'SLCC Placement'!B:B, 'Vetting Master'!$C253)&gt;0, _xlfn.MAXIFS('SLCC Placement'!J:J, 'SLCC Placement'!B:B, 'Vetting Master'!$C253), IF($E253="", "", 0))</f>
        <v/>
      </c>
      <c r="K253" s="5" t="str">
        <f>IFERROR(IF(AND(MATCH(C253,'AP Credit'!B:B,0)&gt;0, MATCH("ENGL 1010",'AP Credit'!J:J,0)&gt;0),"Yes","No"), IF($E253="", " ", "No"))</f>
        <v xml:space="preserve"> </v>
      </c>
      <c r="L253" s="11" t="str" cm="1">
        <f t="array" ref="L253">IF($E253="", "", _xlfn.IFNA(_xlfn.IFS( J253&gt;599,  "1210 - Verify C or Better",  AND(J253&gt;499, OR(I253&gt;13, G253&gt;17)), "1060 - Verify C or Better", AND( OR(G253&gt;17, I253&gt;13), OR(H253&gt;22, J253&gt;399)), "1050 - Verify C or Better", OR( H253&gt;21, J253&gt;299), "1010/1030/1040", OR( H253&gt;19, J253&gt;299), "1010/1030", OR( H253&gt;18, J253&gt;299), "1030"), "Verify C or better in Secondary Math 1,2,3"))</f>
        <v/>
      </c>
      <c r="M253" s="4" t="str">
        <f>IFERROR(VLOOKUP($E253, 'HS Info'!$A:$E, 5, FALSE), IF($E253="", "", "Not in HS Info"))</f>
        <v/>
      </c>
      <c r="N253" s="5" t="str">
        <f>IFERROR(VLOOKUP($C253,Holds!$C:$K, 2, FALSE), IF($E253="", "", 0))</f>
        <v/>
      </c>
      <c r="O253" s="7" t="str">
        <f>IF($E253="", "", _xlfn.XLOOKUP(C253, 'SLCC Student'!H:H, 'SLCC Student'!P:P, "Not Found", 0, 1))</f>
        <v/>
      </c>
      <c r="P253" s="5" t="str">
        <f>IFERROR(VLOOKUP($E253, 'SLCC Student'!$A:$Q, 10, FALSE), IF($E253="", "", "Not Admitted"))</f>
        <v/>
      </c>
      <c r="Q253" s="5" t="str">
        <f>IFERROR(VLOOKUP($E253,'SLCC Student'!$A:$Q,12,FALSE),IF($E253="","", "NotAdmitted"))</f>
        <v/>
      </c>
    </row>
    <row r="254" spans="1:17" x14ac:dyDescent="0.2">
      <c r="A254" s="5" t="str">
        <f>IFERROR(VLOOKUP($E254,'HS Info'!$A:$D,2,FALSE),IF($E254="","","Not in HS Info"))</f>
        <v/>
      </c>
      <c r="B254" s="6" t="str">
        <f>IFERROR(VLOOKUP($C254, 'SLCC Student'!$H:$R, 11, FALSE), IF($E254="", "",  "Not yet admitted"))</f>
        <v/>
      </c>
      <c r="C254" s="5" t="str">
        <f>IFERROR(VLOOKUP($E254,'SLCC Student'!$A:$R,8,FALSE), IF($E254="", "", "Not yet admitted"))</f>
        <v/>
      </c>
      <c r="D254" s="5" t="str">
        <f>IFERROR(VLOOKUP($E254, 'HS Info'!$A:$D, 3, FALSE), IF($E254="", "",  "Not in HS Info"))</f>
        <v/>
      </c>
      <c r="E254" t="str">
        <f>IF(ISBLANK('HS Info'!A253), "", 'HS Info'!A253)</f>
        <v/>
      </c>
      <c r="F254" s="5" t="str">
        <f>IFERROR(VLOOKUP($E254, 'HS Info'!$A:$D, 4, FALSE), IF($E254="", "", "Not in HS Info"))</f>
        <v/>
      </c>
      <c r="G254" t="str">
        <f>IF(_xlfn.MAXIFS(ACT!$K:$K, ACT!$B:$B, 'Vetting Master'!$C254)&gt;0, _xlfn.MAXIFS(ACT!$K:$K, ACT!$B:$B, 'Vetting Master'!$C254), IF($E254="", "", 0))</f>
        <v/>
      </c>
      <c r="H254" t="str">
        <f>IF(_xlfn.MAXIFS(ACT!$J:$J, ACT!$B:$B, 'Vetting Master'!$C254)&gt;0, _xlfn.MAXIFS(ACT!$J:$J, ACT!$B:$B, 'Vetting Master'!$C254), IF($E254="", "", 0))</f>
        <v/>
      </c>
      <c r="I254" t="str">
        <f>IF(_xlfn.MAXIFS('SLCC Placement'!K:K, 'SLCC Placement'!B:B, 'Vetting Master'!$C254)&gt;0, _xlfn.MAXIFS('SLCC Placement'!K:K, 'SLCC Placement'!B:B, 'Vetting Master'!$C254), IF($E254="", "", 0))</f>
        <v/>
      </c>
      <c r="J254" t="str">
        <f>IF(_xlfn.MAXIFS('SLCC Placement'!J:J, 'SLCC Placement'!B:B, 'Vetting Master'!$C254)&gt;0, _xlfn.MAXIFS('SLCC Placement'!J:J, 'SLCC Placement'!B:B, 'Vetting Master'!$C254), IF($E254="", "", 0))</f>
        <v/>
      </c>
      <c r="K254" s="5" t="str">
        <f>IFERROR(IF(AND(MATCH(C254,'AP Credit'!B:B,0)&gt;0, MATCH("ENGL 1010",'AP Credit'!J:J,0)&gt;0),"Yes","No"), IF($E254="", " ", "No"))</f>
        <v xml:space="preserve"> </v>
      </c>
      <c r="L254" s="11" t="str" cm="1">
        <f t="array" ref="L254">IF($E254="", "", _xlfn.IFNA(_xlfn.IFS( J254&gt;599,  "1210 - Verify C or Better",  AND(J254&gt;499, OR(I254&gt;13, G254&gt;17)), "1060 - Verify C or Better", AND( OR(G254&gt;17, I254&gt;13), OR(H254&gt;22, J254&gt;399)), "1050 - Verify C or Better", OR( H254&gt;21, J254&gt;299), "1010/1030/1040", OR( H254&gt;19, J254&gt;299), "1010/1030", OR( H254&gt;18, J254&gt;299), "1030"), "Verify C or better in Secondary Math 1,2,3"))</f>
        <v/>
      </c>
      <c r="M254" s="4" t="str">
        <f>IFERROR(VLOOKUP($E254, 'HS Info'!$A:$E, 5, FALSE), IF($E254="", "", "Not in HS Info"))</f>
        <v/>
      </c>
      <c r="N254" s="5" t="str">
        <f>IFERROR(VLOOKUP($C254,Holds!$C:$K, 2, FALSE), IF($E254="", "", 0))</f>
        <v/>
      </c>
      <c r="O254" s="7" t="str">
        <f>IF($E254="", "", _xlfn.XLOOKUP(C254, 'SLCC Student'!H:H, 'SLCC Student'!P:P, "Not Found", 0, 1))</f>
        <v/>
      </c>
      <c r="P254" s="5" t="str">
        <f>IFERROR(VLOOKUP($E254, 'SLCC Student'!$A:$Q, 10, FALSE), IF($E254="", "", "Not Admitted"))</f>
        <v/>
      </c>
      <c r="Q254" s="5" t="str">
        <f>IFERROR(VLOOKUP($E254,'SLCC Student'!$A:$Q,12,FALSE),IF($E254="","", "NotAdmitted"))</f>
        <v/>
      </c>
    </row>
    <row r="255" spans="1:17" x14ac:dyDescent="0.2">
      <c r="A255" s="5" t="str">
        <f>IFERROR(VLOOKUP($E255,'HS Info'!$A:$D,2,FALSE),IF($E255="","","Not in HS Info"))</f>
        <v/>
      </c>
      <c r="B255" s="6" t="str">
        <f>IFERROR(VLOOKUP($C255, 'SLCC Student'!$H:$R, 11, FALSE), IF($E255="", "",  "Not yet admitted"))</f>
        <v/>
      </c>
      <c r="C255" s="5" t="str">
        <f>IFERROR(VLOOKUP($E255,'SLCC Student'!$A:$R,8,FALSE), IF($E255="", "", "Not yet admitted"))</f>
        <v/>
      </c>
      <c r="D255" s="5" t="str">
        <f>IFERROR(VLOOKUP($E255, 'HS Info'!$A:$D, 3, FALSE), IF($E255="", "",  "Not in HS Info"))</f>
        <v/>
      </c>
      <c r="E255" t="str">
        <f>IF(ISBLANK('HS Info'!A254), "", 'HS Info'!A254)</f>
        <v/>
      </c>
      <c r="F255" s="5" t="str">
        <f>IFERROR(VLOOKUP($E255, 'HS Info'!$A:$D, 4, FALSE), IF($E255="", "", "Not in HS Info"))</f>
        <v/>
      </c>
      <c r="G255" t="str">
        <f>IF(_xlfn.MAXIFS(ACT!$K:$K, ACT!$B:$B, 'Vetting Master'!$C255)&gt;0, _xlfn.MAXIFS(ACT!$K:$K, ACT!$B:$B, 'Vetting Master'!$C255), IF($E255="", "", 0))</f>
        <v/>
      </c>
      <c r="H255" t="str">
        <f>IF(_xlfn.MAXIFS(ACT!$J:$J, ACT!$B:$B, 'Vetting Master'!$C255)&gt;0, _xlfn.MAXIFS(ACT!$J:$J, ACT!$B:$B, 'Vetting Master'!$C255), IF($E255="", "", 0))</f>
        <v/>
      </c>
      <c r="I255" t="str">
        <f>IF(_xlfn.MAXIFS('SLCC Placement'!K:K, 'SLCC Placement'!B:B, 'Vetting Master'!$C255)&gt;0, _xlfn.MAXIFS('SLCC Placement'!K:K, 'SLCC Placement'!B:B, 'Vetting Master'!$C255), IF($E255="", "", 0))</f>
        <v/>
      </c>
      <c r="J255" t="str">
        <f>IF(_xlfn.MAXIFS('SLCC Placement'!J:J, 'SLCC Placement'!B:B, 'Vetting Master'!$C255)&gt;0, _xlfn.MAXIFS('SLCC Placement'!J:J, 'SLCC Placement'!B:B, 'Vetting Master'!$C255), IF($E255="", "", 0))</f>
        <v/>
      </c>
      <c r="K255" s="5" t="str">
        <f>IFERROR(IF(AND(MATCH(C255,'AP Credit'!B:B,0)&gt;0, MATCH("ENGL 1010",'AP Credit'!J:J,0)&gt;0),"Yes","No"), IF($E255="", " ", "No"))</f>
        <v xml:space="preserve"> </v>
      </c>
      <c r="L255" s="11" t="str" cm="1">
        <f t="array" ref="L255">IF($E255="", "", _xlfn.IFNA(_xlfn.IFS( J255&gt;599,  "1210 - Verify C or Better",  AND(J255&gt;499, OR(I255&gt;13, G255&gt;17)), "1060 - Verify C or Better", AND( OR(G255&gt;17, I255&gt;13), OR(H255&gt;22, J255&gt;399)), "1050 - Verify C or Better", OR( H255&gt;21, J255&gt;299), "1010/1030/1040", OR( H255&gt;19, J255&gt;299), "1010/1030", OR( H255&gt;18, J255&gt;299), "1030"), "Verify C or better in Secondary Math 1,2,3"))</f>
        <v/>
      </c>
      <c r="M255" s="4" t="str">
        <f>IFERROR(VLOOKUP($E255, 'HS Info'!$A:$E, 5, FALSE), IF($E255="", "", "Not in HS Info"))</f>
        <v/>
      </c>
      <c r="N255" s="5" t="str">
        <f>IFERROR(VLOOKUP($C255,Holds!$C:$K, 2, FALSE), IF($E255="", "", 0))</f>
        <v/>
      </c>
      <c r="O255" s="7" t="str">
        <f>IF($E255="", "", _xlfn.XLOOKUP(C255, 'SLCC Student'!H:H, 'SLCC Student'!P:P, "Not Found", 0, 1))</f>
        <v/>
      </c>
      <c r="P255" s="5" t="str">
        <f>IFERROR(VLOOKUP($E255, 'SLCC Student'!$A:$Q, 10, FALSE), IF($E255="", "", "Not Admitted"))</f>
        <v/>
      </c>
      <c r="Q255" s="5" t="str">
        <f>IFERROR(VLOOKUP($E255,'SLCC Student'!$A:$Q,12,FALSE),IF($E255="","", "NotAdmitted"))</f>
        <v/>
      </c>
    </row>
    <row r="256" spans="1:17" x14ac:dyDescent="0.2">
      <c r="A256" s="5" t="str">
        <f>IFERROR(VLOOKUP($E256,'HS Info'!$A:$D,2,FALSE),IF($E256="","","Not in HS Info"))</f>
        <v/>
      </c>
      <c r="B256" s="6" t="str">
        <f>IFERROR(VLOOKUP($C256, 'SLCC Student'!$H:$R, 11, FALSE), IF($E256="", "",  "Not yet admitted"))</f>
        <v/>
      </c>
      <c r="C256" s="5" t="str">
        <f>IFERROR(VLOOKUP($E256,'SLCC Student'!$A:$R,8,FALSE), IF($E256="", "", "Not yet admitted"))</f>
        <v/>
      </c>
      <c r="D256" s="5" t="str">
        <f>IFERROR(VLOOKUP($E256, 'HS Info'!$A:$D, 3, FALSE), IF($E256="", "",  "Not in HS Info"))</f>
        <v/>
      </c>
      <c r="E256" t="str">
        <f>IF(ISBLANK('HS Info'!A255), "", 'HS Info'!A255)</f>
        <v/>
      </c>
      <c r="F256" s="5" t="str">
        <f>IFERROR(VLOOKUP($E256, 'HS Info'!$A:$D, 4, FALSE), IF($E256="", "", "Not in HS Info"))</f>
        <v/>
      </c>
      <c r="G256" t="str">
        <f>IF(_xlfn.MAXIFS(ACT!$K:$K, ACT!$B:$B, 'Vetting Master'!$C256)&gt;0, _xlfn.MAXIFS(ACT!$K:$K, ACT!$B:$B, 'Vetting Master'!$C256), IF($E256="", "", 0))</f>
        <v/>
      </c>
      <c r="H256" t="str">
        <f>IF(_xlfn.MAXIFS(ACT!$J:$J, ACT!$B:$B, 'Vetting Master'!$C256)&gt;0, _xlfn.MAXIFS(ACT!$J:$J, ACT!$B:$B, 'Vetting Master'!$C256), IF($E256="", "", 0))</f>
        <v/>
      </c>
      <c r="I256" t="str">
        <f>IF(_xlfn.MAXIFS('SLCC Placement'!K:K, 'SLCC Placement'!B:B, 'Vetting Master'!$C256)&gt;0, _xlfn.MAXIFS('SLCC Placement'!K:K, 'SLCC Placement'!B:B, 'Vetting Master'!$C256), IF($E256="", "", 0))</f>
        <v/>
      </c>
      <c r="J256" t="str">
        <f>IF(_xlfn.MAXIFS('SLCC Placement'!J:J, 'SLCC Placement'!B:B, 'Vetting Master'!$C256)&gt;0, _xlfn.MAXIFS('SLCC Placement'!J:J, 'SLCC Placement'!B:B, 'Vetting Master'!$C256), IF($E256="", "", 0))</f>
        <v/>
      </c>
      <c r="K256" s="5" t="str">
        <f>IFERROR(IF(AND(MATCH(C256,'AP Credit'!B:B,0)&gt;0, MATCH("ENGL 1010",'AP Credit'!J:J,0)&gt;0),"Yes","No"), IF($E256="", " ", "No"))</f>
        <v xml:space="preserve"> </v>
      </c>
      <c r="L256" s="11" t="str" cm="1">
        <f t="array" ref="L256">IF($E256="", "", _xlfn.IFNA(_xlfn.IFS( J256&gt;599,  "1210 - Verify C or Better",  AND(J256&gt;499, OR(I256&gt;13, G256&gt;17)), "1060 - Verify C or Better", AND( OR(G256&gt;17, I256&gt;13), OR(H256&gt;22, J256&gt;399)), "1050 - Verify C or Better", OR( H256&gt;21, J256&gt;299), "1010/1030/1040", OR( H256&gt;19, J256&gt;299), "1010/1030", OR( H256&gt;18, J256&gt;299), "1030"), "Verify C or better in Secondary Math 1,2,3"))</f>
        <v/>
      </c>
      <c r="M256" s="4" t="str">
        <f>IFERROR(VLOOKUP($E256, 'HS Info'!$A:$E, 5, FALSE), IF($E256="", "", "Not in HS Info"))</f>
        <v/>
      </c>
      <c r="N256" s="5" t="str">
        <f>IFERROR(VLOOKUP($C256,Holds!$C:$K, 2, FALSE), IF($E256="", "", 0))</f>
        <v/>
      </c>
      <c r="O256" s="7" t="str">
        <f>IF($E256="", "", _xlfn.XLOOKUP(C256, 'SLCC Student'!H:H, 'SLCC Student'!P:P, "Not Found", 0, 1))</f>
        <v/>
      </c>
      <c r="P256" s="5" t="str">
        <f>IFERROR(VLOOKUP($E256, 'SLCC Student'!$A:$Q, 10, FALSE), IF($E256="", "", "Not Admitted"))</f>
        <v/>
      </c>
      <c r="Q256" s="5" t="str">
        <f>IFERROR(VLOOKUP($E256,'SLCC Student'!$A:$Q,12,FALSE),IF($E256="","", "NotAdmitted"))</f>
        <v/>
      </c>
    </row>
    <row r="257" spans="1:17" x14ac:dyDescent="0.2">
      <c r="A257" s="5" t="str">
        <f>IFERROR(VLOOKUP($E257,'HS Info'!$A:$D,2,FALSE),IF($E257="","","Not in HS Info"))</f>
        <v/>
      </c>
      <c r="B257" s="6" t="str">
        <f>IFERROR(VLOOKUP($C257, 'SLCC Student'!$H:$R, 11, FALSE), IF($E257="", "",  "Not yet admitted"))</f>
        <v/>
      </c>
      <c r="C257" s="5" t="str">
        <f>IFERROR(VLOOKUP($E257,'SLCC Student'!$A:$R,8,FALSE), IF($E257="", "", "Not yet admitted"))</f>
        <v/>
      </c>
      <c r="D257" s="5" t="str">
        <f>IFERROR(VLOOKUP($E257, 'HS Info'!$A:$D, 3, FALSE), IF($E257="", "",  "Not in HS Info"))</f>
        <v/>
      </c>
      <c r="E257" t="str">
        <f>IF(ISBLANK('HS Info'!A256), "", 'HS Info'!A256)</f>
        <v/>
      </c>
      <c r="F257" s="5" t="str">
        <f>IFERROR(VLOOKUP($E257, 'HS Info'!$A:$D, 4, FALSE), IF($E257="", "", "Not in HS Info"))</f>
        <v/>
      </c>
      <c r="G257" t="str">
        <f>IF(_xlfn.MAXIFS(ACT!$K:$K, ACT!$B:$B, 'Vetting Master'!$C257)&gt;0, _xlfn.MAXIFS(ACT!$K:$K, ACT!$B:$B, 'Vetting Master'!$C257), IF($E257="", "", 0))</f>
        <v/>
      </c>
      <c r="H257" t="str">
        <f>IF(_xlfn.MAXIFS(ACT!$J:$J, ACT!$B:$B, 'Vetting Master'!$C257)&gt;0, _xlfn.MAXIFS(ACT!$J:$J, ACT!$B:$B, 'Vetting Master'!$C257), IF($E257="", "", 0))</f>
        <v/>
      </c>
      <c r="I257" t="str">
        <f>IF(_xlfn.MAXIFS('SLCC Placement'!K:K, 'SLCC Placement'!B:B, 'Vetting Master'!$C257)&gt;0, _xlfn.MAXIFS('SLCC Placement'!K:K, 'SLCC Placement'!B:B, 'Vetting Master'!$C257), IF($E257="", "", 0))</f>
        <v/>
      </c>
      <c r="J257" t="str">
        <f>IF(_xlfn.MAXIFS('SLCC Placement'!J:J, 'SLCC Placement'!B:B, 'Vetting Master'!$C257)&gt;0, _xlfn.MAXIFS('SLCC Placement'!J:J, 'SLCC Placement'!B:B, 'Vetting Master'!$C257), IF($E257="", "", 0))</f>
        <v/>
      </c>
      <c r="K257" s="5" t="str">
        <f>IFERROR(IF(AND(MATCH(C257,'AP Credit'!B:B,0)&gt;0, MATCH("ENGL 1010",'AP Credit'!J:J,0)&gt;0),"Yes","No"), IF($E257="", " ", "No"))</f>
        <v xml:space="preserve"> </v>
      </c>
      <c r="L257" s="11" t="str" cm="1">
        <f t="array" ref="L257">IF($E257="", "", _xlfn.IFNA(_xlfn.IFS( J257&gt;599,  "1210 - Verify C or Better",  AND(J257&gt;499, OR(I257&gt;13, G257&gt;17)), "1060 - Verify C or Better", AND( OR(G257&gt;17, I257&gt;13), OR(H257&gt;22, J257&gt;399)), "1050 - Verify C or Better", OR( H257&gt;21, J257&gt;299), "1010/1030/1040", OR( H257&gt;19, J257&gt;299), "1010/1030", OR( H257&gt;18, J257&gt;299), "1030"), "Verify C or better in Secondary Math 1,2,3"))</f>
        <v/>
      </c>
      <c r="M257" s="4" t="str">
        <f>IFERROR(VLOOKUP($E257, 'HS Info'!$A:$E, 5, FALSE), IF($E257="", "", "Not in HS Info"))</f>
        <v/>
      </c>
      <c r="N257" s="5" t="str">
        <f>IFERROR(VLOOKUP($C257,Holds!$C:$K, 2, FALSE), IF($E257="", "", 0))</f>
        <v/>
      </c>
      <c r="O257" s="7" t="str">
        <f>IF($E257="", "", _xlfn.XLOOKUP(C257, 'SLCC Student'!H:H, 'SLCC Student'!P:P, "Not Found", 0, 1))</f>
        <v/>
      </c>
      <c r="P257" s="5" t="str">
        <f>IFERROR(VLOOKUP($E257, 'SLCC Student'!$A:$Q, 10, FALSE), IF($E257="", "", "Not Admitted"))</f>
        <v/>
      </c>
      <c r="Q257" s="5" t="str">
        <f>IFERROR(VLOOKUP($E257,'SLCC Student'!$A:$Q,12,FALSE),IF($E257="","", "NotAdmitted"))</f>
        <v/>
      </c>
    </row>
    <row r="258" spans="1:17" x14ac:dyDescent="0.2">
      <c r="A258" s="5" t="str">
        <f>IFERROR(VLOOKUP($E258,'HS Info'!$A:$D,2,FALSE),IF($E258="","","Not in HS Info"))</f>
        <v/>
      </c>
      <c r="B258" s="6" t="str">
        <f>IFERROR(VLOOKUP($C258, 'SLCC Student'!$H:$R, 11, FALSE), IF($E258="", "",  "Not yet admitted"))</f>
        <v/>
      </c>
      <c r="C258" s="5" t="str">
        <f>IFERROR(VLOOKUP($E258,'SLCC Student'!$A:$R,8,FALSE), IF($E258="", "", "Not yet admitted"))</f>
        <v/>
      </c>
      <c r="D258" s="5" t="str">
        <f>IFERROR(VLOOKUP($E258, 'HS Info'!$A:$D, 3, FALSE), IF($E258="", "",  "Not in HS Info"))</f>
        <v/>
      </c>
      <c r="E258" t="str">
        <f>IF(ISBLANK('HS Info'!A257), "", 'HS Info'!A257)</f>
        <v/>
      </c>
      <c r="F258" s="5" t="str">
        <f>IFERROR(VLOOKUP($E258, 'HS Info'!$A:$D, 4, FALSE), IF($E258="", "", "Not in HS Info"))</f>
        <v/>
      </c>
      <c r="G258" t="str">
        <f>IF(_xlfn.MAXIFS(ACT!$K:$K, ACT!$B:$B, 'Vetting Master'!$C258)&gt;0, _xlfn.MAXIFS(ACT!$K:$K, ACT!$B:$B, 'Vetting Master'!$C258), IF($E258="", "", 0))</f>
        <v/>
      </c>
      <c r="H258" t="str">
        <f>IF(_xlfn.MAXIFS(ACT!$J:$J, ACT!$B:$B, 'Vetting Master'!$C258)&gt;0, _xlfn.MAXIFS(ACT!$J:$J, ACT!$B:$B, 'Vetting Master'!$C258), IF($E258="", "", 0))</f>
        <v/>
      </c>
      <c r="I258" t="str">
        <f>IF(_xlfn.MAXIFS('SLCC Placement'!K:K, 'SLCC Placement'!B:B, 'Vetting Master'!$C258)&gt;0, _xlfn.MAXIFS('SLCC Placement'!K:K, 'SLCC Placement'!B:B, 'Vetting Master'!$C258), IF($E258="", "", 0))</f>
        <v/>
      </c>
      <c r="J258" t="str">
        <f>IF(_xlfn.MAXIFS('SLCC Placement'!J:J, 'SLCC Placement'!B:B, 'Vetting Master'!$C258)&gt;0, _xlfn.MAXIFS('SLCC Placement'!J:J, 'SLCC Placement'!B:B, 'Vetting Master'!$C258), IF($E258="", "", 0))</f>
        <v/>
      </c>
      <c r="K258" s="5" t="str">
        <f>IFERROR(IF(AND(MATCH(C258,'AP Credit'!B:B,0)&gt;0, MATCH("ENGL 1010",'AP Credit'!J:J,0)&gt;0),"Yes","No"), IF($E258="", " ", "No"))</f>
        <v xml:space="preserve"> </v>
      </c>
      <c r="L258" s="11" t="str" cm="1">
        <f t="array" ref="L258">IF($E258="", "", _xlfn.IFNA(_xlfn.IFS( J258&gt;599,  "1210 - Verify C or Better",  AND(J258&gt;499, OR(I258&gt;13, G258&gt;17)), "1060 - Verify C or Better", AND( OR(G258&gt;17, I258&gt;13), OR(H258&gt;22, J258&gt;399)), "1050 - Verify C or Better", OR( H258&gt;21, J258&gt;299), "1010/1030/1040", OR( H258&gt;19, J258&gt;299), "1010/1030", OR( H258&gt;18, J258&gt;299), "1030"), "Verify C or better in Secondary Math 1,2,3"))</f>
        <v/>
      </c>
      <c r="M258" s="4" t="str">
        <f>IFERROR(VLOOKUP($E258, 'HS Info'!$A:$E, 5, FALSE), IF($E258="", "", "Not in HS Info"))</f>
        <v/>
      </c>
      <c r="N258" s="5" t="str">
        <f>IFERROR(VLOOKUP($C258,Holds!$C:$K, 2, FALSE), IF($E258="", "", 0))</f>
        <v/>
      </c>
      <c r="O258" s="7" t="str">
        <f>IF($E258="", "", _xlfn.XLOOKUP(C258, 'SLCC Student'!H:H, 'SLCC Student'!P:P, "Not Found", 0, 1))</f>
        <v/>
      </c>
      <c r="P258" s="5" t="str">
        <f>IFERROR(VLOOKUP($E258, 'SLCC Student'!$A:$Q, 10, FALSE), IF($E258="", "", "Not Admitted"))</f>
        <v/>
      </c>
      <c r="Q258" s="5" t="str">
        <f>IFERROR(VLOOKUP($E258,'SLCC Student'!$A:$Q,12,FALSE),IF($E258="","", "NotAdmitted"))</f>
        <v/>
      </c>
    </row>
    <row r="259" spans="1:17" x14ac:dyDescent="0.2">
      <c r="A259" s="5" t="str">
        <f>IFERROR(VLOOKUP($E259,'HS Info'!$A:$D,2,FALSE),IF($E259="","","Not in HS Info"))</f>
        <v/>
      </c>
      <c r="B259" s="6" t="str">
        <f>IFERROR(VLOOKUP($C259, 'SLCC Student'!$H:$R, 11, FALSE), IF($E259="", "",  "Not yet admitted"))</f>
        <v/>
      </c>
      <c r="C259" s="5" t="str">
        <f>IFERROR(VLOOKUP($E259,'SLCC Student'!$A:$R,8,FALSE), IF($E259="", "", "Not yet admitted"))</f>
        <v/>
      </c>
      <c r="D259" s="5" t="str">
        <f>IFERROR(VLOOKUP($E259, 'HS Info'!$A:$D, 3, FALSE), IF($E259="", "",  "Not in HS Info"))</f>
        <v/>
      </c>
      <c r="E259" t="str">
        <f>IF(ISBLANK('HS Info'!A258), "", 'HS Info'!A258)</f>
        <v/>
      </c>
      <c r="F259" s="5" t="str">
        <f>IFERROR(VLOOKUP($E259, 'HS Info'!$A:$D, 4, FALSE), IF($E259="", "", "Not in HS Info"))</f>
        <v/>
      </c>
      <c r="G259" t="str">
        <f>IF(_xlfn.MAXIFS(ACT!$K:$K, ACT!$B:$B, 'Vetting Master'!$C259)&gt;0, _xlfn.MAXIFS(ACT!$K:$K, ACT!$B:$B, 'Vetting Master'!$C259), IF($E259="", "", 0))</f>
        <v/>
      </c>
      <c r="H259" t="str">
        <f>IF(_xlfn.MAXIFS(ACT!$J:$J, ACT!$B:$B, 'Vetting Master'!$C259)&gt;0, _xlfn.MAXIFS(ACT!$J:$J, ACT!$B:$B, 'Vetting Master'!$C259), IF($E259="", "", 0))</f>
        <v/>
      </c>
      <c r="I259" t="str">
        <f>IF(_xlfn.MAXIFS('SLCC Placement'!K:K, 'SLCC Placement'!B:B, 'Vetting Master'!$C259)&gt;0, _xlfn.MAXIFS('SLCC Placement'!K:K, 'SLCC Placement'!B:B, 'Vetting Master'!$C259), IF($E259="", "", 0))</f>
        <v/>
      </c>
      <c r="J259" t="str">
        <f>IF(_xlfn.MAXIFS('SLCC Placement'!J:J, 'SLCC Placement'!B:B, 'Vetting Master'!$C259)&gt;0, _xlfn.MAXIFS('SLCC Placement'!J:J, 'SLCC Placement'!B:B, 'Vetting Master'!$C259), IF($E259="", "", 0))</f>
        <v/>
      </c>
      <c r="K259" s="5" t="str">
        <f>IFERROR(IF(AND(MATCH(C259,'AP Credit'!B:B,0)&gt;0, MATCH("ENGL 1010",'AP Credit'!J:J,0)&gt;0),"Yes","No"), IF($E259="", " ", "No"))</f>
        <v xml:space="preserve"> </v>
      </c>
      <c r="L259" s="11" t="str" cm="1">
        <f t="array" ref="L259">IF($E259="", "", _xlfn.IFNA(_xlfn.IFS( J259&gt;599,  "1210 - Verify C or Better",  AND(J259&gt;499, OR(I259&gt;13, G259&gt;17)), "1060 - Verify C or Better", AND( OR(G259&gt;17, I259&gt;13), OR(H259&gt;22, J259&gt;399)), "1050 - Verify C or Better", OR( H259&gt;21, J259&gt;299), "1010/1030/1040", OR( H259&gt;19, J259&gt;299), "1010/1030", OR( H259&gt;18, J259&gt;299), "1030"), "Verify C or better in Secondary Math 1,2,3"))</f>
        <v/>
      </c>
      <c r="M259" s="4" t="str">
        <f>IFERROR(VLOOKUP($E259, 'HS Info'!$A:$E, 5, FALSE), IF($E259="", "", "Not in HS Info"))</f>
        <v/>
      </c>
      <c r="N259" s="5" t="str">
        <f>IFERROR(VLOOKUP($C259,Holds!$C:$K, 2, FALSE), IF($E259="", "", 0))</f>
        <v/>
      </c>
      <c r="O259" s="7" t="str">
        <f>IF($E259="", "", _xlfn.XLOOKUP(C259, 'SLCC Student'!H:H, 'SLCC Student'!P:P, "Not Found", 0, 1))</f>
        <v/>
      </c>
      <c r="P259" s="5" t="str">
        <f>IFERROR(VLOOKUP($E259, 'SLCC Student'!$A:$Q, 10, FALSE), IF($E259="", "", "Not Admitted"))</f>
        <v/>
      </c>
      <c r="Q259" s="5" t="str">
        <f>IFERROR(VLOOKUP($E259,'SLCC Student'!$A:$Q,12,FALSE),IF($E259="","", "NotAdmitted"))</f>
        <v/>
      </c>
    </row>
    <row r="260" spans="1:17" x14ac:dyDescent="0.2">
      <c r="A260" s="5" t="str">
        <f>IFERROR(VLOOKUP($E260,'HS Info'!$A:$D,2,FALSE),IF($E260="","","Not in HS Info"))</f>
        <v/>
      </c>
      <c r="B260" s="6" t="str">
        <f>IFERROR(VLOOKUP($C260, 'SLCC Student'!$H:$R, 11, FALSE), IF($E260="", "",  "Not yet admitted"))</f>
        <v/>
      </c>
      <c r="C260" s="5" t="str">
        <f>IFERROR(VLOOKUP($E260,'SLCC Student'!$A:$R,8,FALSE), IF($E260="", "", "Not yet admitted"))</f>
        <v/>
      </c>
      <c r="D260" s="5" t="str">
        <f>IFERROR(VLOOKUP($E260, 'HS Info'!$A:$D, 3, FALSE), IF($E260="", "",  "Not in HS Info"))</f>
        <v/>
      </c>
      <c r="E260" t="str">
        <f>IF(ISBLANK('HS Info'!A259), "", 'HS Info'!A259)</f>
        <v/>
      </c>
      <c r="F260" s="5" t="str">
        <f>IFERROR(VLOOKUP($E260, 'HS Info'!$A:$D, 4, FALSE), IF($E260="", "", "Not in HS Info"))</f>
        <v/>
      </c>
      <c r="G260" t="str">
        <f>IF(_xlfn.MAXIFS(ACT!$K:$K, ACT!$B:$B, 'Vetting Master'!$C260)&gt;0, _xlfn.MAXIFS(ACT!$K:$K, ACT!$B:$B, 'Vetting Master'!$C260), IF($E260="", "", 0))</f>
        <v/>
      </c>
      <c r="H260" t="str">
        <f>IF(_xlfn.MAXIFS(ACT!$J:$J, ACT!$B:$B, 'Vetting Master'!$C260)&gt;0, _xlfn.MAXIFS(ACT!$J:$J, ACT!$B:$B, 'Vetting Master'!$C260), IF($E260="", "", 0))</f>
        <v/>
      </c>
      <c r="I260" t="str">
        <f>IF(_xlfn.MAXIFS('SLCC Placement'!K:K, 'SLCC Placement'!B:B, 'Vetting Master'!$C260)&gt;0, _xlfn.MAXIFS('SLCC Placement'!K:K, 'SLCC Placement'!B:B, 'Vetting Master'!$C260), IF($E260="", "", 0))</f>
        <v/>
      </c>
      <c r="J260" t="str">
        <f>IF(_xlfn.MAXIFS('SLCC Placement'!J:J, 'SLCC Placement'!B:B, 'Vetting Master'!$C260)&gt;0, _xlfn.MAXIFS('SLCC Placement'!J:J, 'SLCC Placement'!B:B, 'Vetting Master'!$C260), IF($E260="", "", 0))</f>
        <v/>
      </c>
      <c r="K260" s="5" t="str">
        <f>IFERROR(IF(AND(MATCH(C260,'AP Credit'!B:B,0)&gt;0, MATCH("ENGL 1010",'AP Credit'!J:J,0)&gt;0),"Yes","No"), IF($E260="", " ", "No"))</f>
        <v xml:space="preserve"> </v>
      </c>
      <c r="L260" s="11" t="str" cm="1">
        <f t="array" ref="L260">IF($E260="", "", _xlfn.IFNA(_xlfn.IFS( J260&gt;599,  "1210 - Verify C or Better",  AND(J260&gt;499, OR(I260&gt;13, G260&gt;17)), "1060 - Verify C or Better", AND( OR(G260&gt;17, I260&gt;13), OR(H260&gt;22, J260&gt;399)), "1050 - Verify C or Better", OR( H260&gt;21, J260&gt;299), "1010/1030/1040", OR( H260&gt;19, J260&gt;299), "1010/1030", OR( H260&gt;18, J260&gt;299), "1030"), "Verify C or better in Secondary Math 1,2,3"))</f>
        <v/>
      </c>
      <c r="M260" s="4" t="str">
        <f>IFERROR(VLOOKUP($E260, 'HS Info'!$A:$E, 5, FALSE), IF($E260="", "", "Not in HS Info"))</f>
        <v/>
      </c>
      <c r="N260" s="5" t="str">
        <f>IFERROR(VLOOKUP($C260,Holds!$C:$K, 2, FALSE), IF($E260="", "", 0))</f>
        <v/>
      </c>
      <c r="O260" s="7" t="str">
        <f>IF($E260="", "", _xlfn.XLOOKUP(C260, 'SLCC Student'!H:H, 'SLCC Student'!P:P, "Not Found", 0, 1))</f>
        <v/>
      </c>
      <c r="P260" s="5" t="str">
        <f>IFERROR(VLOOKUP($E260, 'SLCC Student'!$A:$Q, 10, FALSE), IF($E260="", "", "Not Admitted"))</f>
        <v/>
      </c>
      <c r="Q260" s="5" t="str">
        <f>IFERROR(VLOOKUP($E260,'SLCC Student'!$A:$Q,12,FALSE),IF($E260="","", "NotAdmitted"))</f>
        <v/>
      </c>
    </row>
    <row r="261" spans="1:17" x14ac:dyDescent="0.2">
      <c r="A261" s="5" t="str">
        <f>IFERROR(VLOOKUP($E261,'HS Info'!$A:$D,2,FALSE),IF($E261="","","Not in HS Info"))</f>
        <v/>
      </c>
      <c r="B261" s="6" t="str">
        <f>IFERROR(VLOOKUP($C261, 'SLCC Student'!$H:$R, 11, FALSE), IF($E261="", "",  "Not yet admitted"))</f>
        <v/>
      </c>
      <c r="C261" s="5" t="str">
        <f>IFERROR(VLOOKUP($E261,'SLCC Student'!$A:$R,8,FALSE), IF($E261="", "", "Not yet admitted"))</f>
        <v/>
      </c>
      <c r="D261" s="5" t="str">
        <f>IFERROR(VLOOKUP($E261, 'HS Info'!$A:$D, 3, FALSE), IF($E261="", "",  "Not in HS Info"))</f>
        <v/>
      </c>
      <c r="E261" t="str">
        <f>IF(ISBLANK('HS Info'!A260), "", 'HS Info'!A260)</f>
        <v/>
      </c>
      <c r="F261" s="5" t="str">
        <f>IFERROR(VLOOKUP($E261, 'HS Info'!$A:$D, 4, FALSE), IF($E261="", "", "Not in HS Info"))</f>
        <v/>
      </c>
      <c r="G261" t="str">
        <f>IF(_xlfn.MAXIFS(ACT!$K:$K, ACT!$B:$B, 'Vetting Master'!$C261)&gt;0, _xlfn.MAXIFS(ACT!$K:$K, ACT!$B:$B, 'Vetting Master'!$C261), IF($E261="", "", 0))</f>
        <v/>
      </c>
      <c r="H261" t="str">
        <f>IF(_xlfn.MAXIFS(ACT!$J:$J, ACT!$B:$B, 'Vetting Master'!$C261)&gt;0, _xlfn.MAXIFS(ACT!$J:$J, ACT!$B:$B, 'Vetting Master'!$C261), IF($E261="", "", 0))</f>
        <v/>
      </c>
      <c r="I261" t="str">
        <f>IF(_xlfn.MAXIFS('SLCC Placement'!K:K, 'SLCC Placement'!B:B, 'Vetting Master'!$C261)&gt;0, _xlfn.MAXIFS('SLCC Placement'!K:K, 'SLCC Placement'!B:B, 'Vetting Master'!$C261), IF($E261="", "", 0))</f>
        <v/>
      </c>
      <c r="J261" t="str">
        <f>IF(_xlfn.MAXIFS('SLCC Placement'!J:J, 'SLCC Placement'!B:B, 'Vetting Master'!$C261)&gt;0, _xlfn.MAXIFS('SLCC Placement'!J:J, 'SLCC Placement'!B:B, 'Vetting Master'!$C261), IF($E261="", "", 0))</f>
        <v/>
      </c>
      <c r="K261" s="5" t="str">
        <f>IFERROR(IF(AND(MATCH(C261,'AP Credit'!B:B,0)&gt;0, MATCH("ENGL 1010",'AP Credit'!J:J,0)&gt;0),"Yes","No"), IF($E261="", " ", "No"))</f>
        <v xml:space="preserve"> </v>
      </c>
      <c r="L261" s="11" t="str" cm="1">
        <f t="array" ref="L261">IF($E261="", "", _xlfn.IFNA(_xlfn.IFS( J261&gt;599,  "1210 - Verify C or Better",  AND(J261&gt;499, OR(I261&gt;13, G261&gt;17)), "1060 - Verify C or Better", AND( OR(G261&gt;17, I261&gt;13), OR(H261&gt;22, J261&gt;399)), "1050 - Verify C or Better", OR( H261&gt;21, J261&gt;299), "1010/1030/1040", OR( H261&gt;19, J261&gt;299), "1010/1030", OR( H261&gt;18, J261&gt;299), "1030"), "Verify C or better in Secondary Math 1,2,3"))</f>
        <v/>
      </c>
      <c r="M261" s="4" t="str">
        <f>IFERROR(VLOOKUP($E261, 'HS Info'!$A:$E, 5, FALSE), IF($E261="", "", "Not in HS Info"))</f>
        <v/>
      </c>
      <c r="N261" s="5" t="str">
        <f>IFERROR(VLOOKUP($C261,Holds!$C:$K, 2, FALSE), IF($E261="", "", 0))</f>
        <v/>
      </c>
      <c r="O261" s="7" t="str">
        <f>IF($E261="", "", _xlfn.XLOOKUP(C261, 'SLCC Student'!H:H, 'SLCC Student'!P:P, "Not Found", 0, 1))</f>
        <v/>
      </c>
      <c r="P261" s="5" t="str">
        <f>IFERROR(VLOOKUP($E261, 'SLCC Student'!$A:$Q, 10, FALSE), IF($E261="", "", "Not Admitted"))</f>
        <v/>
      </c>
      <c r="Q261" s="5" t="str">
        <f>IFERROR(VLOOKUP($E261,'SLCC Student'!$A:$Q,12,FALSE),IF($E261="","", "NotAdmitted"))</f>
        <v/>
      </c>
    </row>
    <row r="262" spans="1:17" x14ac:dyDescent="0.2">
      <c r="A262" s="5" t="str">
        <f>IFERROR(VLOOKUP($E262,'HS Info'!$A:$D,2,FALSE),IF($E262="","","Not in HS Info"))</f>
        <v/>
      </c>
      <c r="B262" s="6" t="str">
        <f>IFERROR(VLOOKUP($C262, 'SLCC Student'!$H:$R, 11, FALSE), IF($E262="", "",  "Not yet admitted"))</f>
        <v/>
      </c>
      <c r="C262" s="5" t="str">
        <f>IFERROR(VLOOKUP($E262,'SLCC Student'!$A:$R,8,FALSE), IF($E262="", "", "Not yet admitted"))</f>
        <v/>
      </c>
      <c r="D262" s="5" t="str">
        <f>IFERROR(VLOOKUP($E262, 'HS Info'!$A:$D, 3, FALSE), IF($E262="", "",  "Not in HS Info"))</f>
        <v/>
      </c>
      <c r="E262" t="str">
        <f>IF(ISBLANK('HS Info'!A261), "", 'HS Info'!A261)</f>
        <v/>
      </c>
      <c r="F262" s="5" t="str">
        <f>IFERROR(VLOOKUP($E262, 'HS Info'!$A:$D, 4, FALSE), IF($E262="", "", "Not in HS Info"))</f>
        <v/>
      </c>
      <c r="G262" t="str">
        <f>IF(_xlfn.MAXIFS(ACT!$K:$K, ACT!$B:$B, 'Vetting Master'!$C262)&gt;0, _xlfn.MAXIFS(ACT!$K:$K, ACT!$B:$B, 'Vetting Master'!$C262), IF($E262="", "", 0))</f>
        <v/>
      </c>
      <c r="H262" t="str">
        <f>IF(_xlfn.MAXIFS(ACT!$J:$J, ACT!$B:$B, 'Vetting Master'!$C262)&gt;0, _xlfn.MAXIFS(ACT!$J:$J, ACT!$B:$B, 'Vetting Master'!$C262), IF($E262="", "", 0))</f>
        <v/>
      </c>
      <c r="I262" t="str">
        <f>IF(_xlfn.MAXIFS('SLCC Placement'!K:K, 'SLCC Placement'!B:B, 'Vetting Master'!$C262)&gt;0, _xlfn.MAXIFS('SLCC Placement'!K:K, 'SLCC Placement'!B:B, 'Vetting Master'!$C262), IF($E262="", "", 0))</f>
        <v/>
      </c>
      <c r="J262" t="str">
        <f>IF(_xlfn.MAXIFS('SLCC Placement'!J:J, 'SLCC Placement'!B:B, 'Vetting Master'!$C262)&gt;0, _xlfn.MAXIFS('SLCC Placement'!J:J, 'SLCC Placement'!B:B, 'Vetting Master'!$C262), IF($E262="", "", 0))</f>
        <v/>
      </c>
      <c r="K262" s="5" t="str">
        <f>IFERROR(IF(AND(MATCH(C262,'AP Credit'!B:B,0)&gt;0, MATCH("ENGL 1010",'AP Credit'!J:J,0)&gt;0),"Yes","No"), IF($E262="", " ", "No"))</f>
        <v xml:space="preserve"> </v>
      </c>
      <c r="L262" s="11" t="str" cm="1">
        <f t="array" ref="L262">IF($E262="", "", _xlfn.IFNA(_xlfn.IFS( J262&gt;599,  "1210 - Verify C or Better",  AND(J262&gt;499, OR(I262&gt;13, G262&gt;17)), "1060 - Verify C or Better", AND( OR(G262&gt;17, I262&gt;13), OR(H262&gt;22, J262&gt;399)), "1050 - Verify C or Better", OR( H262&gt;21, J262&gt;299), "1010/1030/1040", OR( H262&gt;19, J262&gt;299), "1010/1030", OR( H262&gt;18, J262&gt;299), "1030"), "Verify C or better in Secondary Math 1,2,3"))</f>
        <v/>
      </c>
      <c r="M262" s="4" t="str">
        <f>IFERROR(VLOOKUP($E262, 'HS Info'!$A:$E, 5, FALSE), IF($E262="", "", "Not in HS Info"))</f>
        <v/>
      </c>
      <c r="N262" s="5" t="str">
        <f>IFERROR(VLOOKUP($C262,Holds!$C:$K, 2, FALSE), IF($E262="", "", 0))</f>
        <v/>
      </c>
      <c r="O262" s="7" t="str">
        <f>IF($E262="", "", _xlfn.XLOOKUP(C262, 'SLCC Student'!H:H, 'SLCC Student'!P:P, "Not Found", 0, 1))</f>
        <v/>
      </c>
      <c r="P262" s="5" t="str">
        <f>IFERROR(VLOOKUP($E262, 'SLCC Student'!$A:$Q, 10, FALSE), IF($E262="", "", "Not Admitted"))</f>
        <v/>
      </c>
      <c r="Q262" s="5" t="str">
        <f>IFERROR(VLOOKUP($E262,'SLCC Student'!$A:$Q,12,FALSE),IF($E262="","", "NotAdmitted"))</f>
        <v/>
      </c>
    </row>
    <row r="263" spans="1:17" x14ac:dyDescent="0.2">
      <c r="A263" s="5" t="str">
        <f>IFERROR(VLOOKUP($E263,'HS Info'!$A:$D,2,FALSE),IF($E263="","","Not in HS Info"))</f>
        <v/>
      </c>
      <c r="B263" s="6" t="str">
        <f>IFERROR(VLOOKUP($C263, 'SLCC Student'!$H:$R, 11, FALSE), IF($E263="", "",  "Not yet admitted"))</f>
        <v/>
      </c>
      <c r="C263" s="5" t="str">
        <f>IFERROR(VLOOKUP($E263,'SLCC Student'!$A:$R,8,FALSE), IF($E263="", "", "Not yet admitted"))</f>
        <v/>
      </c>
      <c r="D263" s="5" t="str">
        <f>IFERROR(VLOOKUP($E263, 'HS Info'!$A:$D, 3, FALSE), IF($E263="", "",  "Not in HS Info"))</f>
        <v/>
      </c>
      <c r="E263" t="str">
        <f>IF(ISBLANK('HS Info'!A262), "", 'HS Info'!A262)</f>
        <v/>
      </c>
      <c r="F263" s="5" t="str">
        <f>IFERROR(VLOOKUP($E263, 'HS Info'!$A:$D, 4, FALSE), IF($E263="", "", "Not in HS Info"))</f>
        <v/>
      </c>
      <c r="G263" t="str">
        <f>IF(_xlfn.MAXIFS(ACT!$K:$K, ACT!$B:$B, 'Vetting Master'!$C263)&gt;0, _xlfn.MAXIFS(ACT!$K:$K, ACT!$B:$B, 'Vetting Master'!$C263), IF($E263="", "", 0))</f>
        <v/>
      </c>
      <c r="H263" t="str">
        <f>IF(_xlfn.MAXIFS(ACT!$J:$J, ACT!$B:$B, 'Vetting Master'!$C263)&gt;0, _xlfn.MAXIFS(ACT!$J:$J, ACT!$B:$B, 'Vetting Master'!$C263), IF($E263="", "", 0))</f>
        <v/>
      </c>
      <c r="I263" t="str">
        <f>IF(_xlfn.MAXIFS('SLCC Placement'!K:K, 'SLCC Placement'!B:B, 'Vetting Master'!$C263)&gt;0, _xlfn.MAXIFS('SLCC Placement'!K:K, 'SLCC Placement'!B:B, 'Vetting Master'!$C263), IF($E263="", "", 0))</f>
        <v/>
      </c>
      <c r="J263" t="str">
        <f>IF(_xlfn.MAXIFS('SLCC Placement'!J:J, 'SLCC Placement'!B:B, 'Vetting Master'!$C263)&gt;0, _xlfn.MAXIFS('SLCC Placement'!J:J, 'SLCC Placement'!B:B, 'Vetting Master'!$C263), IF($E263="", "", 0))</f>
        <v/>
      </c>
      <c r="K263" s="5" t="str">
        <f>IFERROR(IF(AND(MATCH(C263,'AP Credit'!B:B,0)&gt;0, MATCH("ENGL 1010",'AP Credit'!J:J,0)&gt;0),"Yes","No"), IF($E263="", " ", "No"))</f>
        <v xml:space="preserve"> </v>
      </c>
      <c r="L263" s="11" t="str" cm="1">
        <f t="array" ref="L263">IF($E263="", "", _xlfn.IFNA(_xlfn.IFS( J263&gt;599,  "1210 - Verify C or Better",  AND(J263&gt;499, OR(I263&gt;13, G263&gt;17)), "1060 - Verify C or Better", AND( OR(G263&gt;17, I263&gt;13), OR(H263&gt;22, J263&gt;399)), "1050 - Verify C or Better", OR( H263&gt;21, J263&gt;299), "1010/1030/1040", OR( H263&gt;19, J263&gt;299), "1010/1030", OR( H263&gt;18, J263&gt;299), "1030"), "Verify C or better in Secondary Math 1,2,3"))</f>
        <v/>
      </c>
      <c r="M263" s="4" t="str">
        <f>IFERROR(VLOOKUP($E263, 'HS Info'!$A:$E, 5, FALSE), IF($E263="", "", "Not in HS Info"))</f>
        <v/>
      </c>
      <c r="N263" s="5" t="str">
        <f>IFERROR(VLOOKUP($C263,Holds!$C:$K, 2, FALSE), IF($E263="", "", 0))</f>
        <v/>
      </c>
      <c r="O263" s="7" t="str">
        <f>IF($E263="", "", _xlfn.XLOOKUP(C263, 'SLCC Student'!H:H, 'SLCC Student'!P:P, "Not Found", 0, 1))</f>
        <v/>
      </c>
      <c r="P263" s="5" t="str">
        <f>IFERROR(VLOOKUP($E263, 'SLCC Student'!$A:$Q, 10, FALSE), IF($E263="", "", "Not Admitted"))</f>
        <v/>
      </c>
      <c r="Q263" s="5" t="str">
        <f>IFERROR(VLOOKUP($E263,'SLCC Student'!$A:$Q,12,FALSE),IF($E263="","", "NotAdmitted"))</f>
        <v/>
      </c>
    </row>
    <row r="264" spans="1:17" x14ac:dyDescent="0.2">
      <c r="A264" s="5" t="str">
        <f>IFERROR(VLOOKUP($E264,'HS Info'!$A:$D,2,FALSE),IF($E264="","","Not in HS Info"))</f>
        <v/>
      </c>
      <c r="B264" s="6" t="str">
        <f>IFERROR(VLOOKUP($C264, 'SLCC Student'!$H:$R, 11, FALSE), IF($E264="", "",  "Not yet admitted"))</f>
        <v/>
      </c>
      <c r="C264" s="5" t="str">
        <f>IFERROR(VLOOKUP($E264,'SLCC Student'!$A:$R,8,FALSE), IF($E264="", "", "Not yet admitted"))</f>
        <v/>
      </c>
      <c r="D264" s="5" t="str">
        <f>IFERROR(VLOOKUP($E264, 'HS Info'!$A:$D, 3, FALSE), IF($E264="", "",  "Not in HS Info"))</f>
        <v/>
      </c>
      <c r="E264" t="str">
        <f>IF(ISBLANK('HS Info'!A263), "", 'HS Info'!A263)</f>
        <v/>
      </c>
      <c r="F264" s="5" t="str">
        <f>IFERROR(VLOOKUP($E264, 'HS Info'!$A:$D, 4, FALSE), IF($E264="", "", "Not in HS Info"))</f>
        <v/>
      </c>
      <c r="G264" t="str">
        <f>IF(_xlfn.MAXIFS(ACT!$K:$K, ACT!$B:$B, 'Vetting Master'!$C264)&gt;0, _xlfn.MAXIFS(ACT!$K:$K, ACT!$B:$B, 'Vetting Master'!$C264), IF($E264="", "", 0))</f>
        <v/>
      </c>
      <c r="H264" t="str">
        <f>IF(_xlfn.MAXIFS(ACT!$J:$J, ACT!$B:$B, 'Vetting Master'!$C264)&gt;0, _xlfn.MAXIFS(ACT!$J:$J, ACT!$B:$B, 'Vetting Master'!$C264), IF($E264="", "", 0))</f>
        <v/>
      </c>
      <c r="I264" t="str">
        <f>IF(_xlfn.MAXIFS('SLCC Placement'!K:K, 'SLCC Placement'!B:B, 'Vetting Master'!$C264)&gt;0, _xlfn.MAXIFS('SLCC Placement'!K:K, 'SLCC Placement'!B:B, 'Vetting Master'!$C264), IF($E264="", "", 0))</f>
        <v/>
      </c>
      <c r="J264" t="str">
        <f>IF(_xlfn.MAXIFS('SLCC Placement'!J:J, 'SLCC Placement'!B:B, 'Vetting Master'!$C264)&gt;0, _xlfn.MAXIFS('SLCC Placement'!J:J, 'SLCC Placement'!B:B, 'Vetting Master'!$C264), IF($E264="", "", 0))</f>
        <v/>
      </c>
      <c r="K264" s="5" t="str">
        <f>IFERROR(IF(AND(MATCH(C264,'AP Credit'!B:B,0)&gt;0, MATCH("ENGL 1010",'AP Credit'!J:J,0)&gt;0),"Yes","No"), IF($E264="", " ", "No"))</f>
        <v xml:space="preserve"> </v>
      </c>
      <c r="L264" s="11" t="str" cm="1">
        <f t="array" ref="L264">IF($E264="", "", _xlfn.IFNA(_xlfn.IFS( J264&gt;599,  "1210 - Verify C or Better",  AND(J264&gt;499, OR(I264&gt;13, G264&gt;17)), "1060 - Verify C or Better", AND( OR(G264&gt;17, I264&gt;13), OR(H264&gt;22, J264&gt;399)), "1050 - Verify C or Better", OR( H264&gt;21, J264&gt;299), "1010/1030/1040", OR( H264&gt;19, J264&gt;299), "1010/1030", OR( H264&gt;18, J264&gt;299), "1030"), "Verify C or better in Secondary Math 1,2,3"))</f>
        <v/>
      </c>
      <c r="M264" s="4" t="str">
        <f>IFERROR(VLOOKUP($E264, 'HS Info'!$A:$E, 5, FALSE), IF($E264="", "", "Not in HS Info"))</f>
        <v/>
      </c>
      <c r="N264" s="5" t="str">
        <f>IFERROR(VLOOKUP($C264,Holds!$C:$K, 2, FALSE), IF($E264="", "", 0))</f>
        <v/>
      </c>
      <c r="O264" s="7" t="str">
        <f>IF($E264="", "", _xlfn.XLOOKUP(C264, 'SLCC Student'!H:H, 'SLCC Student'!P:P, "Not Found", 0, 1))</f>
        <v/>
      </c>
      <c r="P264" s="5" t="str">
        <f>IFERROR(VLOOKUP($E264, 'SLCC Student'!$A:$Q, 10, FALSE), IF($E264="", "", "Not Admitted"))</f>
        <v/>
      </c>
      <c r="Q264" s="5" t="str">
        <f>IFERROR(VLOOKUP($E264,'SLCC Student'!$A:$Q,12,FALSE),IF($E264="","", "NotAdmitted"))</f>
        <v/>
      </c>
    </row>
    <row r="265" spans="1:17" x14ac:dyDescent="0.2">
      <c r="A265" s="5" t="str">
        <f>IFERROR(VLOOKUP($E265,'HS Info'!$A:$D,2,FALSE),IF($E265="","","Not in HS Info"))</f>
        <v/>
      </c>
      <c r="B265" s="6" t="str">
        <f>IFERROR(VLOOKUP($C265, 'SLCC Student'!$H:$R, 11, FALSE), IF($E265="", "",  "Not yet admitted"))</f>
        <v/>
      </c>
      <c r="C265" s="5" t="str">
        <f>IFERROR(VLOOKUP($E265,'SLCC Student'!$A:$R,8,FALSE), IF($E265="", "", "Not yet admitted"))</f>
        <v/>
      </c>
      <c r="D265" s="5" t="str">
        <f>IFERROR(VLOOKUP($E265, 'HS Info'!$A:$D, 3, FALSE), IF($E265="", "",  "Not in HS Info"))</f>
        <v/>
      </c>
      <c r="E265" t="str">
        <f>IF(ISBLANK('HS Info'!A264), "", 'HS Info'!A264)</f>
        <v/>
      </c>
      <c r="F265" s="5" t="str">
        <f>IFERROR(VLOOKUP($E265, 'HS Info'!$A:$D, 4, FALSE), IF($E265="", "", "Not in HS Info"))</f>
        <v/>
      </c>
      <c r="G265" t="str">
        <f>IF(_xlfn.MAXIFS(ACT!$K:$K, ACT!$B:$B, 'Vetting Master'!$C265)&gt;0, _xlfn.MAXIFS(ACT!$K:$K, ACT!$B:$B, 'Vetting Master'!$C265), IF($E265="", "", 0))</f>
        <v/>
      </c>
      <c r="H265" t="str">
        <f>IF(_xlfn.MAXIFS(ACT!$J:$J, ACT!$B:$B, 'Vetting Master'!$C265)&gt;0, _xlfn.MAXIFS(ACT!$J:$J, ACT!$B:$B, 'Vetting Master'!$C265), IF($E265="", "", 0))</f>
        <v/>
      </c>
      <c r="I265" t="str">
        <f>IF(_xlfn.MAXIFS('SLCC Placement'!K:K, 'SLCC Placement'!B:B, 'Vetting Master'!$C265)&gt;0, _xlfn.MAXIFS('SLCC Placement'!K:K, 'SLCC Placement'!B:B, 'Vetting Master'!$C265), IF($E265="", "", 0))</f>
        <v/>
      </c>
      <c r="J265" t="str">
        <f>IF(_xlfn.MAXIFS('SLCC Placement'!J:J, 'SLCC Placement'!B:B, 'Vetting Master'!$C265)&gt;0, _xlfn.MAXIFS('SLCC Placement'!J:J, 'SLCC Placement'!B:B, 'Vetting Master'!$C265), IF($E265="", "", 0))</f>
        <v/>
      </c>
      <c r="K265" s="5" t="str">
        <f>IFERROR(IF(AND(MATCH(C265,'AP Credit'!B:B,0)&gt;0, MATCH("ENGL 1010",'AP Credit'!J:J,0)&gt;0),"Yes","No"), IF($E265="", " ", "No"))</f>
        <v xml:space="preserve"> </v>
      </c>
      <c r="L265" s="11" t="str" cm="1">
        <f t="array" ref="L265">IF($E265="", "", _xlfn.IFNA(_xlfn.IFS( J265&gt;599,  "1210 - Verify C or Better",  AND(J265&gt;499, OR(I265&gt;13, G265&gt;17)), "1060 - Verify C or Better", AND( OR(G265&gt;17, I265&gt;13), OR(H265&gt;22, J265&gt;399)), "1050 - Verify C or Better", OR( H265&gt;21, J265&gt;299), "1010/1030/1040", OR( H265&gt;19, J265&gt;299), "1010/1030", OR( H265&gt;18, J265&gt;299), "1030"), "Verify C or better in Secondary Math 1,2,3"))</f>
        <v/>
      </c>
      <c r="M265" s="4" t="str">
        <f>IFERROR(VLOOKUP($E265, 'HS Info'!$A:$E, 5, FALSE), IF($E265="", "", "Not in HS Info"))</f>
        <v/>
      </c>
      <c r="N265" s="5" t="str">
        <f>IFERROR(VLOOKUP($C265,Holds!$C:$K, 2, FALSE), IF($E265="", "", 0))</f>
        <v/>
      </c>
      <c r="O265" s="7" t="str">
        <f>IF($E265="", "", _xlfn.XLOOKUP(C265, 'SLCC Student'!H:H, 'SLCC Student'!P:P, "Not Found", 0, 1))</f>
        <v/>
      </c>
      <c r="P265" s="5" t="str">
        <f>IFERROR(VLOOKUP($E265, 'SLCC Student'!$A:$Q, 10, FALSE), IF($E265="", "", "Not Admitted"))</f>
        <v/>
      </c>
      <c r="Q265" s="5" t="str">
        <f>IFERROR(VLOOKUP($E265,'SLCC Student'!$A:$Q,12,FALSE),IF($E265="","", "NotAdmitted"))</f>
        <v/>
      </c>
    </row>
    <row r="266" spans="1:17" x14ac:dyDescent="0.2">
      <c r="A266" s="5" t="str">
        <f>IFERROR(VLOOKUP($E266,'HS Info'!$A:$D,2,FALSE),IF($E266="","","Not in HS Info"))</f>
        <v/>
      </c>
      <c r="B266" s="6" t="str">
        <f>IFERROR(VLOOKUP($C266, 'SLCC Student'!$H:$R, 11, FALSE), IF($E266="", "",  "Not yet admitted"))</f>
        <v/>
      </c>
      <c r="C266" s="5" t="str">
        <f>IFERROR(VLOOKUP($E266,'SLCC Student'!$A:$R,8,FALSE), IF($E266="", "", "Not yet admitted"))</f>
        <v/>
      </c>
      <c r="D266" s="5" t="str">
        <f>IFERROR(VLOOKUP($E266, 'HS Info'!$A:$D, 3, FALSE), IF($E266="", "",  "Not in HS Info"))</f>
        <v/>
      </c>
      <c r="E266" t="str">
        <f>IF(ISBLANK('HS Info'!A265), "", 'HS Info'!A265)</f>
        <v/>
      </c>
      <c r="F266" s="5" t="str">
        <f>IFERROR(VLOOKUP($E266, 'HS Info'!$A:$D, 4, FALSE), IF($E266="", "", "Not in HS Info"))</f>
        <v/>
      </c>
      <c r="G266" t="str">
        <f>IF(_xlfn.MAXIFS(ACT!$K:$K, ACT!$B:$B, 'Vetting Master'!$C266)&gt;0, _xlfn.MAXIFS(ACT!$K:$K, ACT!$B:$B, 'Vetting Master'!$C266), IF($E266="", "", 0))</f>
        <v/>
      </c>
      <c r="H266" t="str">
        <f>IF(_xlfn.MAXIFS(ACT!$J:$J, ACT!$B:$B, 'Vetting Master'!$C266)&gt;0, _xlfn.MAXIFS(ACT!$J:$J, ACT!$B:$B, 'Vetting Master'!$C266), IF($E266="", "", 0))</f>
        <v/>
      </c>
      <c r="I266" t="str">
        <f>IF(_xlfn.MAXIFS('SLCC Placement'!K:K, 'SLCC Placement'!B:B, 'Vetting Master'!$C266)&gt;0, _xlfn.MAXIFS('SLCC Placement'!K:K, 'SLCC Placement'!B:B, 'Vetting Master'!$C266), IF($E266="", "", 0))</f>
        <v/>
      </c>
      <c r="J266" t="str">
        <f>IF(_xlfn.MAXIFS('SLCC Placement'!J:J, 'SLCC Placement'!B:B, 'Vetting Master'!$C266)&gt;0, _xlfn.MAXIFS('SLCC Placement'!J:J, 'SLCC Placement'!B:B, 'Vetting Master'!$C266), IF($E266="", "", 0))</f>
        <v/>
      </c>
      <c r="K266" s="5" t="str">
        <f>IFERROR(IF(AND(MATCH(C266,'AP Credit'!B:B,0)&gt;0, MATCH("ENGL 1010",'AP Credit'!J:J,0)&gt;0),"Yes","No"), IF($E266="", " ", "No"))</f>
        <v xml:space="preserve"> </v>
      </c>
      <c r="L266" s="11" t="str" cm="1">
        <f t="array" ref="L266">IF($E266="", "", _xlfn.IFNA(_xlfn.IFS( J266&gt;599,  "1210 - Verify C or Better",  AND(J266&gt;499, OR(I266&gt;13, G266&gt;17)), "1060 - Verify C or Better", AND( OR(G266&gt;17, I266&gt;13), OR(H266&gt;22, J266&gt;399)), "1050 - Verify C or Better", OR( H266&gt;21, J266&gt;299), "1010/1030/1040", OR( H266&gt;19, J266&gt;299), "1010/1030", OR( H266&gt;18, J266&gt;299), "1030"), "Verify C or better in Secondary Math 1,2,3"))</f>
        <v/>
      </c>
      <c r="M266" s="4" t="str">
        <f>IFERROR(VLOOKUP($E266, 'HS Info'!$A:$E, 5, FALSE), IF($E266="", "", "Not in HS Info"))</f>
        <v/>
      </c>
      <c r="N266" s="5" t="str">
        <f>IFERROR(VLOOKUP($C266,Holds!$C:$K, 2, FALSE), IF($E266="", "", 0))</f>
        <v/>
      </c>
      <c r="O266" s="7" t="str">
        <f>IF($E266="", "", _xlfn.XLOOKUP(C266, 'SLCC Student'!H:H, 'SLCC Student'!P:P, "Not Found", 0, 1))</f>
        <v/>
      </c>
      <c r="P266" s="5" t="str">
        <f>IFERROR(VLOOKUP($E266, 'SLCC Student'!$A:$Q, 10, FALSE), IF($E266="", "", "Not Admitted"))</f>
        <v/>
      </c>
      <c r="Q266" s="5" t="str">
        <f>IFERROR(VLOOKUP($E266,'SLCC Student'!$A:$Q,12,FALSE),IF($E266="","", "NotAdmitted"))</f>
        <v/>
      </c>
    </row>
    <row r="267" spans="1:17" x14ac:dyDescent="0.2">
      <c r="A267" s="5" t="str">
        <f>IFERROR(VLOOKUP($E267,'HS Info'!$A:$D,2,FALSE),IF($E267="","","Not in HS Info"))</f>
        <v/>
      </c>
      <c r="B267" s="6" t="str">
        <f>IFERROR(VLOOKUP($C267, 'SLCC Student'!$H:$R, 11, FALSE), IF($E267="", "",  "Not yet admitted"))</f>
        <v/>
      </c>
      <c r="C267" s="5" t="str">
        <f>IFERROR(VLOOKUP($E267,'SLCC Student'!$A:$R,8,FALSE), IF($E267="", "", "Not yet admitted"))</f>
        <v/>
      </c>
      <c r="D267" s="5" t="str">
        <f>IFERROR(VLOOKUP($E267, 'HS Info'!$A:$D, 3, FALSE), IF($E267="", "",  "Not in HS Info"))</f>
        <v/>
      </c>
      <c r="E267" t="str">
        <f>IF(ISBLANK('HS Info'!A266), "", 'HS Info'!A266)</f>
        <v/>
      </c>
      <c r="F267" s="5" t="str">
        <f>IFERROR(VLOOKUP($E267, 'HS Info'!$A:$D, 4, FALSE), IF($E267="", "", "Not in HS Info"))</f>
        <v/>
      </c>
      <c r="G267" t="str">
        <f>IF(_xlfn.MAXIFS(ACT!$K:$K, ACT!$B:$B, 'Vetting Master'!$C267)&gt;0, _xlfn.MAXIFS(ACT!$K:$K, ACT!$B:$B, 'Vetting Master'!$C267), IF($E267="", "", 0))</f>
        <v/>
      </c>
      <c r="H267" t="str">
        <f>IF(_xlfn.MAXIFS(ACT!$J:$J, ACT!$B:$B, 'Vetting Master'!$C267)&gt;0, _xlfn.MAXIFS(ACT!$J:$J, ACT!$B:$B, 'Vetting Master'!$C267), IF($E267="", "", 0))</f>
        <v/>
      </c>
      <c r="I267" t="str">
        <f>IF(_xlfn.MAXIFS('SLCC Placement'!K:K, 'SLCC Placement'!B:B, 'Vetting Master'!$C267)&gt;0, _xlfn.MAXIFS('SLCC Placement'!K:K, 'SLCC Placement'!B:B, 'Vetting Master'!$C267), IF($E267="", "", 0))</f>
        <v/>
      </c>
      <c r="J267" t="str">
        <f>IF(_xlfn.MAXIFS('SLCC Placement'!J:J, 'SLCC Placement'!B:B, 'Vetting Master'!$C267)&gt;0, _xlfn.MAXIFS('SLCC Placement'!J:J, 'SLCC Placement'!B:B, 'Vetting Master'!$C267), IF($E267="", "", 0))</f>
        <v/>
      </c>
      <c r="K267" s="5" t="str">
        <f>IFERROR(IF(AND(MATCH(C267,'AP Credit'!B:B,0)&gt;0, MATCH("ENGL 1010",'AP Credit'!J:J,0)&gt;0),"Yes","No"), IF($E267="", " ", "No"))</f>
        <v xml:space="preserve"> </v>
      </c>
      <c r="L267" s="11" t="str" cm="1">
        <f t="array" ref="L267">IF($E267="", "", _xlfn.IFNA(_xlfn.IFS( J267&gt;599,  "1210 - Verify C or Better",  AND(J267&gt;499, OR(I267&gt;13, G267&gt;17)), "1060 - Verify C or Better", AND( OR(G267&gt;17, I267&gt;13), OR(H267&gt;22, J267&gt;399)), "1050 - Verify C or Better", OR( H267&gt;21, J267&gt;299), "1010/1030/1040", OR( H267&gt;19, J267&gt;299), "1010/1030", OR( H267&gt;18, J267&gt;299), "1030"), "Verify C or better in Secondary Math 1,2,3"))</f>
        <v/>
      </c>
      <c r="M267" s="4" t="str">
        <f>IFERROR(VLOOKUP($E267, 'HS Info'!$A:$E, 5, FALSE), IF($E267="", "", "Not in HS Info"))</f>
        <v/>
      </c>
      <c r="N267" s="5" t="str">
        <f>IFERROR(VLOOKUP($C267,Holds!$C:$K, 2, FALSE), IF($E267="", "", 0))</f>
        <v/>
      </c>
      <c r="O267" s="7" t="str">
        <f>IF($E267="", "", _xlfn.XLOOKUP(C267, 'SLCC Student'!H:H, 'SLCC Student'!P:P, "Not Found", 0, 1))</f>
        <v/>
      </c>
      <c r="P267" s="5" t="str">
        <f>IFERROR(VLOOKUP($E267, 'SLCC Student'!$A:$Q, 10, FALSE), IF($E267="", "", "Not Admitted"))</f>
        <v/>
      </c>
      <c r="Q267" s="5" t="str">
        <f>IFERROR(VLOOKUP($E267,'SLCC Student'!$A:$Q,12,FALSE),IF($E267="","", "NotAdmitted"))</f>
        <v/>
      </c>
    </row>
    <row r="268" spans="1:17" x14ac:dyDescent="0.2">
      <c r="A268" s="5" t="str">
        <f>IFERROR(VLOOKUP($E268,'HS Info'!$A:$D,2,FALSE),IF($E268="","","Not in HS Info"))</f>
        <v/>
      </c>
      <c r="B268" s="6" t="str">
        <f>IFERROR(VLOOKUP($C268, 'SLCC Student'!$H:$R, 11, FALSE), IF($E268="", "",  "Not yet admitted"))</f>
        <v/>
      </c>
      <c r="C268" s="5" t="str">
        <f>IFERROR(VLOOKUP($E268,'SLCC Student'!$A:$R,8,FALSE), IF($E268="", "", "Not yet admitted"))</f>
        <v/>
      </c>
      <c r="D268" s="5" t="str">
        <f>IFERROR(VLOOKUP($E268, 'HS Info'!$A:$D, 3, FALSE), IF($E268="", "",  "Not in HS Info"))</f>
        <v/>
      </c>
      <c r="E268" t="str">
        <f>IF(ISBLANK('HS Info'!A267), "", 'HS Info'!A267)</f>
        <v/>
      </c>
      <c r="F268" s="5" t="str">
        <f>IFERROR(VLOOKUP($E268, 'HS Info'!$A:$D, 4, FALSE), IF($E268="", "", "Not in HS Info"))</f>
        <v/>
      </c>
      <c r="G268" t="str">
        <f>IF(_xlfn.MAXIFS(ACT!$K:$K, ACT!$B:$B, 'Vetting Master'!$C268)&gt;0, _xlfn.MAXIFS(ACT!$K:$K, ACT!$B:$B, 'Vetting Master'!$C268), IF($E268="", "", 0))</f>
        <v/>
      </c>
      <c r="H268" t="str">
        <f>IF(_xlfn.MAXIFS(ACT!$J:$J, ACT!$B:$B, 'Vetting Master'!$C268)&gt;0, _xlfn.MAXIFS(ACT!$J:$J, ACT!$B:$B, 'Vetting Master'!$C268), IF($E268="", "", 0))</f>
        <v/>
      </c>
      <c r="I268" t="str">
        <f>IF(_xlfn.MAXIFS('SLCC Placement'!K:K, 'SLCC Placement'!B:B, 'Vetting Master'!$C268)&gt;0, _xlfn.MAXIFS('SLCC Placement'!K:K, 'SLCC Placement'!B:B, 'Vetting Master'!$C268), IF($E268="", "", 0))</f>
        <v/>
      </c>
      <c r="J268" t="str">
        <f>IF(_xlfn.MAXIFS('SLCC Placement'!J:J, 'SLCC Placement'!B:B, 'Vetting Master'!$C268)&gt;0, _xlfn.MAXIFS('SLCC Placement'!J:J, 'SLCC Placement'!B:B, 'Vetting Master'!$C268), IF($E268="", "", 0))</f>
        <v/>
      </c>
      <c r="K268" s="5" t="str">
        <f>IFERROR(IF(AND(MATCH(C268,'AP Credit'!B:B,0)&gt;0, MATCH("ENGL 1010",'AP Credit'!J:J,0)&gt;0),"Yes","No"), IF($E268="", " ", "No"))</f>
        <v xml:space="preserve"> </v>
      </c>
      <c r="L268" s="11" t="str" cm="1">
        <f t="array" ref="L268">IF($E268="", "", _xlfn.IFNA(_xlfn.IFS( J268&gt;599,  "1210 - Verify C or Better",  AND(J268&gt;499, OR(I268&gt;13, G268&gt;17)), "1060 - Verify C or Better", AND( OR(G268&gt;17, I268&gt;13), OR(H268&gt;22, J268&gt;399)), "1050 - Verify C or Better", OR( H268&gt;21, J268&gt;299), "1010/1030/1040", OR( H268&gt;19, J268&gt;299), "1010/1030", OR( H268&gt;18, J268&gt;299), "1030"), "Verify C or better in Secondary Math 1,2,3"))</f>
        <v/>
      </c>
      <c r="M268" s="4" t="str">
        <f>IFERROR(VLOOKUP($E268, 'HS Info'!$A:$E, 5, FALSE), IF($E268="", "", "Not in HS Info"))</f>
        <v/>
      </c>
      <c r="N268" s="5" t="str">
        <f>IFERROR(VLOOKUP($C268,Holds!$C:$K, 2, FALSE), IF($E268="", "", 0))</f>
        <v/>
      </c>
      <c r="O268" s="7" t="str">
        <f>IF($E268="", "", _xlfn.XLOOKUP(C268, 'SLCC Student'!H:H, 'SLCC Student'!P:P, "Not Found", 0, 1))</f>
        <v/>
      </c>
      <c r="P268" s="5" t="str">
        <f>IFERROR(VLOOKUP($E268, 'SLCC Student'!$A:$Q, 10, FALSE), IF($E268="", "", "Not Admitted"))</f>
        <v/>
      </c>
      <c r="Q268" s="5" t="str">
        <f>IFERROR(VLOOKUP($E268,'SLCC Student'!$A:$Q,12,FALSE),IF($E268="","", "NotAdmitted"))</f>
        <v/>
      </c>
    </row>
    <row r="269" spans="1:17" x14ac:dyDescent="0.2">
      <c r="A269" s="5" t="str">
        <f>IFERROR(VLOOKUP($E269,'HS Info'!$A:$D,2,FALSE),IF($E269="","","Not in HS Info"))</f>
        <v/>
      </c>
      <c r="B269" s="6" t="str">
        <f>IFERROR(VLOOKUP($C269, 'SLCC Student'!$H:$R, 11, FALSE), IF($E269="", "",  "Not yet admitted"))</f>
        <v/>
      </c>
      <c r="C269" s="5" t="str">
        <f>IFERROR(VLOOKUP($E269,'SLCC Student'!$A:$R,8,FALSE), IF($E269="", "", "Not yet admitted"))</f>
        <v/>
      </c>
      <c r="D269" s="5" t="str">
        <f>IFERROR(VLOOKUP($E269, 'HS Info'!$A:$D, 3, FALSE), IF($E269="", "",  "Not in HS Info"))</f>
        <v/>
      </c>
      <c r="E269" t="str">
        <f>IF(ISBLANK('HS Info'!A268), "", 'HS Info'!A268)</f>
        <v/>
      </c>
      <c r="F269" s="5" t="str">
        <f>IFERROR(VLOOKUP($E269, 'HS Info'!$A:$D, 4, FALSE), IF($E269="", "", "Not in HS Info"))</f>
        <v/>
      </c>
      <c r="G269" t="str">
        <f>IF(_xlfn.MAXIFS(ACT!$K:$K, ACT!$B:$B, 'Vetting Master'!$C269)&gt;0, _xlfn.MAXIFS(ACT!$K:$K, ACT!$B:$B, 'Vetting Master'!$C269), IF($E269="", "", 0))</f>
        <v/>
      </c>
      <c r="H269" t="str">
        <f>IF(_xlfn.MAXIFS(ACT!$J:$J, ACT!$B:$B, 'Vetting Master'!$C269)&gt;0, _xlfn.MAXIFS(ACT!$J:$J, ACT!$B:$B, 'Vetting Master'!$C269), IF($E269="", "", 0))</f>
        <v/>
      </c>
      <c r="I269" t="str">
        <f>IF(_xlfn.MAXIFS('SLCC Placement'!K:K, 'SLCC Placement'!B:B, 'Vetting Master'!$C269)&gt;0, _xlfn.MAXIFS('SLCC Placement'!K:K, 'SLCC Placement'!B:B, 'Vetting Master'!$C269), IF($E269="", "", 0))</f>
        <v/>
      </c>
      <c r="J269" t="str">
        <f>IF(_xlfn.MAXIFS('SLCC Placement'!J:J, 'SLCC Placement'!B:B, 'Vetting Master'!$C269)&gt;0, _xlfn.MAXIFS('SLCC Placement'!J:J, 'SLCC Placement'!B:B, 'Vetting Master'!$C269), IF($E269="", "", 0))</f>
        <v/>
      </c>
      <c r="K269" s="5" t="str">
        <f>IFERROR(IF(AND(MATCH(C269,'AP Credit'!B:B,0)&gt;0, MATCH("ENGL 1010",'AP Credit'!J:J,0)&gt;0),"Yes","No"), IF($E269="", " ", "No"))</f>
        <v xml:space="preserve"> </v>
      </c>
      <c r="L269" s="11" t="str" cm="1">
        <f t="array" ref="L269">IF($E269="", "", _xlfn.IFNA(_xlfn.IFS( J269&gt;599,  "1210 - Verify C or Better",  AND(J269&gt;499, OR(I269&gt;13, G269&gt;17)), "1060 - Verify C or Better", AND( OR(G269&gt;17, I269&gt;13), OR(H269&gt;22, J269&gt;399)), "1050 - Verify C or Better", OR( H269&gt;21, J269&gt;299), "1010/1030/1040", OR( H269&gt;19, J269&gt;299), "1010/1030", OR( H269&gt;18, J269&gt;299), "1030"), "Verify C or better in Secondary Math 1,2,3"))</f>
        <v/>
      </c>
      <c r="M269" s="4" t="str">
        <f>IFERROR(VLOOKUP($E269, 'HS Info'!$A:$E, 5, FALSE), IF($E269="", "", "Not in HS Info"))</f>
        <v/>
      </c>
      <c r="N269" s="5" t="str">
        <f>IFERROR(VLOOKUP($C269,Holds!$C:$K, 2, FALSE), IF($E269="", "", 0))</f>
        <v/>
      </c>
      <c r="O269" s="7" t="str">
        <f>IF($E269="", "", _xlfn.XLOOKUP(C269, 'SLCC Student'!H:H, 'SLCC Student'!P:P, "Not Found", 0, 1))</f>
        <v/>
      </c>
      <c r="P269" s="5" t="str">
        <f>IFERROR(VLOOKUP($E269, 'SLCC Student'!$A:$Q, 10, FALSE), IF($E269="", "", "Not Admitted"))</f>
        <v/>
      </c>
      <c r="Q269" s="5" t="str">
        <f>IFERROR(VLOOKUP($E269,'SLCC Student'!$A:$Q,12,FALSE),IF($E269="","", "NotAdmitted"))</f>
        <v/>
      </c>
    </row>
    <row r="270" spans="1:17" x14ac:dyDescent="0.2">
      <c r="A270" s="5" t="str">
        <f>IFERROR(VLOOKUP($E270,'HS Info'!$A:$D,2,FALSE),IF($E270="","","Not in HS Info"))</f>
        <v/>
      </c>
      <c r="B270" s="6" t="str">
        <f>IFERROR(VLOOKUP($C270, 'SLCC Student'!$H:$R, 11, FALSE), IF($E270="", "",  "Not yet admitted"))</f>
        <v/>
      </c>
      <c r="C270" s="5" t="str">
        <f>IFERROR(VLOOKUP($E270,'SLCC Student'!$A:$R,8,FALSE), IF($E270="", "", "Not yet admitted"))</f>
        <v/>
      </c>
      <c r="D270" s="5" t="str">
        <f>IFERROR(VLOOKUP($E270, 'HS Info'!$A:$D, 3, FALSE), IF($E270="", "",  "Not in HS Info"))</f>
        <v/>
      </c>
      <c r="E270" t="str">
        <f>IF(ISBLANK('HS Info'!A269), "", 'HS Info'!A269)</f>
        <v/>
      </c>
      <c r="F270" s="5" t="str">
        <f>IFERROR(VLOOKUP($E270, 'HS Info'!$A:$D, 4, FALSE), IF($E270="", "", "Not in HS Info"))</f>
        <v/>
      </c>
      <c r="G270" t="str">
        <f>IF(_xlfn.MAXIFS(ACT!$K:$K, ACT!$B:$B, 'Vetting Master'!$C270)&gt;0, _xlfn.MAXIFS(ACT!$K:$K, ACT!$B:$B, 'Vetting Master'!$C270), IF($E270="", "", 0))</f>
        <v/>
      </c>
      <c r="H270" t="str">
        <f>IF(_xlfn.MAXIFS(ACT!$J:$J, ACT!$B:$B, 'Vetting Master'!$C270)&gt;0, _xlfn.MAXIFS(ACT!$J:$J, ACT!$B:$B, 'Vetting Master'!$C270), IF($E270="", "", 0))</f>
        <v/>
      </c>
      <c r="I270" t="str">
        <f>IF(_xlfn.MAXIFS('SLCC Placement'!K:K, 'SLCC Placement'!B:B, 'Vetting Master'!$C270)&gt;0, _xlfn.MAXIFS('SLCC Placement'!K:K, 'SLCC Placement'!B:B, 'Vetting Master'!$C270), IF($E270="", "", 0))</f>
        <v/>
      </c>
      <c r="J270" t="str">
        <f>IF(_xlfn.MAXIFS('SLCC Placement'!J:J, 'SLCC Placement'!B:B, 'Vetting Master'!$C270)&gt;0, _xlfn.MAXIFS('SLCC Placement'!J:J, 'SLCC Placement'!B:B, 'Vetting Master'!$C270), IF($E270="", "", 0))</f>
        <v/>
      </c>
      <c r="K270" s="5" t="str">
        <f>IFERROR(IF(AND(MATCH(C270,'AP Credit'!B:B,0)&gt;0, MATCH("ENGL 1010",'AP Credit'!J:J,0)&gt;0),"Yes","No"), IF($E270="", " ", "No"))</f>
        <v xml:space="preserve"> </v>
      </c>
      <c r="L270" s="11" t="str" cm="1">
        <f t="array" ref="L270">IF($E270="", "", _xlfn.IFNA(_xlfn.IFS( J270&gt;599,  "1210 - Verify C or Better",  AND(J270&gt;499, OR(I270&gt;13, G270&gt;17)), "1060 - Verify C or Better", AND( OR(G270&gt;17, I270&gt;13), OR(H270&gt;22, J270&gt;399)), "1050 - Verify C or Better", OR( H270&gt;21, J270&gt;299), "1010/1030/1040", OR( H270&gt;19, J270&gt;299), "1010/1030", OR( H270&gt;18, J270&gt;299), "1030"), "Verify C or better in Secondary Math 1,2,3"))</f>
        <v/>
      </c>
      <c r="M270" s="4" t="str">
        <f>IFERROR(VLOOKUP($E270, 'HS Info'!$A:$E, 5, FALSE), IF($E270="", "", "Not in HS Info"))</f>
        <v/>
      </c>
      <c r="N270" s="5" t="str">
        <f>IFERROR(VLOOKUP($C270,Holds!$C:$K, 2, FALSE), IF($E270="", "", 0))</f>
        <v/>
      </c>
      <c r="O270" s="7" t="str">
        <f>IF($E270="", "", _xlfn.XLOOKUP(C270, 'SLCC Student'!H:H, 'SLCC Student'!P:P, "Not Found", 0, 1))</f>
        <v/>
      </c>
      <c r="P270" s="5" t="str">
        <f>IFERROR(VLOOKUP($E270, 'SLCC Student'!$A:$Q, 10, FALSE), IF($E270="", "", "Not Admitted"))</f>
        <v/>
      </c>
      <c r="Q270" s="5" t="str">
        <f>IFERROR(VLOOKUP($E270,'SLCC Student'!$A:$Q,12,FALSE),IF($E270="","", "NotAdmitted"))</f>
        <v/>
      </c>
    </row>
    <row r="271" spans="1:17" x14ac:dyDescent="0.2">
      <c r="A271" s="5" t="str">
        <f>IFERROR(VLOOKUP($E271,'HS Info'!$A:$D,2,FALSE),IF($E271="","","Not in HS Info"))</f>
        <v/>
      </c>
      <c r="B271" s="6" t="str">
        <f>IFERROR(VLOOKUP($C271, 'SLCC Student'!$H:$R, 11, FALSE), IF($E271="", "",  "Not yet admitted"))</f>
        <v/>
      </c>
      <c r="C271" s="5" t="str">
        <f>IFERROR(VLOOKUP($E271,'SLCC Student'!$A:$R,8,FALSE), IF($E271="", "", "Not yet admitted"))</f>
        <v/>
      </c>
      <c r="D271" s="5" t="str">
        <f>IFERROR(VLOOKUP($E271, 'HS Info'!$A:$D, 3, FALSE), IF($E271="", "",  "Not in HS Info"))</f>
        <v/>
      </c>
      <c r="E271" t="str">
        <f>IF(ISBLANK('HS Info'!A270), "", 'HS Info'!A270)</f>
        <v/>
      </c>
      <c r="F271" s="5" t="str">
        <f>IFERROR(VLOOKUP($E271, 'HS Info'!$A:$D, 4, FALSE), IF($E271="", "", "Not in HS Info"))</f>
        <v/>
      </c>
      <c r="G271" t="str">
        <f>IF(_xlfn.MAXIFS(ACT!$K:$K, ACT!$B:$B, 'Vetting Master'!$C271)&gt;0, _xlfn.MAXIFS(ACT!$K:$K, ACT!$B:$B, 'Vetting Master'!$C271), IF($E271="", "", 0))</f>
        <v/>
      </c>
      <c r="H271" t="str">
        <f>IF(_xlfn.MAXIFS(ACT!$J:$J, ACT!$B:$B, 'Vetting Master'!$C271)&gt;0, _xlfn.MAXIFS(ACT!$J:$J, ACT!$B:$B, 'Vetting Master'!$C271), IF($E271="", "", 0))</f>
        <v/>
      </c>
      <c r="I271" t="str">
        <f>IF(_xlfn.MAXIFS('SLCC Placement'!K:K, 'SLCC Placement'!B:B, 'Vetting Master'!$C271)&gt;0, _xlfn.MAXIFS('SLCC Placement'!K:K, 'SLCC Placement'!B:B, 'Vetting Master'!$C271), IF($E271="", "", 0))</f>
        <v/>
      </c>
      <c r="J271" t="str">
        <f>IF(_xlfn.MAXIFS('SLCC Placement'!J:J, 'SLCC Placement'!B:B, 'Vetting Master'!$C271)&gt;0, _xlfn.MAXIFS('SLCC Placement'!J:J, 'SLCC Placement'!B:B, 'Vetting Master'!$C271), IF($E271="", "", 0))</f>
        <v/>
      </c>
      <c r="K271" s="5" t="str">
        <f>IFERROR(IF(AND(MATCH(C271,'AP Credit'!B:B,0)&gt;0, MATCH("ENGL 1010",'AP Credit'!J:J,0)&gt;0),"Yes","No"), IF($E271="", " ", "No"))</f>
        <v xml:space="preserve"> </v>
      </c>
      <c r="L271" s="11" t="str" cm="1">
        <f t="array" ref="L271">IF($E271="", "", _xlfn.IFNA(_xlfn.IFS( J271&gt;599,  "1210 - Verify C or Better",  AND(J271&gt;499, OR(I271&gt;13, G271&gt;17)), "1060 - Verify C or Better", AND( OR(G271&gt;17, I271&gt;13), OR(H271&gt;22, J271&gt;399)), "1050 - Verify C or Better", OR( H271&gt;21, J271&gt;299), "1010/1030/1040", OR( H271&gt;19, J271&gt;299), "1010/1030", OR( H271&gt;18, J271&gt;299), "1030"), "Verify C or better in Secondary Math 1,2,3"))</f>
        <v/>
      </c>
      <c r="M271" s="4" t="str">
        <f>IFERROR(VLOOKUP($E271, 'HS Info'!$A:$E, 5, FALSE), IF($E271="", "", "Not in HS Info"))</f>
        <v/>
      </c>
      <c r="N271" s="5" t="str">
        <f>IFERROR(VLOOKUP($C271,Holds!$C:$K, 2, FALSE), IF($E271="", "", 0))</f>
        <v/>
      </c>
      <c r="O271" s="7" t="str">
        <f>IF($E271="", "", _xlfn.XLOOKUP(C271, 'SLCC Student'!H:H, 'SLCC Student'!P:P, "Not Found", 0, 1))</f>
        <v/>
      </c>
      <c r="P271" s="5" t="str">
        <f>IFERROR(VLOOKUP($E271, 'SLCC Student'!$A:$Q, 10, FALSE), IF($E271="", "", "Not Admitted"))</f>
        <v/>
      </c>
      <c r="Q271" s="5" t="str">
        <f>IFERROR(VLOOKUP($E271,'SLCC Student'!$A:$Q,12,FALSE),IF($E271="","", "NotAdmitted"))</f>
        <v/>
      </c>
    </row>
    <row r="272" spans="1:17" x14ac:dyDescent="0.2">
      <c r="A272" s="5" t="str">
        <f>IFERROR(VLOOKUP($E272,'HS Info'!$A:$D,2,FALSE),IF($E272="","","Not in HS Info"))</f>
        <v/>
      </c>
      <c r="B272" s="6" t="str">
        <f>IFERROR(VLOOKUP($C272, 'SLCC Student'!$H:$R, 11, FALSE), IF($E272="", "",  "Not yet admitted"))</f>
        <v/>
      </c>
      <c r="C272" s="5" t="str">
        <f>IFERROR(VLOOKUP($E272,'SLCC Student'!$A:$R,8,FALSE), IF($E272="", "", "Not yet admitted"))</f>
        <v/>
      </c>
      <c r="D272" s="5" t="str">
        <f>IFERROR(VLOOKUP($E272, 'HS Info'!$A:$D, 3, FALSE), IF($E272="", "",  "Not in HS Info"))</f>
        <v/>
      </c>
      <c r="E272" t="str">
        <f>IF(ISBLANK('HS Info'!A271), "", 'HS Info'!A271)</f>
        <v/>
      </c>
      <c r="F272" s="5" t="str">
        <f>IFERROR(VLOOKUP($E272, 'HS Info'!$A:$D, 4, FALSE), IF($E272="", "", "Not in HS Info"))</f>
        <v/>
      </c>
      <c r="G272" t="str">
        <f>IF(_xlfn.MAXIFS(ACT!$K:$K, ACT!$B:$B, 'Vetting Master'!$C272)&gt;0, _xlfn.MAXIFS(ACT!$K:$K, ACT!$B:$B, 'Vetting Master'!$C272), IF($E272="", "", 0))</f>
        <v/>
      </c>
      <c r="H272" t="str">
        <f>IF(_xlfn.MAXIFS(ACT!$J:$J, ACT!$B:$B, 'Vetting Master'!$C272)&gt;0, _xlfn.MAXIFS(ACT!$J:$J, ACT!$B:$B, 'Vetting Master'!$C272), IF($E272="", "", 0))</f>
        <v/>
      </c>
      <c r="I272" t="str">
        <f>IF(_xlfn.MAXIFS('SLCC Placement'!K:K, 'SLCC Placement'!B:B, 'Vetting Master'!$C272)&gt;0, _xlfn.MAXIFS('SLCC Placement'!K:K, 'SLCC Placement'!B:B, 'Vetting Master'!$C272), IF($E272="", "", 0))</f>
        <v/>
      </c>
      <c r="J272" t="str">
        <f>IF(_xlfn.MAXIFS('SLCC Placement'!J:J, 'SLCC Placement'!B:B, 'Vetting Master'!$C272)&gt;0, _xlfn.MAXIFS('SLCC Placement'!J:J, 'SLCC Placement'!B:B, 'Vetting Master'!$C272), IF($E272="", "", 0))</f>
        <v/>
      </c>
      <c r="K272" s="5" t="str">
        <f>IFERROR(IF(AND(MATCH(C272,'AP Credit'!B:B,0)&gt;0, MATCH("ENGL 1010",'AP Credit'!J:J,0)&gt;0),"Yes","No"), IF($E272="", " ", "No"))</f>
        <v xml:space="preserve"> </v>
      </c>
      <c r="L272" s="11" t="str" cm="1">
        <f t="array" ref="L272">IF($E272="", "", _xlfn.IFNA(_xlfn.IFS( J272&gt;599,  "1210 - Verify C or Better",  AND(J272&gt;499, OR(I272&gt;13, G272&gt;17)), "1060 - Verify C or Better", AND( OR(G272&gt;17, I272&gt;13), OR(H272&gt;22, J272&gt;399)), "1050 - Verify C or Better", OR( H272&gt;21, J272&gt;299), "1010/1030/1040", OR( H272&gt;19, J272&gt;299), "1010/1030", OR( H272&gt;18, J272&gt;299), "1030"), "Verify C or better in Secondary Math 1,2,3"))</f>
        <v/>
      </c>
      <c r="M272" s="4" t="str">
        <f>IFERROR(VLOOKUP($E272, 'HS Info'!$A:$E, 5, FALSE), IF($E272="", "", "Not in HS Info"))</f>
        <v/>
      </c>
      <c r="N272" s="5" t="str">
        <f>IFERROR(VLOOKUP($C272,Holds!$C:$K, 2, FALSE), IF($E272="", "", 0))</f>
        <v/>
      </c>
      <c r="O272" s="7" t="str">
        <f>IF($E272="", "", _xlfn.XLOOKUP(C272, 'SLCC Student'!H:H, 'SLCC Student'!P:P, "Not Found", 0, 1))</f>
        <v/>
      </c>
      <c r="P272" s="5" t="str">
        <f>IFERROR(VLOOKUP($E272, 'SLCC Student'!$A:$Q, 10, FALSE), IF($E272="", "", "Not Admitted"))</f>
        <v/>
      </c>
      <c r="Q272" s="5" t="str">
        <f>IFERROR(VLOOKUP($E272,'SLCC Student'!$A:$Q,12,FALSE),IF($E272="","", "NotAdmitted"))</f>
        <v/>
      </c>
    </row>
    <row r="273" spans="1:17" x14ac:dyDescent="0.2">
      <c r="A273" s="5" t="str">
        <f>IFERROR(VLOOKUP($E273,'HS Info'!$A:$D,2,FALSE),IF($E273="","","Not in HS Info"))</f>
        <v/>
      </c>
      <c r="B273" s="6" t="str">
        <f>IFERROR(VLOOKUP($C273, 'SLCC Student'!$H:$R, 11, FALSE), IF($E273="", "",  "Not yet admitted"))</f>
        <v/>
      </c>
      <c r="C273" s="5" t="str">
        <f>IFERROR(VLOOKUP($E273,'SLCC Student'!$A:$R,8,FALSE), IF($E273="", "", "Not yet admitted"))</f>
        <v/>
      </c>
      <c r="D273" s="5" t="str">
        <f>IFERROR(VLOOKUP($E273, 'HS Info'!$A:$D, 3, FALSE), IF($E273="", "",  "Not in HS Info"))</f>
        <v/>
      </c>
      <c r="E273" t="str">
        <f>IF(ISBLANK('HS Info'!A272), "", 'HS Info'!A272)</f>
        <v/>
      </c>
      <c r="F273" s="5" t="str">
        <f>IFERROR(VLOOKUP($E273, 'HS Info'!$A:$D, 4, FALSE), IF($E273="", "", "Not in HS Info"))</f>
        <v/>
      </c>
      <c r="G273" t="str">
        <f>IF(_xlfn.MAXIFS(ACT!$K:$K, ACT!$B:$B, 'Vetting Master'!$C273)&gt;0, _xlfn.MAXIFS(ACT!$K:$K, ACT!$B:$B, 'Vetting Master'!$C273), IF($E273="", "", 0))</f>
        <v/>
      </c>
      <c r="H273" t="str">
        <f>IF(_xlfn.MAXIFS(ACT!$J:$J, ACT!$B:$B, 'Vetting Master'!$C273)&gt;0, _xlfn.MAXIFS(ACT!$J:$J, ACT!$B:$B, 'Vetting Master'!$C273), IF($E273="", "", 0))</f>
        <v/>
      </c>
      <c r="I273" t="str">
        <f>IF(_xlfn.MAXIFS('SLCC Placement'!K:K, 'SLCC Placement'!B:B, 'Vetting Master'!$C273)&gt;0, _xlfn.MAXIFS('SLCC Placement'!K:K, 'SLCC Placement'!B:B, 'Vetting Master'!$C273), IF($E273="", "", 0))</f>
        <v/>
      </c>
      <c r="J273" t="str">
        <f>IF(_xlfn.MAXIFS('SLCC Placement'!J:J, 'SLCC Placement'!B:B, 'Vetting Master'!$C273)&gt;0, _xlfn.MAXIFS('SLCC Placement'!J:J, 'SLCC Placement'!B:B, 'Vetting Master'!$C273), IF($E273="", "", 0))</f>
        <v/>
      </c>
      <c r="K273" s="5" t="str">
        <f>IFERROR(IF(AND(MATCH(C273,'AP Credit'!B:B,0)&gt;0, MATCH("ENGL 1010",'AP Credit'!J:J,0)&gt;0),"Yes","No"), IF($E273="", " ", "No"))</f>
        <v xml:space="preserve"> </v>
      </c>
      <c r="L273" s="11" t="str" cm="1">
        <f t="array" ref="L273">IF($E273="", "", _xlfn.IFNA(_xlfn.IFS( J273&gt;599,  "1210 - Verify C or Better",  AND(J273&gt;499, OR(I273&gt;13, G273&gt;17)), "1060 - Verify C or Better", AND( OR(G273&gt;17, I273&gt;13), OR(H273&gt;22, J273&gt;399)), "1050 - Verify C or Better", OR( H273&gt;21, J273&gt;299), "1010/1030/1040", OR( H273&gt;19, J273&gt;299), "1010/1030", OR( H273&gt;18, J273&gt;299), "1030"), "Verify C or better in Secondary Math 1,2,3"))</f>
        <v/>
      </c>
      <c r="M273" s="4" t="str">
        <f>IFERROR(VLOOKUP($E273, 'HS Info'!$A:$E, 5, FALSE), IF($E273="", "", "Not in HS Info"))</f>
        <v/>
      </c>
      <c r="N273" s="5" t="str">
        <f>IFERROR(VLOOKUP($C273,Holds!$C:$K, 2, FALSE), IF($E273="", "", 0))</f>
        <v/>
      </c>
      <c r="O273" s="7" t="str">
        <f>IF($E273="", "", _xlfn.XLOOKUP(C273, 'SLCC Student'!H:H, 'SLCC Student'!P:P, "Not Found", 0, 1))</f>
        <v/>
      </c>
      <c r="P273" s="5" t="str">
        <f>IFERROR(VLOOKUP($E273, 'SLCC Student'!$A:$Q, 10, FALSE), IF($E273="", "", "Not Admitted"))</f>
        <v/>
      </c>
      <c r="Q273" s="5" t="str">
        <f>IFERROR(VLOOKUP($E273,'SLCC Student'!$A:$Q,12,FALSE),IF($E273="","", "NotAdmitted"))</f>
        <v/>
      </c>
    </row>
    <row r="274" spans="1:17" x14ac:dyDescent="0.2">
      <c r="A274" s="5" t="str">
        <f>IFERROR(VLOOKUP($E274,'HS Info'!$A:$D,2,FALSE),IF($E274="","","Not in HS Info"))</f>
        <v/>
      </c>
      <c r="B274" s="6" t="str">
        <f>IFERROR(VLOOKUP($C274, 'SLCC Student'!$H:$R, 11, FALSE), IF($E274="", "",  "Not yet admitted"))</f>
        <v/>
      </c>
      <c r="C274" s="5" t="str">
        <f>IFERROR(VLOOKUP($E274,'SLCC Student'!$A:$R,8,FALSE), IF($E274="", "", "Not yet admitted"))</f>
        <v/>
      </c>
      <c r="D274" s="5" t="str">
        <f>IFERROR(VLOOKUP($E274, 'HS Info'!$A:$D, 3, FALSE), IF($E274="", "",  "Not in HS Info"))</f>
        <v/>
      </c>
      <c r="E274" t="str">
        <f>IF(ISBLANK('HS Info'!A273), "", 'HS Info'!A273)</f>
        <v/>
      </c>
      <c r="F274" s="5" t="str">
        <f>IFERROR(VLOOKUP($E274, 'HS Info'!$A:$D, 4, FALSE), IF($E274="", "", "Not in HS Info"))</f>
        <v/>
      </c>
      <c r="G274" t="str">
        <f>IF(_xlfn.MAXIFS(ACT!$K:$K, ACT!$B:$B, 'Vetting Master'!$C274)&gt;0, _xlfn.MAXIFS(ACT!$K:$K, ACT!$B:$B, 'Vetting Master'!$C274), IF($E274="", "", 0))</f>
        <v/>
      </c>
      <c r="H274" t="str">
        <f>IF(_xlfn.MAXIFS(ACT!$J:$J, ACT!$B:$B, 'Vetting Master'!$C274)&gt;0, _xlfn.MAXIFS(ACT!$J:$J, ACT!$B:$B, 'Vetting Master'!$C274), IF($E274="", "", 0))</f>
        <v/>
      </c>
      <c r="I274" t="str">
        <f>IF(_xlfn.MAXIFS('SLCC Placement'!K:K, 'SLCC Placement'!B:B, 'Vetting Master'!$C274)&gt;0, _xlfn.MAXIFS('SLCC Placement'!K:K, 'SLCC Placement'!B:B, 'Vetting Master'!$C274), IF($E274="", "", 0))</f>
        <v/>
      </c>
      <c r="J274" t="str">
        <f>IF(_xlfn.MAXIFS('SLCC Placement'!J:J, 'SLCC Placement'!B:B, 'Vetting Master'!$C274)&gt;0, _xlfn.MAXIFS('SLCC Placement'!J:J, 'SLCC Placement'!B:B, 'Vetting Master'!$C274), IF($E274="", "", 0))</f>
        <v/>
      </c>
      <c r="K274" s="5" t="str">
        <f>IFERROR(IF(AND(MATCH(C274,'AP Credit'!B:B,0)&gt;0, MATCH("ENGL 1010",'AP Credit'!J:J,0)&gt;0),"Yes","No"), IF($E274="", " ", "No"))</f>
        <v xml:space="preserve"> </v>
      </c>
      <c r="L274" s="11" t="str" cm="1">
        <f t="array" ref="L274">IF($E274="", "", _xlfn.IFNA(_xlfn.IFS( J274&gt;599,  "1210 - Verify C or Better",  AND(J274&gt;499, OR(I274&gt;13, G274&gt;17)), "1060 - Verify C or Better", AND( OR(G274&gt;17, I274&gt;13), OR(H274&gt;22, J274&gt;399)), "1050 - Verify C or Better", OR( H274&gt;21, J274&gt;299), "1010/1030/1040", OR( H274&gt;19, J274&gt;299), "1010/1030", OR( H274&gt;18, J274&gt;299), "1030"), "Verify C or better in Secondary Math 1,2,3"))</f>
        <v/>
      </c>
      <c r="M274" s="4" t="str">
        <f>IFERROR(VLOOKUP($E274, 'HS Info'!$A:$E, 5, FALSE), IF($E274="", "", "Not in HS Info"))</f>
        <v/>
      </c>
      <c r="N274" s="5" t="str">
        <f>IFERROR(VLOOKUP($C274,Holds!$C:$K, 2, FALSE), IF($E274="", "", 0))</f>
        <v/>
      </c>
      <c r="O274" s="7" t="str">
        <f>IF($E274="", "", _xlfn.XLOOKUP(C274, 'SLCC Student'!H:H, 'SLCC Student'!P:P, "Not Found", 0, 1))</f>
        <v/>
      </c>
      <c r="P274" s="5" t="str">
        <f>IFERROR(VLOOKUP($E274, 'SLCC Student'!$A:$Q, 10, FALSE), IF($E274="", "", "Not Admitted"))</f>
        <v/>
      </c>
      <c r="Q274" s="5" t="str">
        <f>IFERROR(VLOOKUP($E274,'SLCC Student'!$A:$Q,12,FALSE),IF($E274="","", "NotAdmitted"))</f>
        <v/>
      </c>
    </row>
    <row r="275" spans="1:17" x14ac:dyDescent="0.2">
      <c r="A275" s="5" t="str">
        <f>IFERROR(VLOOKUP($E275,'HS Info'!$A:$D,2,FALSE),IF($E275="","","Not in HS Info"))</f>
        <v/>
      </c>
      <c r="B275" s="6" t="str">
        <f>IFERROR(VLOOKUP($C275, 'SLCC Student'!$H:$R, 11, FALSE), IF($E275="", "",  "Not yet admitted"))</f>
        <v/>
      </c>
      <c r="C275" s="5" t="str">
        <f>IFERROR(VLOOKUP($E275,'SLCC Student'!$A:$R,8,FALSE), IF($E275="", "", "Not yet admitted"))</f>
        <v/>
      </c>
      <c r="D275" s="5" t="str">
        <f>IFERROR(VLOOKUP($E275, 'HS Info'!$A:$D, 3, FALSE), IF($E275="", "",  "Not in HS Info"))</f>
        <v/>
      </c>
      <c r="E275" t="str">
        <f>IF(ISBLANK('HS Info'!A274), "", 'HS Info'!A274)</f>
        <v/>
      </c>
      <c r="F275" s="5" t="str">
        <f>IFERROR(VLOOKUP($E275, 'HS Info'!$A:$D, 4, FALSE), IF($E275="", "", "Not in HS Info"))</f>
        <v/>
      </c>
      <c r="G275" t="str">
        <f>IF(_xlfn.MAXIFS(ACT!$K:$K, ACT!$B:$B, 'Vetting Master'!$C275)&gt;0, _xlfn.MAXIFS(ACT!$K:$K, ACT!$B:$B, 'Vetting Master'!$C275), IF($E275="", "", 0))</f>
        <v/>
      </c>
      <c r="H275" t="str">
        <f>IF(_xlfn.MAXIFS(ACT!$J:$J, ACT!$B:$B, 'Vetting Master'!$C275)&gt;0, _xlfn.MAXIFS(ACT!$J:$J, ACT!$B:$B, 'Vetting Master'!$C275), IF($E275="", "", 0))</f>
        <v/>
      </c>
      <c r="I275" t="str">
        <f>IF(_xlfn.MAXIFS('SLCC Placement'!K:K, 'SLCC Placement'!B:B, 'Vetting Master'!$C275)&gt;0, _xlfn.MAXIFS('SLCC Placement'!K:K, 'SLCC Placement'!B:B, 'Vetting Master'!$C275), IF($E275="", "", 0))</f>
        <v/>
      </c>
      <c r="J275" t="str">
        <f>IF(_xlfn.MAXIFS('SLCC Placement'!J:J, 'SLCC Placement'!B:B, 'Vetting Master'!$C275)&gt;0, _xlfn.MAXIFS('SLCC Placement'!J:J, 'SLCC Placement'!B:B, 'Vetting Master'!$C275), IF($E275="", "", 0))</f>
        <v/>
      </c>
      <c r="K275" s="5" t="str">
        <f>IFERROR(IF(AND(MATCH(C275,'AP Credit'!B:B,0)&gt;0, MATCH("ENGL 1010",'AP Credit'!J:J,0)&gt;0),"Yes","No"), IF($E275="", " ", "No"))</f>
        <v xml:space="preserve"> </v>
      </c>
      <c r="L275" s="11" t="str" cm="1">
        <f t="array" ref="L275">IF($E275="", "", _xlfn.IFNA(_xlfn.IFS( J275&gt;599,  "1210 - Verify C or Better",  AND(J275&gt;499, OR(I275&gt;13, G275&gt;17)), "1060 - Verify C or Better", AND( OR(G275&gt;17, I275&gt;13), OR(H275&gt;22, J275&gt;399)), "1050 - Verify C or Better", OR( H275&gt;21, J275&gt;299), "1010/1030/1040", OR( H275&gt;19, J275&gt;299), "1010/1030", OR( H275&gt;18, J275&gt;299), "1030"), "Verify C or better in Secondary Math 1,2,3"))</f>
        <v/>
      </c>
      <c r="M275" s="4" t="str">
        <f>IFERROR(VLOOKUP($E275, 'HS Info'!$A:$E, 5, FALSE), IF($E275="", "", "Not in HS Info"))</f>
        <v/>
      </c>
      <c r="N275" s="5" t="str">
        <f>IFERROR(VLOOKUP($C275,Holds!$C:$K, 2, FALSE), IF($E275="", "", 0))</f>
        <v/>
      </c>
      <c r="O275" s="7" t="str">
        <f>IF($E275="", "", _xlfn.XLOOKUP(C275, 'SLCC Student'!H:H, 'SLCC Student'!P:P, "Not Found", 0, 1))</f>
        <v/>
      </c>
      <c r="P275" s="5" t="str">
        <f>IFERROR(VLOOKUP($E275, 'SLCC Student'!$A:$Q, 10, FALSE), IF($E275="", "", "Not Admitted"))</f>
        <v/>
      </c>
      <c r="Q275" s="5" t="str">
        <f>IFERROR(VLOOKUP($E275,'SLCC Student'!$A:$Q,12,FALSE),IF($E275="","", "NotAdmitted"))</f>
        <v/>
      </c>
    </row>
    <row r="276" spans="1:17" x14ac:dyDescent="0.2">
      <c r="A276" s="5" t="str">
        <f>IFERROR(VLOOKUP($E276,'HS Info'!$A:$D,2,FALSE),IF($E276="","","Not in HS Info"))</f>
        <v/>
      </c>
      <c r="B276" s="6" t="str">
        <f>IFERROR(VLOOKUP($C276, 'SLCC Student'!$H:$R, 11, FALSE), IF($E276="", "",  "Not yet admitted"))</f>
        <v/>
      </c>
      <c r="C276" s="5" t="str">
        <f>IFERROR(VLOOKUP($E276,'SLCC Student'!$A:$R,8,FALSE), IF($E276="", "", "Not yet admitted"))</f>
        <v/>
      </c>
      <c r="D276" s="5" t="str">
        <f>IFERROR(VLOOKUP($E276, 'HS Info'!$A:$D, 3, FALSE), IF($E276="", "",  "Not in HS Info"))</f>
        <v/>
      </c>
      <c r="E276" t="str">
        <f>IF(ISBLANK('HS Info'!A275), "", 'HS Info'!A275)</f>
        <v/>
      </c>
      <c r="F276" s="5" t="str">
        <f>IFERROR(VLOOKUP($E276, 'HS Info'!$A:$D, 4, FALSE), IF($E276="", "", "Not in HS Info"))</f>
        <v/>
      </c>
      <c r="G276" t="str">
        <f>IF(_xlfn.MAXIFS(ACT!$K:$K, ACT!$B:$B, 'Vetting Master'!$C276)&gt;0, _xlfn.MAXIFS(ACT!$K:$K, ACT!$B:$B, 'Vetting Master'!$C276), IF($E276="", "", 0))</f>
        <v/>
      </c>
      <c r="H276" t="str">
        <f>IF(_xlfn.MAXIFS(ACT!$J:$J, ACT!$B:$B, 'Vetting Master'!$C276)&gt;0, _xlfn.MAXIFS(ACT!$J:$J, ACT!$B:$B, 'Vetting Master'!$C276), IF($E276="", "", 0))</f>
        <v/>
      </c>
      <c r="I276" t="str">
        <f>IF(_xlfn.MAXIFS('SLCC Placement'!K:K, 'SLCC Placement'!B:B, 'Vetting Master'!$C276)&gt;0, _xlfn.MAXIFS('SLCC Placement'!K:K, 'SLCC Placement'!B:B, 'Vetting Master'!$C276), IF($E276="", "", 0))</f>
        <v/>
      </c>
      <c r="J276" t="str">
        <f>IF(_xlfn.MAXIFS('SLCC Placement'!J:J, 'SLCC Placement'!B:B, 'Vetting Master'!$C276)&gt;0, _xlfn.MAXIFS('SLCC Placement'!J:J, 'SLCC Placement'!B:B, 'Vetting Master'!$C276), IF($E276="", "", 0))</f>
        <v/>
      </c>
      <c r="K276" s="5" t="str">
        <f>IFERROR(IF(AND(MATCH(C276,'AP Credit'!B:B,0)&gt;0, MATCH("ENGL 1010",'AP Credit'!J:J,0)&gt;0),"Yes","No"), IF($E276="", " ", "No"))</f>
        <v xml:space="preserve"> </v>
      </c>
      <c r="L276" s="11" t="str" cm="1">
        <f t="array" ref="L276">IF($E276="", "", _xlfn.IFNA(_xlfn.IFS( J276&gt;599,  "1210 - Verify C or Better",  AND(J276&gt;499, OR(I276&gt;13, G276&gt;17)), "1060 - Verify C or Better", AND( OR(G276&gt;17, I276&gt;13), OR(H276&gt;22, J276&gt;399)), "1050 - Verify C or Better", OR( H276&gt;21, J276&gt;299), "1010/1030/1040", OR( H276&gt;19, J276&gt;299), "1010/1030", OR( H276&gt;18, J276&gt;299), "1030"), "Verify C or better in Secondary Math 1,2,3"))</f>
        <v/>
      </c>
      <c r="M276" s="4" t="str">
        <f>IFERROR(VLOOKUP($E276, 'HS Info'!$A:$E, 5, FALSE), IF($E276="", "", "Not in HS Info"))</f>
        <v/>
      </c>
      <c r="N276" s="5" t="str">
        <f>IFERROR(VLOOKUP($C276,Holds!$C:$K, 2, FALSE), IF($E276="", "", 0))</f>
        <v/>
      </c>
      <c r="O276" s="7" t="str">
        <f>IF($E276="", "", _xlfn.XLOOKUP(C276, 'SLCC Student'!H:H, 'SLCC Student'!P:P, "Not Found", 0, 1))</f>
        <v/>
      </c>
      <c r="P276" s="5" t="str">
        <f>IFERROR(VLOOKUP($E276, 'SLCC Student'!$A:$Q, 10, FALSE), IF($E276="", "", "Not Admitted"))</f>
        <v/>
      </c>
      <c r="Q276" s="5" t="str">
        <f>IFERROR(VLOOKUP($E276,'SLCC Student'!$A:$Q,12,FALSE),IF($E276="","", "NotAdmitted"))</f>
        <v/>
      </c>
    </row>
    <row r="277" spans="1:17" x14ac:dyDescent="0.2">
      <c r="A277" s="5" t="str">
        <f>IFERROR(VLOOKUP($E277,'HS Info'!$A:$D,2,FALSE),IF($E277="","","Not in HS Info"))</f>
        <v/>
      </c>
      <c r="B277" s="6" t="str">
        <f>IFERROR(VLOOKUP($C277, 'SLCC Student'!$H:$R, 11, FALSE), IF($E277="", "",  "Not yet admitted"))</f>
        <v/>
      </c>
      <c r="C277" s="5" t="str">
        <f>IFERROR(VLOOKUP($E277,'SLCC Student'!$A:$R,8,FALSE), IF($E277="", "", "Not yet admitted"))</f>
        <v/>
      </c>
      <c r="D277" s="5" t="str">
        <f>IFERROR(VLOOKUP($E277, 'HS Info'!$A:$D, 3, FALSE), IF($E277="", "",  "Not in HS Info"))</f>
        <v/>
      </c>
      <c r="E277" t="str">
        <f>IF(ISBLANK('HS Info'!A276), "", 'HS Info'!A276)</f>
        <v/>
      </c>
      <c r="F277" s="5" t="str">
        <f>IFERROR(VLOOKUP($E277, 'HS Info'!$A:$D, 4, FALSE), IF($E277="", "", "Not in HS Info"))</f>
        <v/>
      </c>
      <c r="G277" t="str">
        <f>IF(_xlfn.MAXIFS(ACT!$K:$K, ACT!$B:$B, 'Vetting Master'!$C277)&gt;0, _xlfn.MAXIFS(ACT!$K:$K, ACT!$B:$B, 'Vetting Master'!$C277), IF($E277="", "", 0))</f>
        <v/>
      </c>
      <c r="H277" t="str">
        <f>IF(_xlfn.MAXIFS(ACT!$J:$J, ACT!$B:$B, 'Vetting Master'!$C277)&gt;0, _xlfn.MAXIFS(ACT!$J:$J, ACT!$B:$B, 'Vetting Master'!$C277), IF($E277="", "", 0))</f>
        <v/>
      </c>
      <c r="I277" t="str">
        <f>IF(_xlfn.MAXIFS('SLCC Placement'!K:K, 'SLCC Placement'!B:B, 'Vetting Master'!$C277)&gt;0, _xlfn.MAXIFS('SLCC Placement'!K:K, 'SLCC Placement'!B:B, 'Vetting Master'!$C277), IF($E277="", "", 0))</f>
        <v/>
      </c>
      <c r="J277" t="str">
        <f>IF(_xlfn.MAXIFS('SLCC Placement'!J:J, 'SLCC Placement'!B:B, 'Vetting Master'!$C277)&gt;0, _xlfn.MAXIFS('SLCC Placement'!J:J, 'SLCC Placement'!B:B, 'Vetting Master'!$C277), IF($E277="", "", 0))</f>
        <v/>
      </c>
      <c r="K277" s="5" t="str">
        <f>IFERROR(IF(AND(MATCH(C277,'AP Credit'!B:B,0)&gt;0, MATCH("ENGL 1010",'AP Credit'!J:J,0)&gt;0),"Yes","No"), IF($E277="", " ", "No"))</f>
        <v xml:space="preserve"> </v>
      </c>
      <c r="L277" s="11" t="str" cm="1">
        <f t="array" ref="L277">IF($E277="", "", _xlfn.IFNA(_xlfn.IFS( J277&gt;599,  "1210 - Verify C or Better",  AND(J277&gt;499, OR(I277&gt;13, G277&gt;17)), "1060 - Verify C or Better", AND( OR(G277&gt;17, I277&gt;13), OR(H277&gt;22, J277&gt;399)), "1050 - Verify C or Better", OR( H277&gt;21, J277&gt;299), "1010/1030/1040", OR( H277&gt;19, J277&gt;299), "1010/1030", OR( H277&gt;18, J277&gt;299), "1030"), "Verify C or better in Secondary Math 1,2,3"))</f>
        <v/>
      </c>
      <c r="M277" s="4" t="str">
        <f>IFERROR(VLOOKUP($E277, 'HS Info'!$A:$E, 5, FALSE), IF($E277="", "", "Not in HS Info"))</f>
        <v/>
      </c>
      <c r="N277" s="5" t="str">
        <f>IFERROR(VLOOKUP($C277,Holds!$C:$K, 2, FALSE), IF($E277="", "", 0))</f>
        <v/>
      </c>
      <c r="O277" s="7" t="str">
        <f>IF($E277="", "", _xlfn.XLOOKUP(C277, 'SLCC Student'!H:H, 'SLCC Student'!P:P, "Not Found", 0, 1))</f>
        <v/>
      </c>
      <c r="P277" s="5" t="str">
        <f>IFERROR(VLOOKUP($E277, 'SLCC Student'!$A:$Q, 10, FALSE), IF($E277="", "", "Not Admitted"))</f>
        <v/>
      </c>
      <c r="Q277" s="5" t="str">
        <f>IFERROR(VLOOKUP($E277,'SLCC Student'!$A:$Q,12,FALSE),IF($E277="","", "NotAdmitted"))</f>
        <v/>
      </c>
    </row>
    <row r="278" spans="1:17" x14ac:dyDescent="0.2">
      <c r="A278" s="5" t="str">
        <f>IFERROR(VLOOKUP($E278,'HS Info'!$A:$D,2,FALSE),IF($E278="","","Not in HS Info"))</f>
        <v/>
      </c>
      <c r="B278" s="6" t="str">
        <f>IFERROR(VLOOKUP($C278, 'SLCC Student'!$H:$R, 11, FALSE), IF($E278="", "",  "Not yet admitted"))</f>
        <v/>
      </c>
      <c r="C278" s="5" t="str">
        <f>IFERROR(VLOOKUP($E278,'SLCC Student'!$A:$R,8,FALSE), IF($E278="", "", "Not yet admitted"))</f>
        <v/>
      </c>
      <c r="D278" s="5" t="str">
        <f>IFERROR(VLOOKUP($E278, 'HS Info'!$A:$D, 3, FALSE), IF($E278="", "",  "Not in HS Info"))</f>
        <v/>
      </c>
      <c r="E278" t="str">
        <f>IF(ISBLANK('HS Info'!A277), "", 'HS Info'!A277)</f>
        <v/>
      </c>
      <c r="F278" s="5" t="str">
        <f>IFERROR(VLOOKUP($E278, 'HS Info'!$A:$D, 4, FALSE), IF($E278="", "", "Not in HS Info"))</f>
        <v/>
      </c>
      <c r="G278" t="str">
        <f>IF(_xlfn.MAXIFS(ACT!$K:$K, ACT!$B:$B, 'Vetting Master'!$C278)&gt;0, _xlfn.MAXIFS(ACT!$K:$K, ACT!$B:$B, 'Vetting Master'!$C278), IF($E278="", "", 0))</f>
        <v/>
      </c>
      <c r="H278" t="str">
        <f>IF(_xlfn.MAXIFS(ACT!$J:$J, ACT!$B:$B, 'Vetting Master'!$C278)&gt;0, _xlfn.MAXIFS(ACT!$J:$J, ACT!$B:$B, 'Vetting Master'!$C278), IF($E278="", "", 0))</f>
        <v/>
      </c>
      <c r="I278" t="str">
        <f>IF(_xlfn.MAXIFS('SLCC Placement'!K:K, 'SLCC Placement'!B:B, 'Vetting Master'!$C278)&gt;0, _xlfn.MAXIFS('SLCC Placement'!K:K, 'SLCC Placement'!B:B, 'Vetting Master'!$C278), IF($E278="", "", 0))</f>
        <v/>
      </c>
      <c r="J278" t="str">
        <f>IF(_xlfn.MAXIFS('SLCC Placement'!J:J, 'SLCC Placement'!B:B, 'Vetting Master'!$C278)&gt;0, _xlfn.MAXIFS('SLCC Placement'!J:J, 'SLCC Placement'!B:B, 'Vetting Master'!$C278), IF($E278="", "", 0))</f>
        <v/>
      </c>
      <c r="K278" s="5" t="str">
        <f>IFERROR(IF(AND(MATCH(C278,'AP Credit'!B:B,0)&gt;0, MATCH("ENGL 1010",'AP Credit'!J:J,0)&gt;0),"Yes","No"), IF($E278="", " ", "No"))</f>
        <v xml:space="preserve"> </v>
      </c>
      <c r="L278" s="11" t="str" cm="1">
        <f t="array" ref="L278">IF($E278="", "", _xlfn.IFNA(_xlfn.IFS( J278&gt;599,  "1210 - Verify C or Better",  AND(J278&gt;499, OR(I278&gt;13, G278&gt;17)), "1060 - Verify C or Better", AND( OR(G278&gt;17, I278&gt;13), OR(H278&gt;22, J278&gt;399)), "1050 - Verify C or Better", OR( H278&gt;21, J278&gt;299), "1010/1030/1040", OR( H278&gt;19, J278&gt;299), "1010/1030", OR( H278&gt;18, J278&gt;299), "1030"), "Verify C or better in Secondary Math 1,2,3"))</f>
        <v/>
      </c>
      <c r="M278" s="4" t="str">
        <f>IFERROR(VLOOKUP($E278, 'HS Info'!$A:$E, 5, FALSE), IF($E278="", "", "Not in HS Info"))</f>
        <v/>
      </c>
      <c r="N278" s="5" t="str">
        <f>IFERROR(VLOOKUP($C278,Holds!$C:$K, 2, FALSE), IF($E278="", "", 0))</f>
        <v/>
      </c>
      <c r="O278" s="7" t="str">
        <f>IF($E278="", "", _xlfn.XLOOKUP(C278, 'SLCC Student'!H:H, 'SLCC Student'!P:P, "Not Found", 0, 1))</f>
        <v/>
      </c>
      <c r="P278" s="5" t="str">
        <f>IFERROR(VLOOKUP($E278, 'SLCC Student'!$A:$Q, 10, FALSE), IF($E278="", "", "Not Admitted"))</f>
        <v/>
      </c>
      <c r="Q278" s="5" t="str">
        <f>IFERROR(VLOOKUP($E278,'SLCC Student'!$A:$Q,12,FALSE),IF($E278="","", "NotAdmitted"))</f>
        <v/>
      </c>
    </row>
    <row r="279" spans="1:17" x14ac:dyDescent="0.2">
      <c r="A279" s="5" t="str">
        <f>IFERROR(VLOOKUP($E279,'HS Info'!$A:$D,2,FALSE),IF($E279="","","Not in HS Info"))</f>
        <v/>
      </c>
      <c r="B279" s="6" t="str">
        <f>IFERROR(VLOOKUP($C279, 'SLCC Student'!$H:$R, 11, FALSE), IF($E279="", "",  "Not yet admitted"))</f>
        <v/>
      </c>
      <c r="C279" s="5" t="str">
        <f>IFERROR(VLOOKUP($E279,'SLCC Student'!$A:$R,8,FALSE), IF($E279="", "", "Not yet admitted"))</f>
        <v/>
      </c>
      <c r="D279" s="5" t="str">
        <f>IFERROR(VLOOKUP($E279, 'HS Info'!$A:$D, 3, FALSE), IF($E279="", "",  "Not in HS Info"))</f>
        <v/>
      </c>
      <c r="E279" t="str">
        <f>IF(ISBLANK('HS Info'!A278), "", 'HS Info'!A278)</f>
        <v/>
      </c>
      <c r="F279" s="5" t="str">
        <f>IFERROR(VLOOKUP($E279, 'HS Info'!$A:$D, 4, FALSE), IF($E279="", "", "Not in HS Info"))</f>
        <v/>
      </c>
      <c r="G279" t="str">
        <f>IF(_xlfn.MAXIFS(ACT!$K:$K, ACT!$B:$B, 'Vetting Master'!$C279)&gt;0, _xlfn.MAXIFS(ACT!$K:$K, ACT!$B:$B, 'Vetting Master'!$C279), IF($E279="", "", 0))</f>
        <v/>
      </c>
      <c r="H279" t="str">
        <f>IF(_xlfn.MAXIFS(ACT!$J:$J, ACT!$B:$B, 'Vetting Master'!$C279)&gt;0, _xlfn.MAXIFS(ACT!$J:$J, ACT!$B:$B, 'Vetting Master'!$C279), IF($E279="", "", 0))</f>
        <v/>
      </c>
      <c r="I279" t="str">
        <f>IF(_xlfn.MAXIFS('SLCC Placement'!K:K, 'SLCC Placement'!B:B, 'Vetting Master'!$C279)&gt;0, _xlfn.MAXIFS('SLCC Placement'!K:K, 'SLCC Placement'!B:B, 'Vetting Master'!$C279), IF($E279="", "", 0))</f>
        <v/>
      </c>
      <c r="J279" t="str">
        <f>IF(_xlfn.MAXIFS('SLCC Placement'!J:J, 'SLCC Placement'!B:B, 'Vetting Master'!$C279)&gt;0, _xlfn.MAXIFS('SLCC Placement'!J:J, 'SLCC Placement'!B:B, 'Vetting Master'!$C279), IF($E279="", "", 0))</f>
        <v/>
      </c>
      <c r="K279" s="5" t="str">
        <f>IFERROR(IF(AND(MATCH(C279,'AP Credit'!B:B,0)&gt;0, MATCH("ENGL 1010",'AP Credit'!J:J,0)&gt;0),"Yes","No"), IF($E279="", " ", "No"))</f>
        <v xml:space="preserve"> </v>
      </c>
      <c r="L279" s="11" t="str" cm="1">
        <f t="array" ref="L279">IF($E279="", "", _xlfn.IFNA(_xlfn.IFS( J279&gt;599,  "1210 - Verify C or Better",  AND(J279&gt;499, OR(I279&gt;13, G279&gt;17)), "1060 - Verify C or Better", AND( OR(G279&gt;17, I279&gt;13), OR(H279&gt;22, J279&gt;399)), "1050 - Verify C or Better", OR( H279&gt;21, J279&gt;299), "1010/1030/1040", OR( H279&gt;19, J279&gt;299), "1010/1030", OR( H279&gt;18, J279&gt;299), "1030"), "Verify C or better in Secondary Math 1,2,3"))</f>
        <v/>
      </c>
      <c r="M279" s="4" t="str">
        <f>IFERROR(VLOOKUP($E279, 'HS Info'!$A:$E, 5, FALSE), IF($E279="", "", "Not in HS Info"))</f>
        <v/>
      </c>
      <c r="N279" s="5" t="str">
        <f>IFERROR(VLOOKUP($C279,Holds!$C:$K, 2, FALSE), IF($E279="", "", 0))</f>
        <v/>
      </c>
      <c r="O279" s="7" t="str">
        <f>IF($E279="", "", _xlfn.XLOOKUP(C279, 'SLCC Student'!H:H, 'SLCC Student'!P:P, "Not Found", 0, 1))</f>
        <v/>
      </c>
      <c r="P279" s="5" t="str">
        <f>IFERROR(VLOOKUP($E279, 'SLCC Student'!$A:$Q, 10, FALSE), IF($E279="", "", "Not Admitted"))</f>
        <v/>
      </c>
      <c r="Q279" s="5" t="str">
        <f>IFERROR(VLOOKUP($E279,'SLCC Student'!$A:$Q,12,FALSE),IF($E279="","", "NotAdmitted"))</f>
        <v/>
      </c>
    </row>
    <row r="280" spans="1:17" x14ac:dyDescent="0.2">
      <c r="A280" s="5" t="str">
        <f>IFERROR(VLOOKUP($E280,'HS Info'!$A:$D,2,FALSE),IF($E280="","","Not in HS Info"))</f>
        <v/>
      </c>
      <c r="B280" s="6" t="str">
        <f>IFERROR(VLOOKUP($C280, 'SLCC Student'!$H:$R, 11, FALSE), IF($E280="", "",  "Not yet admitted"))</f>
        <v/>
      </c>
      <c r="C280" s="5" t="str">
        <f>IFERROR(VLOOKUP($E280,'SLCC Student'!$A:$R,8,FALSE), IF($E280="", "", "Not yet admitted"))</f>
        <v/>
      </c>
      <c r="D280" s="5" t="str">
        <f>IFERROR(VLOOKUP($E280, 'HS Info'!$A:$D, 3, FALSE), IF($E280="", "",  "Not in HS Info"))</f>
        <v/>
      </c>
      <c r="E280" t="str">
        <f>IF(ISBLANK('HS Info'!A279), "", 'HS Info'!A279)</f>
        <v/>
      </c>
      <c r="F280" s="5" t="str">
        <f>IFERROR(VLOOKUP($E280, 'HS Info'!$A:$D, 4, FALSE), IF($E280="", "", "Not in HS Info"))</f>
        <v/>
      </c>
      <c r="G280" t="str">
        <f>IF(_xlfn.MAXIFS(ACT!$K:$K, ACT!$B:$B, 'Vetting Master'!$C280)&gt;0, _xlfn.MAXIFS(ACT!$K:$K, ACT!$B:$B, 'Vetting Master'!$C280), IF($E280="", "", 0))</f>
        <v/>
      </c>
      <c r="H280" t="str">
        <f>IF(_xlfn.MAXIFS(ACT!$J:$J, ACT!$B:$B, 'Vetting Master'!$C280)&gt;0, _xlfn.MAXIFS(ACT!$J:$J, ACT!$B:$B, 'Vetting Master'!$C280), IF($E280="", "", 0))</f>
        <v/>
      </c>
      <c r="I280" t="str">
        <f>IF(_xlfn.MAXIFS('SLCC Placement'!K:K, 'SLCC Placement'!B:B, 'Vetting Master'!$C280)&gt;0, _xlfn.MAXIFS('SLCC Placement'!K:K, 'SLCC Placement'!B:B, 'Vetting Master'!$C280), IF($E280="", "", 0))</f>
        <v/>
      </c>
      <c r="J280" t="str">
        <f>IF(_xlfn.MAXIFS('SLCC Placement'!J:J, 'SLCC Placement'!B:B, 'Vetting Master'!$C280)&gt;0, _xlfn.MAXIFS('SLCC Placement'!J:J, 'SLCC Placement'!B:B, 'Vetting Master'!$C280), IF($E280="", "", 0))</f>
        <v/>
      </c>
      <c r="K280" s="5" t="str">
        <f>IFERROR(IF(AND(MATCH(C280,'AP Credit'!B:B,0)&gt;0, MATCH("ENGL 1010",'AP Credit'!J:J,0)&gt;0),"Yes","No"), IF($E280="", " ", "No"))</f>
        <v xml:space="preserve"> </v>
      </c>
      <c r="L280" s="11" t="str" cm="1">
        <f t="array" ref="L280">IF($E280="", "", _xlfn.IFNA(_xlfn.IFS( J280&gt;599,  "1210 - Verify C or Better",  AND(J280&gt;499, OR(I280&gt;13, G280&gt;17)), "1060 - Verify C or Better", AND( OR(G280&gt;17, I280&gt;13), OR(H280&gt;22, J280&gt;399)), "1050 - Verify C or Better", OR( H280&gt;21, J280&gt;299), "1010/1030/1040", OR( H280&gt;19, J280&gt;299), "1010/1030", OR( H280&gt;18, J280&gt;299), "1030"), "Verify C or better in Secondary Math 1,2,3"))</f>
        <v/>
      </c>
      <c r="M280" s="4" t="str">
        <f>IFERROR(VLOOKUP($E280, 'HS Info'!$A:$E, 5, FALSE), IF($E280="", "", "Not in HS Info"))</f>
        <v/>
      </c>
      <c r="N280" s="5" t="str">
        <f>IFERROR(VLOOKUP($C280,Holds!$C:$K, 2, FALSE), IF($E280="", "", 0))</f>
        <v/>
      </c>
      <c r="O280" s="7" t="str">
        <f>IF($E280="", "", _xlfn.XLOOKUP(C280, 'SLCC Student'!H:H, 'SLCC Student'!P:P, "Not Found", 0, 1))</f>
        <v/>
      </c>
      <c r="P280" s="5" t="str">
        <f>IFERROR(VLOOKUP($E280, 'SLCC Student'!$A:$Q, 10, FALSE), IF($E280="", "", "Not Admitted"))</f>
        <v/>
      </c>
      <c r="Q280" s="5" t="str">
        <f>IFERROR(VLOOKUP($E280,'SLCC Student'!$A:$Q,12,FALSE),IF($E280="","", "NotAdmitted"))</f>
        <v/>
      </c>
    </row>
    <row r="281" spans="1:17" x14ac:dyDescent="0.2">
      <c r="A281" s="5" t="str">
        <f>IFERROR(VLOOKUP($E281,'HS Info'!$A:$D,2,FALSE),IF($E281="","","Not in HS Info"))</f>
        <v/>
      </c>
      <c r="B281" s="6" t="str">
        <f>IFERROR(VLOOKUP($C281, 'SLCC Student'!$H:$R, 11, FALSE), IF($E281="", "",  "Not yet admitted"))</f>
        <v/>
      </c>
      <c r="C281" s="5" t="str">
        <f>IFERROR(VLOOKUP($E281,'SLCC Student'!$A:$R,8,FALSE), IF($E281="", "", "Not yet admitted"))</f>
        <v/>
      </c>
      <c r="D281" s="5" t="str">
        <f>IFERROR(VLOOKUP($E281, 'HS Info'!$A:$D, 3, FALSE), IF($E281="", "",  "Not in HS Info"))</f>
        <v/>
      </c>
      <c r="E281" t="str">
        <f>IF(ISBLANK('HS Info'!A280), "", 'HS Info'!A280)</f>
        <v/>
      </c>
      <c r="F281" s="5" t="str">
        <f>IFERROR(VLOOKUP($E281, 'HS Info'!$A:$D, 4, FALSE), IF($E281="", "", "Not in HS Info"))</f>
        <v/>
      </c>
      <c r="G281" t="str">
        <f>IF(_xlfn.MAXIFS(ACT!$K:$K, ACT!$B:$B, 'Vetting Master'!$C281)&gt;0, _xlfn.MAXIFS(ACT!$K:$K, ACT!$B:$B, 'Vetting Master'!$C281), IF($E281="", "", 0))</f>
        <v/>
      </c>
      <c r="H281" t="str">
        <f>IF(_xlfn.MAXIFS(ACT!$J:$J, ACT!$B:$B, 'Vetting Master'!$C281)&gt;0, _xlfn.MAXIFS(ACT!$J:$J, ACT!$B:$B, 'Vetting Master'!$C281), IF($E281="", "", 0))</f>
        <v/>
      </c>
      <c r="I281" t="str">
        <f>IF(_xlfn.MAXIFS('SLCC Placement'!K:K, 'SLCC Placement'!B:B, 'Vetting Master'!$C281)&gt;0, _xlfn.MAXIFS('SLCC Placement'!K:K, 'SLCC Placement'!B:B, 'Vetting Master'!$C281), IF($E281="", "", 0))</f>
        <v/>
      </c>
      <c r="J281" t="str">
        <f>IF(_xlfn.MAXIFS('SLCC Placement'!J:J, 'SLCC Placement'!B:B, 'Vetting Master'!$C281)&gt;0, _xlfn.MAXIFS('SLCC Placement'!J:J, 'SLCC Placement'!B:B, 'Vetting Master'!$C281), IF($E281="", "", 0))</f>
        <v/>
      </c>
      <c r="K281" s="5" t="str">
        <f>IFERROR(IF(AND(MATCH(C281,'AP Credit'!B:B,0)&gt;0, MATCH("ENGL 1010",'AP Credit'!J:J,0)&gt;0),"Yes","No"), IF($E281="", " ", "No"))</f>
        <v xml:space="preserve"> </v>
      </c>
      <c r="L281" s="11" t="str" cm="1">
        <f t="array" ref="L281">IF($E281="", "", _xlfn.IFNA(_xlfn.IFS( J281&gt;599,  "1210 - Verify C or Better",  AND(J281&gt;499, OR(I281&gt;13, G281&gt;17)), "1060 - Verify C or Better", AND( OR(G281&gt;17, I281&gt;13), OR(H281&gt;22, J281&gt;399)), "1050 - Verify C or Better", OR( H281&gt;21, J281&gt;299), "1010/1030/1040", OR( H281&gt;19, J281&gt;299), "1010/1030", OR( H281&gt;18, J281&gt;299), "1030"), "Verify C or better in Secondary Math 1,2,3"))</f>
        <v/>
      </c>
      <c r="M281" s="4" t="str">
        <f>IFERROR(VLOOKUP($E281, 'HS Info'!$A:$E, 5, FALSE), IF($E281="", "", "Not in HS Info"))</f>
        <v/>
      </c>
      <c r="N281" s="5" t="str">
        <f>IFERROR(VLOOKUP($C281,Holds!$C:$K, 2, FALSE), IF($E281="", "", 0))</f>
        <v/>
      </c>
      <c r="O281" s="7" t="str">
        <f>IF($E281="", "", _xlfn.XLOOKUP(C281, 'SLCC Student'!H:H, 'SLCC Student'!P:P, "Not Found", 0, 1))</f>
        <v/>
      </c>
      <c r="P281" s="5" t="str">
        <f>IFERROR(VLOOKUP($E281, 'SLCC Student'!$A:$Q, 10, FALSE), IF($E281="", "", "Not Admitted"))</f>
        <v/>
      </c>
      <c r="Q281" s="5" t="str">
        <f>IFERROR(VLOOKUP($E281,'SLCC Student'!$A:$Q,12,FALSE),IF($E281="","", "NotAdmitted"))</f>
        <v/>
      </c>
    </row>
    <row r="282" spans="1:17" x14ac:dyDescent="0.2">
      <c r="A282" s="5" t="str">
        <f>IFERROR(VLOOKUP($E282,'HS Info'!$A:$D,2,FALSE),IF($E282="","","Not in HS Info"))</f>
        <v/>
      </c>
      <c r="B282" s="6" t="str">
        <f>IFERROR(VLOOKUP($C282, 'SLCC Student'!$H:$R, 11, FALSE), IF($E282="", "",  "Not yet admitted"))</f>
        <v/>
      </c>
      <c r="C282" s="5" t="str">
        <f>IFERROR(VLOOKUP($E282,'SLCC Student'!$A:$R,8,FALSE), IF($E282="", "", "Not yet admitted"))</f>
        <v/>
      </c>
      <c r="D282" s="5" t="str">
        <f>IFERROR(VLOOKUP($E282, 'HS Info'!$A:$D, 3, FALSE), IF($E282="", "",  "Not in HS Info"))</f>
        <v/>
      </c>
      <c r="E282" t="str">
        <f>IF(ISBLANK('HS Info'!A281), "", 'HS Info'!A281)</f>
        <v/>
      </c>
      <c r="F282" s="5" t="str">
        <f>IFERROR(VLOOKUP($E282, 'HS Info'!$A:$D, 4, FALSE), IF($E282="", "", "Not in HS Info"))</f>
        <v/>
      </c>
      <c r="G282" t="str">
        <f>IF(_xlfn.MAXIFS(ACT!$K:$K, ACT!$B:$B, 'Vetting Master'!$C282)&gt;0, _xlfn.MAXIFS(ACT!$K:$K, ACT!$B:$B, 'Vetting Master'!$C282), IF($E282="", "", 0))</f>
        <v/>
      </c>
      <c r="H282" t="str">
        <f>IF(_xlfn.MAXIFS(ACT!$J:$J, ACT!$B:$B, 'Vetting Master'!$C282)&gt;0, _xlfn.MAXIFS(ACT!$J:$J, ACT!$B:$B, 'Vetting Master'!$C282), IF($E282="", "", 0))</f>
        <v/>
      </c>
      <c r="I282" t="str">
        <f>IF(_xlfn.MAXIFS('SLCC Placement'!K:K, 'SLCC Placement'!B:B, 'Vetting Master'!$C282)&gt;0, _xlfn.MAXIFS('SLCC Placement'!K:K, 'SLCC Placement'!B:B, 'Vetting Master'!$C282), IF($E282="", "", 0))</f>
        <v/>
      </c>
      <c r="J282" t="str">
        <f>IF(_xlfn.MAXIFS('SLCC Placement'!J:J, 'SLCC Placement'!B:B, 'Vetting Master'!$C282)&gt;0, _xlfn.MAXIFS('SLCC Placement'!J:J, 'SLCC Placement'!B:B, 'Vetting Master'!$C282), IF($E282="", "", 0))</f>
        <v/>
      </c>
      <c r="K282" s="5" t="str">
        <f>IFERROR(IF(AND(MATCH(C282,'AP Credit'!B:B,0)&gt;0, MATCH("ENGL 1010",'AP Credit'!J:J,0)&gt;0),"Yes","No"), IF($E282="", " ", "No"))</f>
        <v xml:space="preserve"> </v>
      </c>
      <c r="L282" s="11" t="str" cm="1">
        <f t="array" ref="L282">IF($E282="", "", _xlfn.IFNA(_xlfn.IFS( J282&gt;599,  "1210 - Verify C or Better",  AND(J282&gt;499, OR(I282&gt;13, G282&gt;17)), "1060 - Verify C or Better", AND( OR(G282&gt;17, I282&gt;13), OR(H282&gt;22, J282&gt;399)), "1050 - Verify C or Better", OR( H282&gt;21, J282&gt;299), "1010/1030/1040", OR( H282&gt;19, J282&gt;299), "1010/1030", OR( H282&gt;18, J282&gt;299), "1030"), "Verify C or better in Secondary Math 1,2,3"))</f>
        <v/>
      </c>
      <c r="M282" s="4" t="str">
        <f>IFERROR(VLOOKUP($E282, 'HS Info'!$A:$E, 5, FALSE), IF($E282="", "", "Not in HS Info"))</f>
        <v/>
      </c>
      <c r="N282" s="5" t="str">
        <f>IFERROR(VLOOKUP($C282,Holds!$C:$K, 2, FALSE), IF($E282="", "", 0))</f>
        <v/>
      </c>
      <c r="O282" s="7" t="str">
        <f>IF($E282="", "", _xlfn.XLOOKUP(C282, 'SLCC Student'!H:H, 'SLCC Student'!P:P, "Not Found", 0, 1))</f>
        <v/>
      </c>
      <c r="P282" s="5" t="str">
        <f>IFERROR(VLOOKUP($E282, 'SLCC Student'!$A:$Q, 10, FALSE), IF($E282="", "", "Not Admitted"))</f>
        <v/>
      </c>
      <c r="Q282" s="5" t="str">
        <f>IFERROR(VLOOKUP($E282,'SLCC Student'!$A:$Q,12,FALSE),IF($E282="","", "NotAdmitted"))</f>
        <v/>
      </c>
    </row>
    <row r="283" spans="1:17" x14ac:dyDescent="0.2">
      <c r="A283" s="5" t="str">
        <f>IFERROR(VLOOKUP($E283,'HS Info'!$A:$D,2,FALSE),IF($E283="","","Not in HS Info"))</f>
        <v/>
      </c>
      <c r="B283" s="6" t="str">
        <f>IFERROR(VLOOKUP($C283, 'SLCC Student'!$H:$R, 11, FALSE), IF($E283="", "",  "Not yet admitted"))</f>
        <v/>
      </c>
      <c r="C283" s="5" t="str">
        <f>IFERROR(VLOOKUP($E283,'SLCC Student'!$A:$R,8,FALSE), IF($E283="", "", "Not yet admitted"))</f>
        <v/>
      </c>
      <c r="D283" s="5" t="str">
        <f>IFERROR(VLOOKUP($E283, 'HS Info'!$A:$D, 3, FALSE), IF($E283="", "",  "Not in HS Info"))</f>
        <v/>
      </c>
      <c r="E283" t="str">
        <f>IF(ISBLANK('HS Info'!A282), "", 'HS Info'!A282)</f>
        <v/>
      </c>
      <c r="F283" s="5" t="str">
        <f>IFERROR(VLOOKUP($E283, 'HS Info'!$A:$D, 4, FALSE), IF($E283="", "", "Not in HS Info"))</f>
        <v/>
      </c>
      <c r="G283" t="str">
        <f>IF(_xlfn.MAXIFS(ACT!$K:$K, ACT!$B:$B, 'Vetting Master'!$C283)&gt;0, _xlfn.MAXIFS(ACT!$K:$K, ACT!$B:$B, 'Vetting Master'!$C283), IF($E283="", "", 0))</f>
        <v/>
      </c>
      <c r="H283" t="str">
        <f>IF(_xlfn.MAXIFS(ACT!$J:$J, ACT!$B:$B, 'Vetting Master'!$C283)&gt;0, _xlfn.MAXIFS(ACT!$J:$J, ACT!$B:$B, 'Vetting Master'!$C283), IF($E283="", "", 0))</f>
        <v/>
      </c>
      <c r="I283" t="str">
        <f>IF(_xlfn.MAXIFS('SLCC Placement'!K:K, 'SLCC Placement'!B:B, 'Vetting Master'!$C283)&gt;0, _xlfn.MAXIFS('SLCC Placement'!K:K, 'SLCC Placement'!B:B, 'Vetting Master'!$C283), IF($E283="", "", 0))</f>
        <v/>
      </c>
      <c r="J283" t="str">
        <f>IF(_xlfn.MAXIFS('SLCC Placement'!J:J, 'SLCC Placement'!B:B, 'Vetting Master'!$C283)&gt;0, _xlfn.MAXIFS('SLCC Placement'!J:J, 'SLCC Placement'!B:B, 'Vetting Master'!$C283), IF($E283="", "", 0))</f>
        <v/>
      </c>
      <c r="K283" s="5" t="str">
        <f>IFERROR(IF(AND(MATCH(C283,'AP Credit'!B:B,0)&gt;0, MATCH("ENGL 1010",'AP Credit'!J:J,0)&gt;0),"Yes","No"), IF($E283="", " ", "No"))</f>
        <v xml:space="preserve"> </v>
      </c>
      <c r="L283" s="11" t="str" cm="1">
        <f t="array" ref="L283">IF($E283="", "", _xlfn.IFNA(_xlfn.IFS( J283&gt;599,  "1210 - Verify C or Better",  AND(J283&gt;499, OR(I283&gt;13, G283&gt;17)), "1060 - Verify C or Better", AND( OR(G283&gt;17, I283&gt;13), OR(H283&gt;22, J283&gt;399)), "1050 - Verify C or Better", OR( H283&gt;21, J283&gt;299), "1010/1030/1040", OR( H283&gt;19, J283&gt;299), "1010/1030", OR( H283&gt;18, J283&gt;299), "1030"), "Verify C or better in Secondary Math 1,2,3"))</f>
        <v/>
      </c>
      <c r="M283" s="4" t="str">
        <f>IFERROR(VLOOKUP($E283, 'HS Info'!$A:$E, 5, FALSE), IF($E283="", "", "Not in HS Info"))</f>
        <v/>
      </c>
      <c r="N283" s="5" t="str">
        <f>IFERROR(VLOOKUP($C283,Holds!$C:$K, 2, FALSE), IF($E283="", "", 0))</f>
        <v/>
      </c>
      <c r="O283" s="7" t="str">
        <f>IF($E283="", "", _xlfn.XLOOKUP(C283, 'SLCC Student'!H:H, 'SLCC Student'!P:P, "Not Found", 0, 1))</f>
        <v/>
      </c>
      <c r="P283" s="5" t="str">
        <f>IFERROR(VLOOKUP($E283, 'SLCC Student'!$A:$Q, 10, FALSE), IF($E283="", "", "Not Admitted"))</f>
        <v/>
      </c>
      <c r="Q283" s="5" t="str">
        <f>IFERROR(VLOOKUP($E283,'SLCC Student'!$A:$Q,12,FALSE),IF($E283="","", "NotAdmitted"))</f>
        <v/>
      </c>
    </row>
    <row r="284" spans="1:17" x14ac:dyDescent="0.2">
      <c r="A284" s="5" t="str">
        <f>IFERROR(VLOOKUP($E284,'HS Info'!$A:$D,2,FALSE),IF($E284="","","Not in HS Info"))</f>
        <v/>
      </c>
      <c r="B284" s="6" t="str">
        <f>IFERROR(VLOOKUP($C284, 'SLCC Student'!$H:$R, 11, FALSE), IF($E284="", "",  "Not yet admitted"))</f>
        <v/>
      </c>
      <c r="C284" s="5" t="str">
        <f>IFERROR(VLOOKUP($E284,'SLCC Student'!$A:$R,8,FALSE), IF($E284="", "", "Not yet admitted"))</f>
        <v/>
      </c>
      <c r="D284" s="5" t="str">
        <f>IFERROR(VLOOKUP($E284, 'HS Info'!$A:$D, 3, FALSE), IF($E284="", "",  "Not in HS Info"))</f>
        <v/>
      </c>
      <c r="E284" t="str">
        <f>IF(ISBLANK('HS Info'!A283), "", 'HS Info'!A283)</f>
        <v/>
      </c>
      <c r="F284" s="5" t="str">
        <f>IFERROR(VLOOKUP($E284, 'HS Info'!$A:$D, 4, FALSE), IF($E284="", "", "Not in HS Info"))</f>
        <v/>
      </c>
      <c r="G284" t="str">
        <f>IF(_xlfn.MAXIFS(ACT!$K:$K, ACT!$B:$B, 'Vetting Master'!$C284)&gt;0, _xlfn.MAXIFS(ACT!$K:$K, ACT!$B:$B, 'Vetting Master'!$C284), IF($E284="", "", 0))</f>
        <v/>
      </c>
      <c r="H284" t="str">
        <f>IF(_xlfn.MAXIFS(ACT!$J:$J, ACT!$B:$B, 'Vetting Master'!$C284)&gt;0, _xlfn.MAXIFS(ACT!$J:$J, ACT!$B:$B, 'Vetting Master'!$C284), IF($E284="", "", 0))</f>
        <v/>
      </c>
      <c r="I284" t="str">
        <f>IF(_xlfn.MAXIFS('SLCC Placement'!K:K, 'SLCC Placement'!B:B, 'Vetting Master'!$C284)&gt;0, _xlfn.MAXIFS('SLCC Placement'!K:K, 'SLCC Placement'!B:B, 'Vetting Master'!$C284), IF($E284="", "", 0))</f>
        <v/>
      </c>
      <c r="J284" t="str">
        <f>IF(_xlfn.MAXIFS('SLCC Placement'!J:J, 'SLCC Placement'!B:B, 'Vetting Master'!$C284)&gt;0, _xlfn.MAXIFS('SLCC Placement'!J:J, 'SLCC Placement'!B:B, 'Vetting Master'!$C284), IF($E284="", "", 0))</f>
        <v/>
      </c>
      <c r="K284" s="5" t="str">
        <f>IFERROR(IF(AND(MATCH(C284,'AP Credit'!B:B,0)&gt;0, MATCH("ENGL 1010",'AP Credit'!J:J,0)&gt;0),"Yes","No"), IF($E284="", " ", "No"))</f>
        <v xml:space="preserve"> </v>
      </c>
      <c r="L284" s="11" t="str" cm="1">
        <f t="array" ref="L284">IF($E284="", "", _xlfn.IFNA(_xlfn.IFS( J284&gt;599,  "1210 - Verify C or Better",  AND(J284&gt;499, OR(I284&gt;13, G284&gt;17)), "1060 - Verify C or Better", AND( OR(G284&gt;17, I284&gt;13), OR(H284&gt;22, J284&gt;399)), "1050 - Verify C or Better", OR( H284&gt;21, J284&gt;299), "1010/1030/1040", OR( H284&gt;19, J284&gt;299), "1010/1030", OR( H284&gt;18, J284&gt;299), "1030"), "Verify C or better in Secondary Math 1,2,3"))</f>
        <v/>
      </c>
      <c r="M284" s="4" t="str">
        <f>IFERROR(VLOOKUP($E284, 'HS Info'!$A:$E, 5, FALSE), IF($E284="", "", "Not in HS Info"))</f>
        <v/>
      </c>
      <c r="N284" s="5" t="str">
        <f>IFERROR(VLOOKUP($C284,Holds!$C:$K, 2, FALSE), IF($E284="", "", 0))</f>
        <v/>
      </c>
      <c r="O284" s="7" t="str">
        <f>IF($E284="", "", _xlfn.XLOOKUP(C284, 'SLCC Student'!H:H, 'SLCC Student'!P:P, "Not Found", 0, 1))</f>
        <v/>
      </c>
      <c r="P284" s="5" t="str">
        <f>IFERROR(VLOOKUP($E284, 'SLCC Student'!$A:$Q, 10, FALSE), IF($E284="", "", "Not Admitted"))</f>
        <v/>
      </c>
      <c r="Q284" s="5" t="str">
        <f>IFERROR(VLOOKUP($E284,'SLCC Student'!$A:$Q,12,FALSE),IF($E284="","", "NotAdmitted"))</f>
        <v/>
      </c>
    </row>
    <row r="285" spans="1:17" x14ac:dyDescent="0.2">
      <c r="A285" s="5" t="str">
        <f>IFERROR(VLOOKUP($E285,'HS Info'!$A:$D,2,FALSE),IF($E285="","","Not in HS Info"))</f>
        <v/>
      </c>
      <c r="B285" s="6" t="str">
        <f>IFERROR(VLOOKUP($C285, 'SLCC Student'!$H:$R, 11, FALSE), IF($E285="", "",  "Not yet admitted"))</f>
        <v/>
      </c>
      <c r="C285" s="5" t="str">
        <f>IFERROR(VLOOKUP($E285,'SLCC Student'!$A:$R,8,FALSE), IF($E285="", "", "Not yet admitted"))</f>
        <v/>
      </c>
      <c r="D285" s="5" t="str">
        <f>IFERROR(VLOOKUP($E285, 'HS Info'!$A:$D, 3, FALSE), IF($E285="", "",  "Not in HS Info"))</f>
        <v/>
      </c>
      <c r="E285" t="str">
        <f>IF(ISBLANK('HS Info'!A284), "", 'HS Info'!A284)</f>
        <v/>
      </c>
      <c r="F285" s="5" t="str">
        <f>IFERROR(VLOOKUP($E285, 'HS Info'!$A:$D, 4, FALSE), IF($E285="", "", "Not in HS Info"))</f>
        <v/>
      </c>
      <c r="G285" t="str">
        <f>IF(_xlfn.MAXIFS(ACT!$K:$K, ACT!$B:$B, 'Vetting Master'!$C285)&gt;0, _xlfn.MAXIFS(ACT!$K:$K, ACT!$B:$B, 'Vetting Master'!$C285), IF($E285="", "", 0))</f>
        <v/>
      </c>
      <c r="H285" t="str">
        <f>IF(_xlfn.MAXIFS(ACT!$J:$J, ACT!$B:$B, 'Vetting Master'!$C285)&gt;0, _xlfn.MAXIFS(ACT!$J:$J, ACT!$B:$B, 'Vetting Master'!$C285), IF($E285="", "", 0))</f>
        <v/>
      </c>
      <c r="I285" t="str">
        <f>IF(_xlfn.MAXIFS('SLCC Placement'!K:K, 'SLCC Placement'!B:B, 'Vetting Master'!$C285)&gt;0, _xlfn.MAXIFS('SLCC Placement'!K:K, 'SLCC Placement'!B:B, 'Vetting Master'!$C285), IF($E285="", "", 0))</f>
        <v/>
      </c>
      <c r="J285" t="str">
        <f>IF(_xlfn.MAXIFS('SLCC Placement'!J:J, 'SLCC Placement'!B:B, 'Vetting Master'!$C285)&gt;0, _xlfn.MAXIFS('SLCC Placement'!J:J, 'SLCC Placement'!B:B, 'Vetting Master'!$C285), IF($E285="", "", 0))</f>
        <v/>
      </c>
      <c r="K285" s="5" t="str">
        <f>IFERROR(IF(AND(MATCH(C285,'AP Credit'!B:B,0)&gt;0, MATCH("ENGL 1010",'AP Credit'!J:J,0)&gt;0),"Yes","No"), IF($E285="", " ", "No"))</f>
        <v xml:space="preserve"> </v>
      </c>
      <c r="L285" s="11" t="str" cm="1">
        <f t="array" ref="L285">IF($E285="", "", _xlfn.IFNA(_xlfn.IFS( J285&gt;599,  "1210 - Verify C or Better",  AND(J285&gt;499, OR(I285&gt;13, G285&gt;17)), "1060 - Verify C or Better", AND( OR(G285&gt;17, I285&gt;13), OR(H285&gt;22, J285&gt;399)), "1050 - Verify C or Better", OR( H285&gt;21, J285&gt;299), "1010/1030/1040", OR( H285&gt;19, J285&gt;299), "1010/1030", OR( H285&gt;18, J285&gt;299), "1030"), "Verify C or better in Secondary Math 1,2,3"))</f>
        <v/>
      </c>
      <c r="M285" s="4" t="str">
        <f>IFERROR(VLOOKUP($E285, 'HS Info'!$A:$E, 5, FALSE), IF($E285="", "", "Not in HS Info"))</f>
        <v/>
      </c>
      <c r="N285" s="5" t="str">
        <f>IFERROR(VLOOKUP($C285,Holds!$C:$K, 2, FALSE), IF($E285="", "", 0))</f>
        <v/>
      </c>
      <c r="O285" s="7" t="str">
        <f>IF($E285="", "", _xlfn.XLOOKUP(C285, 'SLCC Student'!H:H, 'SLCC Student'!P:P, "Not Found", 0, 1))</f>
        <v/>
      </c>
      <c r="P285" s="5" t="str">
        <f>IFERROR(VLOOKUP($E285, 'SLCC Student'!$A:$Q, 10, FALSE), IF($E285="", "", "Not Admitted"))</f>
        <v/>
      </c>
      <c r="Q285" s="5" t="str">
        <f>IFERROR(VLOOKUP($E285,'SLCC Student'!$A:$Q,12,FALSE),IF($E285="","", "NotAdmitted"))</f>
        <v/>
      </c>
    </row>
    <row r="286" spans="1:17" x14ac:dyDescent="0.2">
      <c r="A286" s="5" t="str">
        <f>IFERROR(VLOOKUP($E286,'HS Info'!$A:$D,2,FALSE),IF($E286="","","Not in HS Info"))</f>
        <v/>
      </c>
      <c r="B286" s="6" t="str">
        <f>IFERROR(VLOOKUP($C286, 'SLCC Student'!$H:$R, 11, FALSE), IF($E286="", "",  "Not yet admitted"))</f>
        <v/>
      </c>
      <c r="C286" s="5" t="str">
        <f>IFERROR(VLOOKUP($E286,'SLCC Student'!$A:$R,8,FALSE), IF($E286="", "", "Not yet admitted"))</f>
        <v/>
      </c>
      <c r="D286" s="5" t="str">
        <f>IFERROR(VLOOKUP($E286, 'HS Info'!$A:$D, 3, FALSE), IF($E286="", "",  "Not in HS Info"))</f>
        <v/>
      </c>
      <c r="E286" t="str">
        <f>IF(ISBLANK('HS Info'!A285), "", 'HS Info'!A285)</f>
        <v/>
      </c>
      <c r="F286" s="5" t="str">
        <f>IFERROR(VLOOKUP($E286, 'HS Info'!$A:$D, 4, FALSE), IF($E286="", "", "Not in HS Info"))</f>
        <v/>
      </c>
      <c r="G286" t="str">
        <f>IF(_xlfn.MAXIFS(ACT!$K:$K, ACT!$B:$B, 'Vetting Master'!$C286)&gt;0, _xlfn.MAXIFS(ACT!$K:$K, ACT!$B:$B, 'Vetting Master'!$C286), IF($E286="", "", 0))</f>
        <v/>
      </c>
      <c r="H286" t="str">
        <f>IF(_xlfn.MAXIFS(ACT!$J:$J, ACT!$B:$B, 'Vetting Master'!$C286)&gt;0, _xlfn.MAXIFS(ACT!$J:$J, ACT!$B:$B, 'Vetting Master'!$C286), IF($E286="", "", 0))</f>
        <v/>
      </c>
      <c r="I286" t="str">
        <f>IF(_xlfn.MAXIFS('SLCC Placement'!K:K, 'SLCC Placement'!B:B, 'Vetting Master'!$C286)&gt;0, _xlfn.MAXIFS('SLCC Placement'!K:K, 'SLCC Placement'!B:B, 'Vetting Master'!$C286), IF($E286="", "", 0))</f>
        <v/>
      </c>
      <c r="J286" t="str">
        <f>IF(_xlfn.MAXIFS('SLCC Placement'!J:J, 'SLCC Placement'!B:B, 'Vetting Master'!$C286)&gt;0, _xlfn.MAXIFS('SLCC Placement'!J:J, 'SLCC Placement'!B:B, 'Vetting Master'!$C286), IF($E286="", "", 0))</f>
        <v/>
      </c>
      <c r="K286" s="5" t="str">
        <f>IFERROR(IF(AND(MATCH(C286,'AP Credit'!B:B,0)&gt;0, MATCH("ENGL 1010",'AP Credit'!J:J,0)&gt;0),"Yes","No"), IF($E286="", " ", "No"))</f>
        <v xml:space="preserve"> </v>
      </c>
      <c r="L286" s="11" t="str" cm="1">
        <f t="array" ref="L286">IF($E286="", "", _xlfn.IFNA(_xlfn.IFS( J286&gt;599,  "1210 - Verify C or Better",  AND(J286&gt;499, OR(I286&gt;13, G286&gt;17)), "1060 - Verify C or Better", AND( OR(G286&gt;17, I286&gt;13), OR(H286&gt;22, J286&gt;399)), "1050 - Verify C or Better", OR( H286&gt;21, J286&gt;299), "1010/1030/1040", OR( H286&gt;19, J286&gt;299), "1010/1030", OR( H286&gt;18, J286&gt;299), "1030"), "Verify C or better in Secondary Math 1,2,3"))</f>
        <v/>
      </c>
      <c r="M286" s="4" t="str">
        <f>IFERROR(VLOOKUP($E286, 'HS Info'!$A:$E, 5, FALSE), IF($E286="", "", "Not in HS Info"))</f>
        <v/>
      </c>
      <c r="N286" s="5" t="str">
        <f>IFERROR(VLOOKUP($C286,Holds!$C:$K, 2, FALSE), IF($E286="", "", 0))</f>
        <v/>
      </c>
      <c r="O286" s="7" t="str">
        <f>IF($E286="", "", _xlfn.XLOOKUP(C286, 'SLCC Student'!H:H, 'SLCC Student'!P:P, "Not Found", 0, 1))</f>
        <v/>
      </c>
      <c r="P286" s="5" t="str">
        <f>IFERROR(VLOOKUP($E286, 'SLCC Student'!$A:$Q, 10, FALSE), IF($E286="", "", "Not Admitted"))</f>
        <v/>
      </c>
      <c r="Q286" s="5" t="str">
        <f>IFERROR(VLOOKUP($E286,'SLCC Student'!$A:$Q,12,FALSE),IF($E286="","", "NotAdmitted"))</f>
        <v/>
      </c>
    </row>
    <row r="287" spans="1:17" x14ac:dyDescent="0.2">
      <c r="A287" s="5" t="str">
        <f>IFERROR(VLOOKUP($E287,'HS Info'!$A:$D,2,FALSE),IF($E287="","","Not in HS Info"))</f>
        <v/>
      </c>
      <c r="B287" s="6" t="str">
        <f>IFERROR(VLOOKUP($C287, 'SLCC Student'!$H:$R, 11, FALSE), IF($E287="", "",  "Not yet admitted"))</f>
        <v/>
      </c>
      <c r="C287" s="5" t="str">
        <f>IFERROR(VLOOKUP($E287,'SLCC Student'!$A:$R,8,FALSE), IF($E287="", "", "Not yet admitted"))</f>
        <v/>
      </c>
      <c r="D287" s="5" t="str">
        <f>IFERROR(VLOOKUP($E287, 'HS Info'!$A:$D, 3, FALSE), IF($E287="", "",  "Not in HS Info"))</f>
        <v/>
      </c>
      <c r="E287" t="str">
        <f>IF(ISBLANK('HS Info'!A286), "", 'HS Info'!A286)</f>
        <v/>
      </c>
      <c r="F287" s="5" t="str">
        <f>IFERROR(VLOOKUP($E287, 'HS Info'!$A:$D, 4, FALSE), IF($E287="", "", "Not in HS Info"))</f>
        <v/>
      </c>
      <c r="G287" t="str">
        <f>IF(_xlfn.MAXIFS(ACT!$K:$K, ACT!$B:$B, 'Vetting Master'!$C287)&gt;0, _xlfn.MAXIFS(ACT!$K:$K, ACT!$B:$B, 'Vetting Master'!$C287), IF($E287="", "", 0))</f>
        <v/>
      </c>
      <c r="H287" t="str">
        <f>IF(_xlfn.MAXIFS(ACT!$J:$J, ACT!$B:$B, 'Vetting Master'!$C287)&gt;0, _xlfn.MAXIFS(ACT!$J:$J, ACT!$B:$B, 'Vetting Master'!$C287), IF($E287="", "", 0))</f>
        <v/>
      </c>
      <c r="I287" t="str">
        <f>IF(_xlfn.MAXIFS('SLCC Placement'!K:K, 'SLCC Placement'!B:B, 'Vetting Master'!$C287)&gt;0, _xlfn.MAXIFS('SLCC Placement'!K:K, 'SLCC Placement'!B:B, 'Vetting Master'!$C287), IF($E287="", "", 0))</f>
        <v/>
      </c>
      <c r="J287" t="str">
        <f>IF(_xlfn.MAXIFS('SLCC Placement'!J:J, 'SLCC Placement'!B:B, 'Vetting Master'!$C287)&gt;0, _xlfn.MAXIFS('SLCC Placement'!J:J, 'SLCC Placement'!B:B, 'Vetting Master'!$C287), IF($E287="", "", 0))</f>
        <v/>
      </c>
      <c r="K287" s="5" t="str">
        <f>IFERROR(IF(AND(MATCH(C287,'AP Credit'!B:B,0)&gt;0, MATCH("ENGL 1010",'AP Credit'!J:J,0)&gt;0),"Yes","No"), IF($E287="", " ", "No"))</f>
        <v xml:space="preserve"> </v>
      </c>
      <c r="L287" s="11" t="str" cm="1">
        <f t="array" ref="L287">IF($E287="", "", _xlfn.IFNA(_xlfn.IFS( J287&gt;599,  "1210 - Verify C or Better",  AND(J287&gt;499, OR(I287&gt;13, G287&gt;17)), "1060 - Verify C or Better", AND( OR(G287&gt;17, I287&gt;13), OR(H287&gt;22, J287&gt;399)), "1050 - Verify C or Better", OR( H287&gt;21, J287&gt;299), "1010/1030/1040", OR( H287&gt;19, J287&gt;299), "1010/1030", OR( H287&gt;18, J287&gt;299), "1030"), "Verify C or better in Secondary Math 1,2,3"))</f>
        <v/>
      </c>
      <c r="M287" s="4" t="str">
        <f>IFERROR(VLOOKUP($E287, 'HS Info'!$A:$E, 5, FALSE), IF($E287="", "", "Not in HS Info"))</f>
        <v/>
      </c>
      <c r="N287" s="5" t="str">
        <f>IFERROR(VLOOKUP($C287,Holds!$C:$K, 2, FALSE), IF($E287="", "", 0))</f>
        <v/>
      </c>
      <c r="O287" s="7" t="str">
        <f>IF($E287="", "", _xlfn.XLOOKUP(C287, 'SLCC Student'!H:H, 'SLCC Student'!P:P, "Not Found", 0, 1))</f>
        <v/>
      </c>
      <c r="P287" s="5" t="str">
        <f>IFERROR(VLOOKUP($E287, 'SLCC Student'!$A:$Q, 10, FALSE), IF($E287="", "", "Not Admitted"))</f>
        <v/>
      </c>
      <c r="Q287" s="5" t="str">
        <f>IFERROR(VLOOKUP($E287,'SLCC Student'!$A:$Q,12,FALSE),IF($E287="","", "NotAdmitted"))</f>
        <v/>
      </c>
    </row>
    <row r="288" spans="1:17" x14ac:dyDescent="0.2">
      <c r="A288" s="5" t="str">
        <f>IFERROR(VLOOKUP($E288,'HS Info'!$A:$D,2,FALSE),IF($E288="","","Not in HS Info"))</f>
        <v/>
      </c>
      <c r="B288" s="6" t="str">
        <f>IFERROR(VLOOKUP($C288, 'SLCC Student'!$H:$R, 11, FALSE), IF($E288="", "",  "Not yet admitted"))</f>
        <v/>
      </c>
      <c r="C288" s="5" t="str">
        <f>IFERROR(VLOOKUP($E288,'SLCC Student'!$A:$R,8,FALSE), IF($E288="", "", "Not yet admitted"))</f>
        <v/>
      </c>
      <c r="D288" s="5" t="str">
        <f>IFERROR(VLOOKUP($E288, 'HS Info'!$A:$D, 3, FALSE), IF($E288="", "",  "Not in HS Info"))</f>
        <v/>
      </c>
      <c r="E288" t="str">
        <f>IF(ISBLANK('HS Info'!A287), "", 'HS Info'!A287)</f>
        <v/>
      </c>
      <c r="F288" s="5" t="str">
        <f>IFERROR(VLOOKUP($E288, 'HS Info'!$A:$D, 4, FALSE), IF($E288="", "", "Not in HS Info"))</f>
        <v/>
      </c>
      <c r="G288" t="str">
        <f>IF(_xlfn.MAXIFS(ACT!$K:$K, ACT!$B:$B, 'Vetting Master'!$C288)&gt;0, _xlfn.MAXIFS(ACT!$K:$K, ACT!$B:$B, 'Vetting Master'!$C288), IF($E288="", "", 0))</f>
        <v/>
      </c>
      <c r="H288" t="str">
        <f>IF(_xlfn.MAXIFS(ACT!$J:$J, ACT!$B:$B, 'Vetting Master'!$C288)&gt;0, _xlfn.MAXIFS(ACT!$J:$J, ACT!$B:$B, 'Vetting Master'!$C288), IF($E288="", "", 0))</f>
        <v/>
      </c>
      <c r="I288" t="str">
        <f>IF(_xlfn.MAXIFS('SLCC Placement'!K:K, 'SLCC Placement'!B:B, 'Vetting Master'!$C288)&gt;0, _xlfn.MAXIFS('SLCC Placement'!K:K, 'SLCC Placement'!B:B, 'Vetting Master'!$C288), IF($E288="", "", 0))</f>
        <v/>
      </c>
      <c r="J288" t="str">
        <f>IF(_xlfn.MAXIFS('SLCC Placement'!J:J, 'SLCC Placement'!B:B, 'Vetting Master'!$C288)&gt;0, _xlfn.MAXIFS('SLCC Placement'!J:J, 'SLCC Placement'!B:B, 'Vetting Master'!$C288), IF($E288="", "", 0))</f>
        <v/>
      </c>
      <c r="K288" s="5" t="str">
        <f>IFERROR(IF(AND(MATCH(C288,'AP Credit'!B:B,0)&gt;0, MATCH("ENGL 1010",'AP Credit'!J:J,0)&gt;0),"Yes","No"), IF($E288="", " ", "No"))</f>
        <v xml:space="preserve"> </v>
      </c>
      <c r="L288" s="11" t="str" cm="1">
        <f t="array" ref="L288">IF($E288="", "", _xlfn.IFNA(_xlfn.IFS( J288&gt;599,  "1210 - Verify C or Better",  AND(J288&gt;499, OR(I288&gt;13, G288&gt;17)), "1060 - Verify C or Better", AND( OR(G288&gt;17, I288&gt;13), OR(H288&gt;22, J288&gt;399)), "1050 - Verify C or Better", OR( H288&gt;21, J288&gt;299), "1010/1030/1040", OR( H288&gt;19, J288&gt;299), "1010/1030", OR( H288&gt;18, J288&gt;299), "1030"), "Verify C or better in Secondary Math 1,2,3"))</f>
        <v/>
      </c>
      <c r="M288" s="4" t="str">
        <f>IFERROR(VLOOKUP($E288, 'HS Info'!$A:$E, 5, FALSE), IF($E288="", "", "Not in HS Info"))</f>
        <v/>
      </c>
      <c r="N288" s="5" t="str">
        <f>IFERROR(VLOOKUP($C288,Holds!$C:$K, 2, FALSE), IF($E288="", "", 0))</f>
        <v/>
      </c>
      <c r="O288" s="7" t="str">
        <f>IF($E288="", "", _xlfn.XLOOKUP(C288, 'SLCC Student'!H:H, 'SLCC Student'!P:P, "Not Found", 0, 1))</f>
        <v/>
      </c>
      <c r="P288" s="5" t="str">
        <f>IFERROR(VLOOKUP($E288, 'SLCC Student'!$A:$Q, 10, FALSE), IF($E288="", "", "Not Admitted"))</f>
        <v/>
      </c>
      <c r="Q288" s="5" t="str">
        <f>IFERROR(VLOOKUP($E288,'SLCC Student'!$A:$Q,12,FALSE),IF($E288="","", "NotAdmitted"))</f>
        <v/>
      </c>
    </row>
    <row r="289" spans="1:17" x14ac:dyDescent="0.2">
      <c r="A289" s="5" t="str">
        <f>IFERROR(VLOOKUP($E289,'HS Info'!$A:$D,2,FALSE),IF($E289="","","Not in HS Info"))</f>
        <v/>
      </c>
      <c r="B289" s="6" t="str">
        <f>IFERROR(VLOOKUP($C289, 'SLCC Student'!$H:$R, 11, FALSE), IF($E289="", "",  "Not yet admitted"))</f>
        <v/>
      </c>
      <c r="C289" s="5" t="str">
        <f>IFERROR(VLOOKUP($E289,'SLCC Student'!$A:$R,8,FALSE), IF($E289="", "", "Not yet admitted"))</f>
        <v/>
      </c>
      <c r="D289" s="5" t="str">
        <f>IFERROR(VLOOKUP($E289, 'HS Info'!$A:$D, 3, FALSE), IF($E289="", "",  "Not in HS Info"))</f>
        <v/>
      </c>
      <c r="E289" t="str">
        <f>IF(ISBLANK('HS Info'!A288), "", 'HS Info'!A288)</f>
        <v/>
      </c>
      <c r="F289" s="5" t="str">
        <f>IFERROR(VLOOKUP($E289, 'HS Info'!$A:$D, 4, FALSE), IF($E289="", "", "Not in HS Info"))</f>
        <v/>
      </c>
      <c r="G289" t="str">
        <f>IF(_xlfn.MAXIFS(ACT!$K:$K, ACT!$B:$B, 'Vetting Master'!$C289)&gt;0, _xlfn.MAXIFS(ACT!$K:$K, ACT!$B:$B, 'Vetting Master'!$C289), IF($E289="", "", 0))</f>
        <v/>
      </c>
      <c r="H289" t="str">
        <f>IF(_xlfn.MAXIFS(ACT!$J:$J, ACT!$B:$B, 'Vetting Master'!$C289)&gt;0, _xlfn.MAXIFS(ACT!$J:$J, ACT!$B:$B, 'Vetting Master'!$C289), IF($E289="", "", 0))</f>
        <v/>
      </c>
      <c r="I289" t="str">
        <f>IF(_xlfn.MAXIFS('SLCC Placement'!K:K, 'SLCC Placement'!B:B, 'Vetting Master'!$C289)&gt;0, _xlfn.MAXIFS('SLCC Placement'!K:K, 'SLCC Placement'!B:B, 'Vetting Master'!$C289), IF($E289="", "", 0))</f>
        <v/>
      </c>
      <c r="J289" t="str">
        <f>IF(_xlfn.MAXIFS('SLCC Placement'!J:J, 'SLCC Placement'!B:B, 'Vetting Master'!$C289)&gt;0, _xlfn.MAXIFS('SLCC Placement'!J:J, 'SLCC Placement'!B:B, 'Vetting Master'!$C289), IF($E289="", "", 0))</f>
        <v/>
      </c>
      <c r="K289" s="5" t="str">
        <f>IFERROR(IF(AND(MATCH(C289,'AP Credit'!B:B,0)&gt;0, MATCH("ENGL 1010",'AP Credit'!J:J,0)&gt;0),"Yes","No"), IF($E289="", " ", "No"))</f>
        <v xml:space="preserve"> </v>
      </c>
      <c r="L289" s="11" t="str" cm="1">
        <f t="array" ref="L289">IF($E289="", "", _xlfn.IFNA(_xlfn.IFS( J289&gt;599,  "1210 - Verify C or Better",  AND(J289&gt;499, OR(I289&gt;13, G289&gt;17)), "1060 - Verify C or Better", AND( OR(G289&gt;17, I289&gt;13), OR(H289&gt;22, J289&gt;399)), "1050 - Verify C or Better", OR( H289&gt;21, J289&gt;299), "1010/1030/1040", OR( H289&gt;19, J289&gt;299), "1010/1030", OR( H289&gt;18, J289&gt;299), "1030"), "Verify C or better in Secondary Math 1,2,3"))</f>
        <v/>
      </c>
      <c r="M289" s="4" t="str">
        <f>IFERROR(VLOOKUP($E289, 'HS Info'!$A:$E, 5, FALSE), IF($E289="", "", "Not in HS Info"))</f>
        <v/>
      </c>
      <c r="N289" s="5" t="str">
        <f>IFERROR(VLOOKUP($C289,Holds!$C:$K, 2, FALSE), IF($E289="", "", 0))</f>
        <v/>
      </c>
      <c r="O289" s="7" t="str">
        <f>IF($E289="", "", _xlfn.XLOOKUP(C289, 'SLCC Student'!H:H, 'SLCC Student'!P:P, "Not Found", 0, 1))</f>
        <v/>
      </c>
      <c r="P289" s="5" t="str">
        <f>IFERROR(VLOOKUP($E289, 'SLCC Student'!$A:$Q, 10, FALSE), IF($E289="", "", "Not Admitted"))</f>
        <v/>
      </c>
      <c r="Q289" s="5" t="str">
        <f>IFERROR(VLOOKUP($E289,'SLCC Student'!$A:$Q,12,FALSE),IF($E289="","", "NotAdmitted"))</f>
        <v/>
      </c>
    </row>
    <row r="290" spans="1:17" x14ac:dyDescent="0.2">
      <c r="A290" s="5" t="str">
        <f>IFERROR(VLOOKUP($E290,'HS Info'!$A:$D,2,FALSE),IF($E290="","","Not in HS Info"))</f>
        <v/>
      </c>
      <c r="B290" s="6" t="str">
        <f>IFERROR(VLOOKUP($C290, 'SLCC Student'!$H:$R, 11, FALSE), IF($E290="", "",  "Not yet admitted"))</f>
        <v/>
      </c>
      <c r="C290" s="5" t="str">
        <f>IFERROR(VLOOKUP($E290,'SLCC Student'!$A:$R,8,FALSE), IF($E290="", "", "Not yet admitted"))</f>
        <v/>
      </c>
      <c r="D290" s="5" t="str">
        <f>IFERROR(VLOOKUP($E290, 'HS Info'!$A:$D, 3, FALSE), IF($E290="", "",  "Not in HS Info"))</f>
        <v/>
      </c>
      <c r="E290" t="str">
        <f>IF(ISBLANK('HS Info'!A289), "", 'HS Info'!A289)</f>
        <v/>
      </c>
      <c r="F290" s="5" t="str">
        <f>IFERROR(VLOOKUP($E290, 'HS Info'!$A:$D, 4, FALSE), IF($E290="", "", "Not in HS Info"))</f>
        <v/>
      </c>
      <c r="G290" t="str">
        <f>IF(_xlfn.MAXIFS(ACT!$K:$K, ACT!$B:$B, 'Vetting Master'!$C290)&gt;0, _xlfn.MAXIFS(ACT!$K:$K, ACT!$B:$B, 'Vetting Master'!$C290), IF($E290="", "", 0))</f>
        <v/>
      </c>
      <c r="H290" t="str">
        <f>IF(_xlfn.MAXIFS(ACT!$J:$J, ACT!$B:$B, 'Vetting Master'!$C290)&gt;0, _xlfn.MAXIFS(ACT!$J:$J, ACT!$B:$B, 'Vetting Master'!$C290), IF($E290="", "", 0))</f>
        <v/>
      </c>
      <c r="I290" t="str">
        <f>IF(_xlfn.MAXIFS('SLCC Placement'!K:K, 'SLCC Placement'!B:B, 'Vetting Master'!$C290)&gt;0, _xlfn.MAXIFS('SLCC Placement'!K:K, 'SLCC Placement'!B:B, 'Vetting Master'!$C290), IF($E290="", "", 0))</f>
        <v/>
      </c>
      <c r="J290" t="str">
        <f>IF(_xlfn.MAXIFS('SLCC Placement'!J:J, 'SLCC Placement'!B:B, 'Vetting Master'!$C290)&gt;0, _xlfn.MAXIFS('SLCC Placement'!J:J, 'SLCC Placement'!B:B, 'Vetting Master'!$C290), IF($E290="", "", 0))</f>
        <v/>
      </c>
      <c r="K290" s="5" t="str">
        <f>IFERROR(IF(AND(MATCH(C290,'AP Credit'!B:B,0)&gt;0, MATCH("ENGL 1010",'AP Credit'!J:J,0)&gt;0),"Yes","No"), IF($E290="", " ", "No"))</f>
        <v xml:space="preserve"> </v>
      </c>
      <c r="L290" s="11" t="str" cm="1">
        <f t="array" ref="L290">IF($E290="", "", _xlfn.IFNA(_xlfn.IFS( J290&gt;599,  "1210 - Verify C or Better",  AND(J290&gt;499, OR(I290&gt;13, G290&gt;17)), "1060 - Verify C or Better", AND( OR(G290&gt;17, I290&gt;13), OR(H290&gt;22, J290&gt;399)), "1050 - Verify C or Better", OR( H290&gt;21, J290&gt;299), "1010/1030/1040", OR( H290&gt;19, J290&gt;299), "1010/1030", OR( H290&gt;18, J290&gt;299), "1030"), "Verify C or better in Secondary Math 1,2,3"))</f>
        <v/>
      </c>
      <c r="M290" s="4" t="str">
        <f>IFERROR(VLOOKUP($E290, 'HS Info'!$A:$E, 5, FALSE), IF($E290="", "", "Not in HS Info"))</f>
        <v/>
      </c>
      <c r="N290" s="5" t="str">
        <f>IFERROR(VLOOKUP($C290,Holds!$C:$K, 2, FALSE), IF($E290="", "", 0))</f>
        <v/>
      </c>
      <c r="O290" s="7" t="str">
        <f>IF($E290="", "", _xlfn.XLOOKUP(C290, 'SLCC Student'!H:H, 'SLCC Student'!P:P, "Not Found", 0, 1))</f>
        <v/>
      </c>
      <c r="P290" s="5" t="str">
        <f>IFERROR(VLOOKUP($E290, 'SLCC Student'!$A:$Q, 10, FALSE), IF($E290="", "", "Not Admitted"))</f>
        <v/>
      </c>
      <c r="Q290" s="5" t="str">
        <f>IFERROR(VLOOKUP($E290,'SLCC Student'!$A:$Q,12,FALSE),IF($E290="","", "NotAdmitted"))</f>
        <v/>
      </c>
    </row>
    <row r="291" spans="1:17" x14ac:dyDescent="0.2">
      <c r="A291" s="5" t="str">
        <f>IFERROR(VLOOKUP($E291,'HS Info'!$A:$D,2,FALSE),IF($E291="","","Not in HS Info"))</f>
        <v/>
      </c>
      <c r="B291" s="6" t="str">
        <f>IFERROR(VLOOKUP($C291, 'SLCC Student'!$H:$R, 11, FALSE), IF($E291="", "",  "Not yet admitted"))</f>
        <v/>
      </c>
      <c r="C291" s="5" t="str">
        <f>IFERROR(VLOOKUP($E291,'SLCC Student'!$A:$R,8,FALSE), IF($E291="", "", "Not yet admitted"))</f>
        <v/>
      </c>
      <c r="D291" s="5" t="str">
        <f>IFERROR(VLOOKUP($E291, 'HS Info'!$A:$D, 3, FALSE), IF($E291="", "",  "Not in HS Info"))</f>
        <v/>
      </c>
      <c r="E291" t="str">
        <f>IF(ISBLANK('HS Info'!A290), "", 'HS Info'!A290)</f>
        <v/>
      </c>
      <c r="F291" s="5" t="str">
        <f>IFERROR(VLOOKUP($E291, 'HS Info'!$A:$D, 4, FALSE), IF($E291="", "", "Not in HS Info"))</f>
        <v/>
      </c>
      <c r="G291" t="str">
        <f>IF(_xlfn.MAXIFS(ACT!$K:$K, ACT!$B:$B, 'Vetting Master'!$C291)&gt;0, _xlfn.MAXIFS(ACT!$K:$K, ACT!$B:$B, 'Vetting Master'!$C291), IF($E291="", "", 0))</f>
        <v/>
      </c>
      <c r="H291" t="str">
        <f>IF(_xlfn.MAXIFS(ACT!$J:$J, ACT!$B:$B, 'Vetting Master'!$C291)&gt;0, _xlfn.MAXIFS(ACT!$J:$J, ACT!$B:$B, 'Vetting Master'!$C291), IF($E291="", "", 0))</f>
        <v/>
      </c>
      <c r="I291" t="str">
        <f>IF(_xlfn.MAXIFS('SLCC Placement'!K:K, 'SLCC Placement'!B:B, 'Vetting Master'!$C291)&gt;0, _xlfn.MAXIFS('SLCC Placement'!K:K, 'SLCC Placement'!B:B, 'Vetting Master'!$C291), IF($E291="", "", 0))</f>
        <v/>
      </c>
      <c r="J291" t="str">
        <f>IF(_xlfn.MAXIFS('SLCC Placement'!J:J, 'SLCC Placement'!B:B, 'Vetting Master'!$C291)&gt;0, _xlfn.MAXIFS('SLCC Placement'!J:J, 'SLCC Placement'!B:B, 'Vetting Master'!$C291), IF($E291="", "", 0))</f>
        <v/>
      </c>
      <c r="K291" s="5" t="str">
        <f>IFERROR(IF(AND(MATCH(C291,'AP Credit'!B:B,0)&gt;0, MATCH("ENGL 1010",'AP Credit'!J:J,0)&gt;0),"Yes","No"), IF($E291="", " ", "No"))</f>
        <v xml:space="preserve"> </v>
      </c>
      <c r="L291" s="11" t="str" cm="1">
        <f t="array" ref="L291">IF($E291="", "", _xlfn.IFNA(_xlfn.IFS( J291&gt;599,  "1210 - Verify C or Better",  AND(J291&gt;499, OR(I291&gt;13, G291&gt;17)), "1060 - Verify C or Better", AND( OR(G291&gt;17, I291&gt;13), OR(H291&gt;22, J291&gt;399)), "1050 - Verify C or Better", OR( H291&gt;21, J291&gt;299), "1010/1030/1040", OR( H291&gt;19, J291&gt;299), "1010/1030", OR( H291&gt;18, J291&gt;299), "1030"), "Verify C or better in Secondary Math 1,2,3"))</f>
        <v/>
      </c>
      <c r="M291" s="4" t="str">
        <f>IFERROR(VLOOKUP($E291, 'HS Info'!$A:$E, 5, FALSE), IF($E291="", "", "Not in HS Info"))</f>
        <v/>
      </c>
      <c r="N291" s="5" t="str">
        <f>IFERROR(VLOOKUP($C291,Holds!$C:$K, 2, FALSE), IF($E291="", "", 0))</f>
        <v/>
      </c>
      <c r="O291" s="7" t="str">
        <f>IF($E291="", "", _xlfn.XLOOKUP(C291, 'SLCC Student'!H:H, 'SLCC Student'!P:P, "Not Found", 0, 1))</f>
        <v/>
      </c>
      <c r="P291" s="5" t="str">
        <f>IFERROR(VLOOKUP($E291, 'SLCC Student'!$A:$Q, 10, FALSE), IF($E291="", "", "Not Admitted"))</f>
        <v/>
      </c>
      <c r="Q291" s="5" t="str">
        <f>IFERROR(VLOOKUP($E291,'SLCC Student'!$A:$Q,12,FALSE),IF($E291="","", "NotAdmitted"))</f>
        <v/>
      </c>
    </row>
    <row r="292" spans="1:17" x14ac:dyDescent="0.2">
      <c r="A292" s="5" t="str">
        <f>IFERROR(VLOOKUP($E292,'HS Info'!$A:$D,2,FALSE),IF($E292="","","Not in HS Info"))</f>
        <v/>
      </c>
      <c r="B292" s="6" t="str">
        <f>IFERROR(VLOOKUP($C292, 'SLCC Student'!$H:$R, 11, FALSE), IF($E292="", "",  "Not yet admitted"))</f>
        <v/>
      </c>
      <c r="C292" s="5" t="str">
        <f>IFERROR(VLOOKUP($E292,'SLCC Student'!$A:$R,8,FALSE), IF($E292="", "", "Not yet admitted"))</f>
        <v/>
      </c>
      <c r="D292" s="5" t="str">
        <f>IFERROR(VLOOKUP($E292, 'HS Info'!$A:$D, 3, FALSE), IF($E292="", "",  "Not in HS Info"))</f>
        <v/>
      </c>
      <c r="E292" t="str">
        <f>IF(ISBLANK('HS Info'!A291), "", 'HS Info'!A291)</f>
        <v/>
      </c>
      <c r="F292" s="5" t="str">
        <f>IFERROR(VLOOKUP($E292, 'HS Info'!$A:$D, 4, FALSE), IF($E292="", "", "Not in HS Info"))</f>
        <v/>
      </c>
      <c r="G292" t="str">
        <f>IF(_xlfn.MAXIFS(ACT!$K:$K, ACT!$B:$B, 'Vetting Master'!$C292)&gt;0, _xlfn.MAXIFS(ACT!$K:$K, ACT!$B:$B, 'Vetting Master'!$C292), IF($E292="", "", 0))</f>
        <v/>
      </c>
      <c r="H292" t="str">
        <f>IF(_xlfn.MAXIFS(ACT!$J:$J, ACT!$B:$B, 'Vetting Master'!$C292)&gt;0, _xlfn.MAXIFS(ACT!$J:$J, ACT!$B:$B, 'Vetting Master'!$C292), IF($E292="", "", 0))</f>
        <v/>
      </c>
      <c r="I292" t="str">
        <f>IF(_xlfn.MAXIFS('SLCC Placement'!K:K, 'SLCC Placement'!B:B, 'Vetting Master'!$C292)&gt;0, _xlfn.MAXIFS('SLCC Placement'!K:K, 'SLCC Placement'!B:B, 'Vetting Master'!$C292), IF($E292="", "", 0))</f>
        <v/>
      </c>
      <c r="J292" t="str">
        <f>IF(_xlfn.MAXIFS('SLCC Placement'!J:J, 'SLCC Placement'!B:B, 'Vetting Master'!$C292)&gt;0, _xlfn.MAXIFS('SLCC Placement'!J:J, 'SLCC Placement'!B:B, 'Vetting Master'!$C292), IF($E292="", "", 0))</f>
        <v/>
      </c>
      <c r="K292" s="5" t="str">
        <f>IFERROR(IF(AND(MATCH(C292,'AP Credit'!B:B,0)&gt;0, MATCH("ENGL 1010",'AP Credit'!J:J,0)&gt;0),"Yes","No"), IF($E292="", " ", "No"))</f>
        <v xml:space="preserve"> </v>
      </c>
      <c r="L292" s="11" t="str" cm="1">
        <f t="array" ref="L292">IF($E292="", "", _xlfn.IFNA(_xlfn.IFS( J292&gt;599,  "1210 - Verify C or Better",  AND(J292&gt;499, OR(I292&gt;13, G292&gt;17)), "1060 - Verify C or Better", AND( OR(G292&gt;17, I292&gt;13), OR(H292&gt;22, J292&gt;399)), "1050 - Verify C or Better", OR( H292&gt;21, J292&gt;299), "1010/1030/1040", OR( H292&gt;19, J292&gt;299), "1010/1030", OR( H292&gt;18, J292&gt;299), "1030"), "Verify C or better in Secondary Math 1,2,3"))</f>
        <v/>
      </c>
      <c r="M292" s="4" t="str">
        <f>IFERROR(VLOOKUP($E292, 'HS Info'!$A:$E, 5, FALSE), IF($E292="", "", "Not in HS Info"))</f>
        <v/>
      </c>
      <c r="N292" s="5" t="str">
        <f>IFERROR(VLOOKUP($C292,Holds!$C:$K, 2, FALSE), IF($E292="", "", 0))</f>
        <v/>
      </c>
      <c r="O292" s="7" t="str">
        <f>IF($E292="", "", _xlfn.XLOOKUP(C292, 'SLCC Student'!H:H, 'SLCC Student'!P:P, "Not Found", 0, 1))</f>
        <v/>
      </c>
      <c r="P292" s="5" t="str">
        <f>IFERROR(VLOOKUP($E292, 'SLCC Student'!$A:$Q, 10, FALSE), IF($E292="", "", "Not Admitted"))</f>
        <v/>
      </c>
      <c r="Q292" s="5" t="str">
        <f>IFERROR(VLOOKUP($E292,'SLCC Student'!$A:$Q,12,FALSE),IF($E292="","", "NotAdmitted"))</f>
        <v/>
      </c>
    </row>
    <row r="293" spans="1:17" x14ac:dyDescent="0.2">
      <c r="A293" s="5" t="str">
        <f>IFERROR(VLOOKUP($E293,'HS Info'!$A:$D,2,FALSE),IF($E293="","","Not in HS Info"))</f>
        <v/>
      </c>
      <c r="B293" s="6" t="str">
        <f>IFERROR(VLOOKUP($C293, 'SLCC Student'!$H:$R, 11, FALSE), IF($E293="", "",  "Not yet admitted"))</f>
        <v/>
      </c>
      <c r="C293" s="5" t="str">
        <f>IFERROR(VLOOKUP($E293,'SLCC Student'!$A:$R,8,FALSE), IF($E293="", "", "Not yet admitted"))</f>
        <v/>
      </c>
      <c r="D293" s="5" t="str">
        <f>IFERROR(VLOOKUP($E293, 'HS Info'!$A:$D, 3, FALSE), IF($E293="", "",  "Not in HS Info"))</f>
        <v/>
      </c>
      <c r="E293" t="str">
        <f>IF(ISBLANK('HS Info'!A292), "", 'HS Info'!A292)</f>
        <v/>
      </c>
      <c r="F293" s="5" t="str">
        <f>IFERROR(VLOOKUP($E293, 'HS Info'!$A:$D, 4, FALSE), IF($E293="", "", "Not in HS Info"))</f>
        <v/>
      </c>
      <c r="G293" t="str">
        <f>IF(_xlfn.MAXIFS(ACT!$K:$K, ACT!$B:$B, 'Vetting Master'!$C293)&gt;0, _xlfn.MAXIFS(ACT!$K:$K, ACT!$B:$B, 'Vetting Master'!$C293), IF($E293="", "", 0))</f>
        <v/>
      </c>
      <c r="H293" t="str">
        <f>IF(_xlfn.MAXIFS(ACT!$J:$J, ACT!$B:$B, 'Vetting Master'!$C293)&gt;0, _xlfn.MAXIFS(ACT!$J:$J, ACT!$B:$B, 'Vetting Master'!$C293), IF($E293="", "", 0))</f>
        <v/>
      </c>
      <c r="I293" t="str">
        <f>IF(_xlfn.MAXIFS('SLCC Placement'!K:K, 'SLCC Placement'!B:B, 'Vetting Master'!$C293)&gt;0, _xlfn.MAXIFS('SLCC Placement'!K:K, 'SLCC Placement'!B:B, 'Vetting Master'!$C293), IF($E293="", "", 0))</f>
        <v/>
      </c>
      <c r="J293" t="str">
        <f>IF(_xlfn.MAXIFS('SLCC Placement'!J:J, 'SLCC Placement'!B:B, 'Vetting Master'!$C293)&gt;0, _xlfn.MAXIFS('SLCC Placement'!J:J, 'SLCC Placement'!B:B, 'Vetting Master'!$C293), IF($E293="", "", 0))</f>
        <v/>
      </c>
      <c r="K293" s="5" t="str">
        <f>IFERROR(IF(AND(MATCH(C293,'AP Credit'!B:B,0)&gt;0, MATCH("ENGL 1010",'AP Credit'!J:J,0)&gt;0),"Yes","No"), IF($E293="", " ", "No"))</f>
        <v xml:space="preserve"> </v>
      </c>
      <c r="L293" s="11" t="str" cm="1">
        <f t="array" ref="L293">IF($E293="", "", _xlfn.IFNA(_xlfn.IFS( J293&gt;599,  "1210 - Verify C or Better",  AND(J293&gt;499, OR(I293&gt;13, G293&gt;17)), "1060 - Verify C or Better", AND( OR(G293&gt;17, I293&gt;13), OR(H293&gt;22, J293&gt;399)), "1050 - Verify C or Better", OR( H293&gt;21, J293&gt;299), "1010/1030/1040", OR( H293&gt;19, J293&gt;299), "1010/1030", OR( H293&gt;18, J293&gt;299), "1030"), "Verify C or better in Secondary Math 1,2,3"))</f>
        <v/>
      </c>
      <c r="M293" s="4" t="str">
        <f>IFERROR(VLOOKUP($E293, 'HS Info'!$A:$E, 5, FALSE), IF($E293="", "", "Not in HS Info"))</f>
        <v/>
      </c>
      <c r="N293" s="5" t="str">
        <f>IFERROR(VLOOKUP($C293,Holds!$C:$K, 2, FALSE), IF($E293="", "", 0))</f>
        <v/>
      </c>
      <c r="O293" s="7" t="str">
        <f>IF($E293="", "", _xlfn.XLOOKUP(C293, 'SLCC Student'!H:H, 'SLCC Student'!P:P, "Not Found", 0, 1))</f>
        <v/>
      </c>
      <c r="P293" s="5" t="str">
        <f>IFERROR(VLOOKUP($E293, 'SLCC Student'!$A:$Q, 10, FALSE), IF($E293="", "", "Not Admitted"))</f>
        <v/>
      </c>
      <c r="Q293" s="5" t="str">
        <f>IFERROR(VLOOKUP($E293,'SLCC Student'!$A:$Q,12,FALSE),IF($E293="","", "NotAdmitted"))</f>
        <v/>
      </c>
    </row>
    <row r="294" spans="1:17" x14ac:dyDescent="0.2">
      <c r="A294" s="5" t="str">
        <f>IFERROR(VLOOKUP($E294,'HS Info'!$A:$D,2,FALSE),IF($E294="","","Not in HS Info"))</f>
        <v/>
      </c>
      <c r="B294" s="6" t="str">
        <f>IFERROR(VLOOKUP($C294, 'SLCC Student'!$H:$R, 11, FALSE), IF($E294="", "",  "Not yet admitted"))</f>
        <v/>
      </c>
      <c r="C294" s="5" t="str">
        <f>IFERROR(VLOOKUP($E294,'SLCC Student'!$A:$R,8,FALSE), IF($E294="", "", "Not yet admitted"))</f>
        <v/>
      </c>
      <c r="D294" s="5" t="str">
        <f>IFERROR(VLOOKUP($E294, 'HS Info'!$A:$D, 3, FALSE), IF($E294="", "",  "Not in HS Info"))</f>
        <v/>
      </c>
      <c r="E294" t="str">
        <f>IF(ISBLANK('HS Info'!A293), "", 'HS Info'!A293)</f>
        <v/>
      </c>
      <c r="F294" s="5" t="str">
        <f>IFERROR(VLOOKUP($E294, 'HS Info'!$A:$D, 4, FALSE), IF($E294="", "", "Not in HS Info"))</f>
        <v/>
      </c>
      <c r="G294" t="str">
        <f>IF(_xlfn.MAXIFS(ACT!$K:$K, ACT!$B:$B, 'Vetting Master'!$C294)&gt;0, _xlfn.MAXIFS(ACT!$K:$K, ACT!$B:$B, 'Vetting Master'!$C294), IF($E294="", "", 0))</f>
        <v/>
      </c>
      <c r="H294" t="str">
        <f>IF(_xlfn.MAXIFS(ACT!$J:$J, ACT!$B:$B, 'Vetting Master'!$C294)&gt;0, _xlfn.MAXIFS(ACT!$J:$J, ACT!$B:$B, 'Vetting Master'!$C294), IF($E294="", "", 0))</f>
        <v/>
      </c>
      <c r="I294" t="str">
        <f>IF(_xlfn.MAXIFS('SLCC Placement'!K:K, 'SLCC Placement'!B:B, 'Vetting Master'!$C294)&gt;0, _xlfn.MAXIFS('SLCC Placement'!K:K, 'SLCC Placement'!B:B, 'Vetting Master'!$C294), IF($E294="", "", 0))</f>
        <v/>
      </c>
      <c r="J294" t="str">
        <f>IF(_xlfn.MAXIFS('SLCC Placement'!J:J, 'SLCC Placement'!B:B, 'Vetting Master'!$C294)&gt;0, _xlfn.MAXIFS('SLCC Placement'!J:J, 'SLCC Placement'!B:B, 'Vetting Master'!$C294), IF($E294="", "", 0))</f>
        <v/>
      </c>
      <c r="K294" s="5" t="str">
        <f>IFERROR(IF(AND(MATCH(C294,'AP Credit'!B:B,0)&gt;0, MATCH("ENGL 1010",'AP Credit'!J:J,0)&gt;0),"Yes","No"), IF($E294="", " ", "No"))</f>
        <v xml:space="preserve"> </v>
      </c>
      <c r="L294" s="11" t="str" cm="1">
        <f t="array" ref="L294">IF($E294="", "", _xlfn.IFNA(_xlfn.IFS( J294&gt;599,  "1210 - Verify C or Better",  AND(J294&gt;499, OR(I294&gt;13, G294&gt;17)), "1060 - Verify C or Better", AND( OR(G294&gt;17, I294&gt;13), OR(H294&gt;22, J294&gt;399)), "1050 - Verify C or Better", OR( H294&gt;21, J294&gt;299), "1010/1030/1040", OR( H294&gt;19, J294&gt;299), "1010/1030", OR( H294&gt;18, J294&gt;299), "1030"), "Verify C or better in Secondary Math 1,2,3"))</f>
        <v/>
      </c>
      <c r="M294" s="4" t="str">
        <f>IFERROR(VLOOKUP($E294, 'HS Info'!$A:$E, 5, FALSE), IF($E294="", "", "Not in HS Info"))</f>
        <v/>
      </c>
      <c r="N294" s="5" t="str">
        <f>IFERROR(VLOOKUP($C294,Holds!$C:$K, 2, FALSE), IF($E294="", "", 0))</f>
        <v/>
      </c>
      <c r="O294" s="7" t="str">
        <f>IF($E294="", "", _xlfn.XLOOKUP(C294, 'SLCC Student'!H:H, 'SLCC Student'!P:P, "Not Found", 0, 1))</f>
        <v/>
      </c>
      <c r="P294" s="5" t="str">
        <f>IFERROR(VLOOKUP($E294, 'SLCC Student'!$A:$Q, 10, FALSE), IF($E294="", "", "Not Admitted"))</f>
        <v/>
      </c>
      <c r="Q294" s="5" t="str">
        <f>IFERROR(VLOOKUP($E294,'SLCC Student'!$A:$Q,12,FALSE),IF($E294="","", "NotAdmitted"))</f>
        <v/>
      </c>
    </row>
    <row r="295" spans="1:17" x14ac:dyDescent="0.2">
      <c r="A295" s="5" t="str">
        <f>IFERROR(VLOOKUP($E295,'HS Info'!$A:$D,2,FALSE),IF($E295="","","Not in HS Info"))</f>
        <v/>
      </c>
      <c r="B295" s="6" t="str">
        <f>IFERROR(VLOOKUP($C295, 'SLCC Student'!$H:$R, 11, FALSE), IF($E295="", "",  "Not yet admitted"))</f>
        <v/>
      </c>
      <c r="C295" s="5" t="str">
        <f>IFERROR(VLOOKUP($E295,'SLCC Student'!$A:$R,8,FALSE), IF($E295="", "", "Not yet admitted"))</f>
        <v/>
      </c>
      <c r="D295" s="5" t="str">
        <f>IFERROR(VLOOKUP($E295, 'HS Info'!$A:$D, 3, FALSE), IF($E295="", "",  "Not in HS Info"))</f>
        <v/>
      </c>
      <c r="E295" t="str">
        <f>IF(ISBLANK('HS Info'!A294), "", 'HS Info'!A294)</f>
        <v/>
      </c>
      <c r="F295" s="5" t="str">
        <f>IFERROR(VLOOKUP($E295, 'HS Info'!$A:$D, 4, FALSE), IF($E295="", "", "Not in HS Info"))</f>
        <v/>
      </c>
      <c r="G295" t="str">
        <f>IF(_xlfn.MAXIFS(ACT!$K:$K, ACT!$B:$B, 'Vetting Master'!$C295)&gt;0, _xlfn.MAXIFS(ACT!$K:$K, ACT!$B:$B, 'Vetting Master'!$C295), IF($E295="", "", 0))</f>
        <v/>
      </c>
      <c r="H295" t="str">
        <f>IF(_xlfn.MAXIFS(ACT!$J:$J, ACT!$B:$B, 'Vetting Master'!$C295)&gt;0, _xlfn.MAXIFS(ACT!$J:$J, ACT!$B:$B, 'Vetting Master'!$C295), IF($E295="", "", 0))</f>
        <v/>
      </c>
      <c r="I295" t="str">
        <f>IF(_xlfn.MAXIFS('SLCC Placement'!K:K, 'SLCC Placement'!B:B, 'Vetting Master'!$C295)&gt;0, _xlfn.MAXIFS('SLCC Placement'!K:K, 'SLCC Placement'!B:B, 'Vetting Master'!$C295), IF($E295="", "", 0))</f>
        <v/>
      </c>
      <c r="J295" t="str">
        <f>IF(_xlfn.MAXIFS('SLCC Placement'!J:J, 'SLCC Placement'!B:B, 'Vetting Master'!$C295)&gt;0, _xlfn.MAXIFS('SLCC Placement'!J:J, 'SLCC Placement'!B:B, 'Vetting Master'!$C295), IF($E295="", "", 0))</f>
        <v/>
      </c>
      <c r="K295" s="5" t="str">
        <f>IFERROR(IF(AND(MATCH(C295,'AP Credit'!B:B,0)&gt;0, MATCH("ENGL 1010",'AP Credit'!J:J,0)&gt;0),"Yes","No"), IF($E295="", " ", "No"))</f>
        <v xml:space="preserve"> </v>
      </c>
      <c r="L295" s="11" t="str" cm="1">
        <f t="array" ref="L295">IF($E295="", "", _xlfn.IFNA(_xlfn.IFS( J295&gt;599,  "1210 - Verify C or Better",  AND(J295&gt;499, OR(I295&gt;13, G295&gt;17)), "1060 - Verify C or Better", AND( OR(G295&gt;17, I295&gt;13), OR(H295&gt;22, J295&gt;399)), "1050 - Verify C or Better", OR( H295&gt;21, J295&gt;299), "1010/1030/1040", OR( H295&gt;19, J295&gt;299), "1010/1030", OR( H295&gt;18, J295&gt;299), "1030"), "Verify C or better in Secondary Math 1,2,3"))</f>
        <v/>
      </c>
      <c r="M295" s="4" t="str">
        <f>IFERROR(VLOOKUP($E295, 'HS Info'!$A:$E, 5, FALSE), IF($E295="", "", "Not in HS Info"))</f>
        <v/>
      </c>
      <c r="N295" s="5" t="str">
        <f>IFERROR(VLOOKUP($C295,Holds!$C:$K, 2, FALSE), IF($E295="", "", 0))</f>
        <v/>
      </c>
      <c r="O295" s="7" t="str">
        <f>IF($E295="", "", _xlfn.XLOOKUP(C295, 'SLCC Student'!H:H, 'SLCC Student'!P:P, "Not Found", 0, 1))</f>
        <v/>
      </c>
      <c r="P295" s="5" t="str">
        <f>IFERROR(VLOOKUP($E295, 'SLCC Student'!$A:$Q, 10, FALSE), IF($E295="", "", "Not Admitted"))</f>
        <v/>
      </c>
      <c r="Q295" s="5" t="str">
        <f>IFERROR(VLOOKUP($E295,'SLCC Student'!$A:$Q,12,FALSE),IF($E295="","", "NotAdmitted"))</f>
        <v/>
      </c>
    </row>
    <row r="296" spans="1:17" x14ac:dyDescent="0.2">
      <c r="A296" s="5" t="str">
        <f>IFERROR(VLOOKUP($E296,'HS Info'!$A:$D,2,FALSE),IF($E296="","","Not in HS Info"))</f>
        <v/>
      </c>
      <c r="B296" s="6" t="str">
        <f>IFERROR(VLOOKUP($C296, 'SLCC Student'!$H:$R, 11, FALSE), IF($E296="", "",  "Not yet admitted"))</f>
        <v/>
      </c>
      <c r="C296" s="5" t="str">
        <f>IFERROR(VLOOKUP($E296,'SLCC Student'!$A:$R,8,FALSE), IF($E296="", "", "Not yet admitted"))</f>
        <v/>
      </c>
      <c r="D296" s="5" t="str">
        <f>IFERROR(VLOOKUP($E296, 'HS Info'!$A:$D, 3, FALSE), IF($E296="", "",  "Not in HS Info"))</f>
        <v/>
      </c>
      <c r="E296" t="str">
        <f>IF(ISBLANK('HS Info'!A295), "", 'HS Info'!A295)</f>
        <v/>
      </c>
      <c r="F296" s="5" t="str">
        <f>IFERROR(VLOOKUP($E296, 'HS Info'!$A:$D, 4, FALSE), IF($E296="", "", "Not in HS Info"))</f>
        <v/>
      </c>
      <c r="G296" t="str">
        <f>IF(_xlfn.MAXIFS(ACT!$K:$K, ACT!$B:$B, 'Vetting Master'!$C296)&gt;0, _xlfn.MAXIFS(ACT!$K:$K, ACT!$B:$B, 'Vetting Master'!$C296), IF($E296="", "", 0))</f>
        <v/>
      </c>
      <c r="H296" t="str">
        <f>IF(_xlfn.MAXIFS(ACT!$J:$J, ACT!$B:$B, 'Vetting Master'!$C296)&gt;0, _xlfn.MAXIFS(ACT!$J:$J, ACT!$B:$B, 'Vetting Master'!$C296), IF($E296="", "", 0))</f>
        <v/>
      </c>
      <c r="I296" t="str">
        <f>IF(_xlfn.MAXIFS('SLCC Placement'!K:K, 'SLCC Placement'!B:B, 'Vetting Master'!$C296)&gt;0, _xlfn.MAXIFS('SLCC Placement'!K:K, 'SLCC Placement'!B:B, 'Vetting Master'!$C296), IF($E296="", "", 0))</f>
        <v/>
      </c>
      <c r="J296" t="str">
        <f>IF(_xlfn.MAXIFS('SLCC Placement'!J:J, 'SLCC Placement'!B:B, 'Vetting Master'!$C296)&gt;0, _xlfn.MAXIFS('SLCC Placement'!J:J, 'SLCC Placement'!B:B, 'Vetting Master'!$C296), IF($E296="", "", 0))</f>
        <v/>
      </c>
      <c r="K296" s="5" t="str">
        <f>IFERROR(IF(AND(MATCH(C296,'AP Credit'!B:B,0)&gt;0, MATCH("ENGL 1010",'AP Credit'!J:J,0)&gt;0),"Yes","No"), IF($E296="", " ", "No"))</f>
        <v xml:space="preserve"> </v>
      </c>
      <c r="L296" s="11" t="str" cm="1">
        <f t="array" ref="L296">IF($E296="", "", _xlfn.IFNA(_xlfn.IFS( J296&gt;599,  "1210 - Verify C or Better",  AND(J296&gt;499, OR(I296&gt;13, G296&gt;17)), "1060 - Verify C or Better", AND( OR(G296&gt;17, I296&gt;13), OR(H296&gt;22, J296&gt;399)), "1050 - Verify C or Better", OR( H296&gt;21, J296&gt;299), "1010/1030/1040", OR( H296&gt;19, J296&gt;299), "1010/1030", OR( H296&gt;18, J296&gt;299), "1030"), "Verify C or better in Secondary Math 1,2,3"))</f>
        <v/>
      </c>
      <c r="M296" s="4" t="str">
        <f>IFERROR(VLOOKUP($E296, 'HS Info'!$A:$E, 5, FALSE), IF($E296="", "", "Not in HS Info"))</f>
        <v/>
      </c>
      <c r="N296" s="5" t="str">
        <f>IFERROR(VLOOKUP($C296,Holds!$C:$K, 2, FALSE), IF($E296="", "", 0))</f>
        <v/>
      </c>
      <c r="O296" s="7" t="str">
        <f>IF($E296="", "", _xlfn.XLOOKUP(C296, 'SLCC Student'!H:H, 'SLCC Student'!P:P, "Not Found", 0, 1))</f>
        <v/>
      </c>
      <c r="P296" s="5" t="str">
        <f>IFERROR(VLOOKUP($E296, 'SLCC Student'!$A:$Q, 10, FALSE), IF($E296="", "", "Not Admitted"))</f>
        <v/>
      </c>
      <c r="Q296" s="5" t="str">
        <f>IFERROR(VLOOKUP($E296,'SLCC Student'!$A:$Q,12,FALSE),IF($E296="","", "NotAdmitted"))</f>
        <v/>
      </c>
    </row>
    <row r="297" spans="1:17" x14ac:dyDescent="0.2">
      <c r="A297" s="5" t="str">
        <f>IFERROR(VLOOKUP($E297,'HS Info'!$A:$D,2,FALSE),IF($E297="","","Not in HS Info"))</f>
        <v/>
      </c>
      <c r="B297" s="6" t="str">
        <f>IFERROR(VLOOKUP($C297, 'SLCC Student'!$H:$R, 11, FALSE), IF($E297="", "",  "Not yet admitted"))</f>
        <v/>
      </c>
      <c r="C297" s="5" t="str">
        <f>IFERROR(VLOOKUP($E297,'SLCC Student'!$A:$R,8,FALSE), IF($E297="", "", "Not yet admitted"))</f>
        <v/>
      </c>
      <c r="D297" s="5" t="str">
        <f>IFERROR(VLOOKUP($E297, 'HS Info'!$A:$D, 3, FALSE), IF($E297="", "",  "Not in HS Info"))</f>
        <v/>
      </c>
      <c r="E297" t="str">
        <f>IF(ISBLANK('HS Info'!A296), "", 'HS Info'!A296)</f>
        <v/>
      </c>
      <c r="F297" s="5" t="str">
        <f>IFERROR(VLOOKUP($E297, 'HS Info'!$A:$D, 4, FALSE), IF($E297="", "", "Not in HS Info"))</f>
        <v/>
      </c>
      <c r="G297" t="str">
        <f>IF(_xlfn.MAXIFS(ACT!$K:$K, ACT!$B:$B, 'Vetting Master'!$C297)&gt;0, _xlfn.MAXIFS(ACT!$K:$K, ACT!$B:$B, 'Vetting Master'!$C297), IF($E297="", "", 0))</f>
        <v/>
      </c>
      <c r="H297" t="str">
        <f>IF(_xlfn.MAXIFS(ACT!$J:$J, ACT!$B:$B, 'Vetting Master'!$C297)&gt;0, _xlfn.MAXIFS(ACT!$J:$J, ACT!$B:$B, 'Vetting Master'!$C297), IF($E297="", "", 0))</f>
        <v/>
      </c>
      <c r="I297" t="str">
        <f>IF(_xlfn.MAXIFS('SLCC Placement'!K:K, 'SLCC Placement'!B:B, 'Vetting Master'!$C297)&gt;0, _xlfn.MAXIFS('SLCC Placement'!K:K, 'SLCC Placement'!B:B, 'Vetting Master'!$C297), IF($E297="", "", 0))</f>
        <v/>
      </c>
      <c r="J297" t="str">
        <f>IF(_xlfn.MAXIFS('SLCC Placement'!J:J, 'SLCC Placement'!B:B, 'Vetting Master'!$C297)&gt;0, _xlfn.MAXIFS('SLCC Placement'!J:J, 'SLCC Placement'!B:B, 'Vetting Master'!$C297), IF($E297="", "", 0))</f>
        <v/>
      </c>
      <c r="K297" s="5" t="str">
        <f>IFERROR(IF(AND(MATCH(C297,'AP Credit'!B:B,0)&gt;0, MATCH("ENGL 1010",'AP Credit'!J:J,0)&gt;0),"Yes","No"), IF($E297="", " ", "No"))</f>
        <v xml:space="preserve"> </v>
      </c>
      <c r="L297" s="11" t="str" cm="1">
        <f t="array" ref="L297">IF($E297="", "", _xlfn.IFNA(_xlfn.IFS( J297&gt;599,  "1210 - Verify C or Better",  AND(J297&gt;499, OR(I297&gt;13, G297&gt;17)), "1060 - Verify C or Better", AND( OR(G297&gt;17, I297&gt;13), OR(H297&gt;22, J297&gt;399)), "1050 - Verify C or Better", OR( H297&gt;21, J297&gt;299), "1010/1030/1040", OR( H297&gt;19, J297&gt;299), "1010/1030", OR( H297&gt;18, J297&gt;299), "1030"), "Verify C or better in Secondary Math 1,2,3"))</f>
        <v/>
      </c>
      <c r="M297" s="4" t="str">
        <f>IFERROR(VLOOKUP($E297, 'HS Info'!$A:$E, 5, FALSE), IF($E297="", "", "Not in HS Info"))</f>
        <v/>
      </c>
      <c r="N297" s="5" t="str">
        <f>IFERROR(VLOOKUP($C297,Holds!$C:$K, 2, FALSE), IF($E297="", "", 0))</f>
        <v/>
      </c>
      <c r="O297" s="7" t="str">
        <f>IF($E297="", "", _xlfn.XLOOKUP(C297, 'SLCC Student'!H:H, 'SLCC Student'!P:P, "Not Found", 0, 1))</f>
        <v/>
      </c>
      <c r="P297" s="5" t="str">
        <f>IFERROR(VLOOKUP($E297, 'SLCC Student'!$A:$Q, 10, FALSE), IF($E297="", "", "Not Admitted"))</f>
        <v/>
      </c>
      <c r="Q297" s="5" t="str">
        <f>IFERROR(VLOOKUP($E297,'SLCC Student'!$A:$Q,12,FALSE),IF($E297="","", "NotAdmitted"))</f>
        <v/>
      </c>
    </row>
    <row r="298" spans="1:17" x14ac:dyDescent="0.2">
      <c r="A298" s="5" t="str">
        <f>IFERROR(VLOOKUP($E298,'HS Info'!$A:$D,2,FALSE),IF($E298="","","Not in HS Info"))</f>
        <v/>
      </c>
      <c r="B298" s="6" t="str">
        <f>IFERROR(VLOOKUP($C298, 'SLCC Student'!$H:$R, 11, FALSE), IF($E298="", "",  "Not yet admitted"))</f>
        <v/>
      </c>
      <c r="C298" s="5" t="str">
        <f>IFERROR(VLOOKUP($E298,'SLCC Student'!$A:$R,8,FALSE), IF($E298="", "", "Not yet admitted"))</f>
        <v/>
      </c>
      <c r="D298" s="5" t="str">
        <f>IFERROR(VLOOKUP($E298, 'HS Info'!$A:$D, 3, FALSE), IF($E298="", "",  "Not in HS Info"))</f>
        <v/>
      </c>
      <c r="E298" t="str">
        <f>IF(ISBLANK('HS Info'!A297), "", 'HS Info'!A297)</f>
        <v/>
      </c>
      <c r="F298" s="5" t="str">
        <f>IFERROR(VLOOKUP($E298, 'HS Info'!$A:$D, 4, FALSE), IF($E298="", "", "Not in HS Info"))</f>
        <v/>
      </c>
      <c r="G298" t="str">
        <f>IF(_xlfn.MAXIFS(ACT!$K:$K, ACT!$B:$B, 'Vetting Master'!$C298)&gt;0, _xlfn.MAXIFS(ACT!$K:$K, ACT!$B:$B, 'Vetting Master'!$C298), IF($E298="", "", 0))</f>
        <v/>
      </c>
      <c r="H298" t="str">
        <f>IF(_xlfn.MAXIFS(ACT!$J:$J, ACT!$B:$B, 'Vetting Master'!$C298)&gt;0, _xlfn.MAXIFS(ACT!$J:$J, ACT!$B:$B, 'Vetting Master'!$C298), IF($E298="", "", 0))</f>
        <v/>
      </c>
      <c r="I298" t="str">
        <f>IF(_xlfn.MAXIFS('SLCC Placement'!K:K, 'SLCC Placement'!B:B, 'Vetting Master'!$C298)&gt;0, _xlfn.MAXIFS('SLCC Placement'!K:K, 'SLCC Placement'!B:B, 'Vetting Master'!$C298), IF($E298="", "", 0))</f>
        <v/>
      </c>
      <c r="J298" t="str">
        <f>IF(_xlfn.MAXIFS('SLCC Placement'!J:J, 'SLCC Placement'!B:B, 'Vetting Master'!$C298)&gt;0, _xlfn.MAXIFS('SLCC Placement'!J:J, 'SLCC Placement'!B:B, 'Vetting Master'!$C298), IF($E298="", "", 0))</f>
        <v/>
      </c>
      <c r="K298" s="5" t="str">
        <f>IFERROR(IF(AND(MATCH(C298,'AP Credit'!B:B,0)&gt;0, MATCH("ENGL 1010",'AP Credit'!J:J,0)&gt;0),"Yes","No"), IF($E298="", " ", "No"))</f>
        <v xml:space="preserve"> </v>
      </c>
      <c r="L298" s="11" t="str" cm="1">
        <f t="array" ref="L298">IF($E298="", "", _xlfn.IFNA(_xlfn.IFS( J298&gt;599,  "1210 - Verify C or Better",  AND(J298&gt;499, OR(I298&gt;13, G298&gt;17)), "1060 - Verify C or Better", AND( OR(G298&gt;17, I298&gt;13), OR(H298&gt;22, J298&gt;399)), "1050 - Verify C or Better", OR( H298&gt;21, J298&gt;299), "1010/1030/1040", OR( H298&gt;19, J298&gt;299), "1010/1030", OR( H298&gt;18, J298&gt;299), "1030"), "Verify C or better in Secondary Math 1,2,3"))</f>
        <v/>
      </c>
      <c r="M298" s="4" t="str">
        <f>IFERROR(VLOOKUP($E298, 'HS Info'!$A:$E, 5, FALSE), IF($E298="", "", "Not in HS Info"))</f>
        <v/>
      </c>
      <c r="N298" s="5" t="str">
        <f>IFERROR(VLOOKUP($C298,Holds!$C:$K, 2, FALSE), IF($E298="", "", 0))</f>
        <v/>
      </c>
      <c r="O298" s="7" t="str">
        <f>IF($E298="", "", _xlfn.XLOOKUP(C298, 'SLCC Student'!H:H, 'SLCC Student'!P:P, "Not Found", 0, 1))</f>
        <v/>
      </c>
      <c r="P298" s="5" t="str">
        <f>IFERROR(VLOOKUP($E298, 'SLCC Student'!$A:$Q, 10, FALSE), IF($E298="", "", "Not Admitted"))</f>
        <v/>
      </c>
      <c r="Q298" s="5" t="str">
        <f>IFERROR(VLOOKUP($E298,'SLCC Student'!$A:$Q,12,FALSE),IF($E298="","", "NotAdmitted"))</f>
        <v/>
      </c>
    </row>
    <row r="299" spans="1:17" x14ac:dyDescent="0.2">
      <c r="A299" s="5" t="str">
        <f>IFERROR(VLOOKUP($E299,'HS Info'!$A:$D,2,FALSE),IF($E299="","","Not in HS Info"))</f>
        <v/>
      </c>
      <c r="B299" s="6" t="str">
        <f>IFERROR(VLOOKUP($C299, 'SLCC Student'!$H:$R, 11, FALSE), IF($E299="", "",  "Not yet admitted"))</f>
        <v/>
      </c>
      <c r="C299" s="5" t="str">
        <f>IFERROR(VLOOKUP($E299,'SLCC Student'!$A:$R,8,FALSE), IF($E299="", "", "Not yet admitted"))</f>
        <v/>
      </c>
      <c r="D299" s="5" t="str">
        <f>IFERROR(VLOOKUP($E299, 'HS Info'!$A:$D, 3, FALSE), IF($E299="", "",  "Not in HS Info"))</f>
        <v/>
      </c>
      <c r="E299" t="str">
        <f>IF(ISBLANK('HS Info'!A298), "", 'HS Info'!A298)</f>
        <v/>
      </c>
      <c r="F299" s="5" t="str">
        <f>IFERROR(VLOOKUP($E299, 'HS Info'!$A:$D, 4, FALSE), IF($E299="", "", "Not in HS Info"))</f>
        <v/>
      </c>
      <c r="G299" t="str">
        <f>IF(_xlfn.MAXIFS(ACT!$K:$K, ACT!$B:$B, 'Vetting Master'!$C299)&gt;0, _xlfn.MAXIFS(ACT!$K:$K, ACT!$B:$B, 'Vetting Master'!$C299), IF($E299="", "", 0))</f>
        <v/>
      </c>
      <c r="H299" t="str">
        <f>IF(_xlfn.MAXIFS(ACT!$J:$J, ACT!$B:$B, 'Vetting Master'!$C299)&gt;0, _xlfn.MAXIFS(ACT!$J:$J, ACT!$B:$B, 'Vetting Master'!$C299), IF($E299="", "", 0))</f>
        <v/>
      </c>
      <c r="I299" t="str">
        <f>IF(_xlfn.MAXIFS('SLCC Placement'!K:K, 'SLCC Placement'!B:B, 'Vetting Master'!$C299)&gt;0, _xlfn.MAXIFS('SLCC Placement'!K:K, 'SLCC Placement'!B:B, 'Vetting Master'!$C299), IF($E299="", "", 0))</f>
        <v/>
      </c>
      <c r="J299" t="str">
        <f>IF(_xlfn.MAXIFS('SLCC Placement'!J:J, 'SLCC Placement'!B:B, 'Vetting Master'!$C299)&gt;0, _xlfn.MAXIFS('SLCC Placement'!J:J, 'SLCC Placement'!B:B, 'Vetting Master'!$C299), IF($E299="", "", 0))</f>
        <v/>
      </c>
      <c r="K299" s="5" t="str">
        <f>IFERROR(IF(AND(MATCH(C299,'AP Credit'!B:B,0)&gt;0, MATCH("ENGL 1010",'AP Credit'!J:J,0)&gt;0),"Yes","No"), IF($E299="", " ", "No"))</f>
        <v xml:space="preserve"> </v>
      </c>
      <c r="L299" s="11" t="str" cm="1">
        <f t="array" ref="L299">IF($E299="", "", _xlfn.IFNA(_xlfn.IFS( J299&gt;599,  "1210 - Verify C or Better",  AND(J299&gt;499, OR(I299&gt;13, G299&gt;17)), "1060 - Verify C or Better", AND( OR(G299&gt;17, I299&gt;13), OR(H299&gt;22, J299&gt;399)), "1050 - Verify C or Better", OR( H299&gt;21, J299&gt;299), "1010/1030/1040", OR( H299&gt;19, J299&gt;299), "1010/1030", OR( H299&gt;18, J299&gt;299), "1030"), "Verify C or better in Secondary Math 1,2,3"))</f>
        <v/>
      </c>
      <c r="M299" s="4" t="str">
        <f>IFERROR(VLOOKUP($E299, 'HS Info'!$A:$E, 5, FALSE), IF($E299="", "", "Not in HS Info"))</f>
        <v/>
      </c>
      <c r="N299" s="5" t="str">
        <f>IFERROR(VLOOKUP($C299,Holds!$C:$K, 2, FALSE), IF($E299="", "", 0))</f>
        <v/>
      </c>
      <c r="O299" s="7" t="str">
        <f>IF($E299="", "", _xlfn.XLOOKUP(C299, 'SLCC Student'!H:H, 'SLCC Student'!P:P, "Not Found", 0, 1))</f>
        <v/>
      </c>
      <c r="P299" s="5" t="str">
        <f>IFERROR(VLOOKUP($E299, 'SLCC Student'!$A:$Q, 10, FALSE), IF($E299="", "", "Not Admitted"))</f>
        <v/>
      </c>
      <c r="Q299" s="5" t="str">
        <f>IFERROR(VLOOKUP($E299,'SLCC Student'!$A:$Q,12,FALSE),IF($E299="","", "NotAdmitted"))</f>
        <v/>
      </c>
    </row>
    <row r="300" spans="1:17" x14ac:dyDescent="0.2">
      <c r="A300" s="5" t="str">
        <f>IFERROR(VLOOKUP($E300,'HS Info'!$A:$D,2,FALSE),IF($E300="","","Not in HS Info"))</f>
        <v/>
      </c>
      <c r="B300" s="6" t="str">
        <f>IFERROR(VLOOKUP($C300, 'SLCC Student'!$H:$R, 11, FALSE), IF($E300="", "",  "Not yet admitted"))</f>
        <v/>
      </c>
      <c r="C300" s="5" t="str">
        <f>IFERROR(VLOOKUP($E300,'SLCC Student'!$A:$R,8,FALSE), IF($E300="", "", "Not yet admitted"))</f>
        <v/>
      </c>
      <c r="D300" s="5" t="str">
        <f>IFERROR(VLOOKUP($E300, 'HS Info'!$A:$D, 3, FALSE), IF($E300="", "",  "Not in HS Info"))</f>
        <v/>
      </c>
      <c r="E300" t="str">
        <f>IF(ISBLANK('HS Info'!A299), "", 'HS Info'!A299)</f>
        <v/>
      </c>
      <c r="F300" s="5" t="str">
        <f>IFERROR(VLOOKUP($E300, 'HS Info'!$A:$D, 4, FALSE), IF($E300="", "", "Not in HS Info"))</f>
        <v/>
      </c>
      <c r="G300" t="str">
        <f>IF(_xlfn.MAXIFS(ACT!$K:$K, ACT!$B:$B, 'Vetting Master'!$C300)&gt;0, _xlfn.MAXIFS(ACT!$K:$K, ACT!$B:$B, 'Vetting Master'!$C300), IF($E300="", "", 0))</f>
        <v/>
      </c>
      <c r="H300" t="str">
        <f>IF(_xlfn.MAXIFS(ACT!$J:$J, ACT!$B:$B, 'Vetting Master'!$C300)&gt;0, _xlfn.MAXIFS(ACT!$J:$J, ACT!$B:$B, 'Vetting Master'!$C300), IF($E300="", "", 0))</f>
        <v/>
      </c>
      <c r="I300" t="str">
        <f>IF(_xlfn.MAXIFS('SLCC Placement'!K:K, 'SLCC Placement'!B:B, 'Vetting Master'!$C300)&gt;0, _xlfn.MAXIFS('SLCC Placement'!K:K, 'SLCC Placement'!B:B, 'Vetting Master'!$C300), IF($E300="", "", 0))</f>
        <v/>
      </c>
      <c r="J300" t="str">
        <f>IF(_xlfn.MAXIFS('SLCC Placement'!J:J, 'SLCC Placement'!B:B, 'Vetting Master'!$C300)&gt;0, _xlfn.MAXIFS('SLCC Placement'!J:J, 'SLCC Placement'!B:B, 'Vetting Master'!$C300), IF($E300="", "", 0))</f>
        <v/>
      </c>
      <c r="K300" s="5" t="str">
        <f>IFERROR(IF(AND(MATCH(C300,'AP Credit'!B:B,0)&gt;0, MATCH("ENGL 1010",'AP Credit'!J:J,0)&gt;0),"Yes","No"), IF($E300="", " ", "No"))</f>
        <v xml:space="preserve"> </v>
      </c>
      <c r="L300" s="11" t="str" cm="1">
        <f t="array" ref="L300">IF($E300="", "", _xlfn.IFNA(_xlfn.IFS( J300&gt;599,  "1210 - Verify C or Better",  AND(J300&gt;499, OR(I300&gt;13, G300&gt;17)), "1060 - Verify C or Better", AND( OR(G300&gt;17, I300&gt;13), OR(H300&gt;22, J300&gt;399)), "1050 - Verify C or Better", OR( H300&gt;21, J300&gt;299), "1010/1030/1040", OR( H300&gt;19, J300&gt;299), "1010/1030", OR( H300&gt;18, J300&gt;299), "1030"), "Verify C or better in Secondary Math 1,2,3"))</f>
        <v/>
      </c>
      <c r="M300" s="4" t="str">
        <f>IFERROR(VLOOKUP($E300, 'HS Info'!$A:$E, 5, FALSE), IF($E300="", "", "Not in HS Info"))</f>
        <v/>
      </c>
      <c r="N300" s="5" t="str">
        <f>IFERROR(VLOOKUP($C300,Holds!$C:$K, 2, FALSE), IF($E300="", "", 0))</f>
        <v/>
      </c>
      <c r="O300" s="7" t="str">
        <f>IF($E300="", "", _xlfn.XLOOKUP(C300, 'SLCC Student'!H:H, 'SLCC Student'!P:P, "Not Found", 0, 1))</f>
        <v/>
      </c>
      <c r="P300" s="5" t="str">
        <f>IFERROR(VLOOKUP($E300, 'SLCC Student'!$A:$Q, 10, FALSE), IF($E300="", "", "Not Admitted"))</f>
        <v/>
      </c>
      <c r="Q300" s="5" t="str">
        <f>IFERROR(VLOOKUP($E300,'SLCC Student'!$A:$Q,12,FALSE),IF($E300="","", "NotAdmitted"))</f>
        <v/>
      </c>
    </row>
    <row r="301" spans="1:17" x14ac:dyDescent="0.2">
      <c r="A301" s="5" t="str">
        <f>IFERROR(VLOOKUP($E301,'HS Info'!$A:$D,2,FALSE),IF($E301="","","Not in HS Info"))</f>
        <v/>
      </c>
      <c r="B301" s="6" t="str">
        <f>IFERROR(VLOOKUP($C301, 'SLCC Student'!$H:$R, 11, FALSE), IF($E301="", "",  "Not yet admitted"))</f>
        <v/>
      </c>
      <c r="C301" s="5" t="str">
        <f>IFERROR(VLOOKUP($E301,'SLCC Student'!$A:$R,8,FALSE), IF($E301="", "", "Not yet admitted"))</f>
        <v/>
      </c>
      <c r="D301" s="5" t="str">
        <f>IFERROR(VLOOKUP($E301, 'HS Info'!$A:$D, 3, FALSE), IF($E301="", "",  "Not in HS Info"))</f>
        <v/>
      </c>
      <c r="E301" t="str">
        <f>IF(ISBLANK('HS Info'!A300), "", 'HS Info'!A300)</f>
        <v/>
      </c>
      <c r="F301" s="5" t="str">
        <f>IFERROR(VLOOKUP($E301, 'HS Info'!$A:$D, 4, FALSE), IF($E301="", "", "Not in HS Info"))</f>
        <v/>
      </c>
      <c r="G301" t="str">
        <f>IF(_xlfn.MAXIFS(ACT!$K:$K, ACT!$B:$B, 'Vetting Master'!$C301)&gt;0, _xlfn.MAXIFS(ACT!$K:$K, ACT!$B:$B, 'Vetting Master'!$C301), IF($E301="", "", 0))</f>
        <v/>
      </c>
      <c r="H301" t="str">
        <f>IF(_xlfn.MAXIFS(ACT!$J:$J, ACT!$B:$B, 'Vetting Master'!$C301)&gt;0, _xlfn.MAXIFS(ACT!$J:$J, ACT!$B:$B, 'Vetting Master'!$C301), IF($E301="", "", 0))</f>
        <v/>
      </c>
      <c r="I301" t="str">
        <f>IF(_xlfn.MAXIFS('SLCC Placement'!K:K, 'SLCC Placement'!B:B, 'Vetting Master'!$C301)&gt;0, _xlfn.MAXIFS('SLCC Placement'!K:K, 'SLCC Placement'!B:B, 'Vetting Master'!$C301), IF($E301="", "", 0))</f>
        <v/>
      </c>
      <c r="J301" t="str">
        <f>IF(_xlfn.MAXIFS('SLCC Placement'!J:J, 'SLCC Placement'!B:B, 'Vetting Master'!$C301)&gt;0, _xlfn.MAXIFS('SLCC Placement'!J:J, 'SLCC Placement'!B:B, 'Vetting Master'!$C301), IF($E301="", "", 0))</f>
        <v/>
      </c>
      <c r="K301" s="5" t="str">
        <f>IFERROR(IF(AND(MATCH(C301,'AP Credit'!B:B,0)&gt;0, MATCH("ENGL 1010",'AP Credit'!J:J,0)&gt;0),"Yes","No"), IF($E301="", " ", "No"))</f>
        <v xml:space="preserve"> </v>
      </c>
      <c r="L301" s="11" t="str" cm="1">
        <f t="array" ref="L301">IF($E301="", "", _xlfn.IFNA(_xlfn.IFS( J301&gt;599,  "1210 - Verify C or Better",  AND(J301&gt;499, OR(I301&gt;13, G301&gt;17)), "1060 - Verify C or Better", AND( OR(G301&gt;17, I301&gt;13), OR(H301&gt;22, J301&gt;399)), "1050 - Verify C or Better", OR( H301&gt;21, J301&gt;299), "1010/1030/1040", OR( H301&gt;19, J301&gt;299), "1010/1030", OR( H301&gt;18, J301&gt;299), "1030"), "Verify C or better in Secondary Math 1,2,3"))</f>
        <v/>
      </c>
      <c r="M301" s="4" t="str">
        <f>IFERROR(VLOOKUP($E301, 'HS Info'!$A:$E, 5, FALSE), IF($E301="", "", "Not in HS Info"))</f>
        <v/>
      </c>
      <c r="N301" s="5" t="str">
        <f>IFERROR(VLOOKUP($C301,Holds!$C:$K, 2, FALSE), IF($E301="", "", 0))</f>
        <v/>
      </c>
      <c r="O301" s="7" t="str">
        <f>IF($E301="", "", _xlfn.XLOOKUP(C301, 'SLCC Student'!H:H, 'SLCC Student'!P:P, "Not Found", 0, 1))</f>
        <v/>
      </c>
      <c r="P301" s="5" t="str">
        <f>IFERROR(VLOOKUP($E301, 'SLCC Student'!$A:$Q, 10, FALSE), IF($E301="", "", "Not Admitted"))</f>
        <v/>
      </c>
      <c r="Q301" s="5" t="str">
        <f>IFERROR(VLOOKUP($E301,'SLCC Student'!$A:$Q,12,FALSE),IF($E301="","", "NotAdmitted"))</f>
        <v/>
      </c>
    </row>
    <row r="302" spans="1:17" x14ac:dyDescent="0.2">
      <c r="A302" s="5" t="str">
        <f>IFERROR(VLOOKUP($E302,'HS Info'!$A:$D,2,FALSE),IF($E302="","","Not in HS Info"))</f>
        <v/>
      </c>
      <c r="B302" s="6" t="str">
        <f>IFERROR(VLOOKUP($C302, 'SLCC Student'!$H:$R, 11, FALSE), IF($E302="", "",  "Not yet admitted"))</f>
        <v/>
      </c>
      <c r="C302" s="5" t="str">
        <f>IFERROR(VLOOKUP($E302,'SLCC Student'!$A:$R,8,FALSE), IF($E302="", "", "Not yet admitted"))</f>
        <v/>
      </c>
      <c r="D302" s="5" t="str">
        <f>IFERROR(VLOOKUP($E302, 'HS Info'!$A:$D, 3, FALSE), IF($E302="", "",  "Not in HS Info"))</f>
        <v/>
      </c>
      <c r="E302" t="str">
        <f>IF(ISBLANK('HS Info'!A301), "", 'HS Info'!A301)</f>
        <v/>
      </c>
      <c r="F302" s="5" t="str">
        <f>IFERROR(VLOOKUP($E302, 'HS Info'!$A:$D, 4, FALSE), IF($E302="", "", "Not in HS Info"))</f>
        <v/>
      </c>
      <c r="G302" t="str">
        <f>IF(_xlfn.MAXIFS(ACT!$K:$K, ACT!$B:$B, 'Vetting Master'!$C302)&gt;0, _xlfn.MAXIFS(ACT!$K:$K, ACT!$B:$B, 'Vetting Master'!$C302), IF($E302="", "", 0))</f>
        <v/>
      </c>
      <c r="H302" t="str">
        <f>IF(_xlfn.MAXIFS(ACT!$J:$J, ACT!$B:$B, 'Vetting Master'!$C302)&gt;0, _xlfn.MAXIFS(ACT!$J:$J, ACT!$B:$B, 'Vetting Master'!$C302), IF($E302="", "", 0))</f>
        <v/>
      </c>
      <c r="I302" t="str">
        <f>IF(_xlfn.MAXIFS('SLCC Placement'!K:K, 'SLCC Placement'!B:B, 'Vetting Master'!$C302)&gt;0, _xlfn.MAXIFS('SLCC Placement'!K:K, 'SLCC Placement'!B:B, 'Vetting Master'!$C302), IF($E302="", "", 0))</f>
        <v/>
      </c>
      <c r="J302" t="str">
        <f>IF(_xlfn.MAXIFS('SLCC Placement'!J:J, 'SLCC Placement'!B:B, 'Vetting Master'!$C302)&gt;0, _xlfn.MAXIFS('SLCC Placement'!J:J, 'SLCC Placement'!B:B, 'Vetting Master'!$C302), IF($E302="", "", 0))</f>
        <v/>
      </c>
      <c r="K302" s="5" t="str">
        <f>IFERROR(IF(AND(MATCH(C302,'AP Credit'!B:B,0)&gt;0, MATCH("ENGL 1010",'AP Credit'!J:J,0)&gt;0),"Yes","No"), IF($E302="", " ", "No"))</f>
        <v xml:space="preserve"> </v>
      </c>
      <c r="L302" s="11" t="str" cm="1">
        <f t="array" ref="L302">IF($E302="", "", _xlfn.IFNA(_xlfn.IFS( J302&gt;599,  "1210 - Verify C or Better",  AND(J302&gt;499, OR(I302&gt;13, G302&gt;17)), "1060 - Verify C or Better", AND( OR(G302&gt;17, I302&gt;13), OR(H302&gt;22, J302&gt;399)), "1050 - Verify C or Better", OR( H302&gt;21, J302&gt;299), "1010/1030/1040", OR( H302&gt;19, J302&gt;299), "1010/1030", OR( H302&gt;18, J302&gt;299), "1030"), "Verify C or better in Secondary Math 1,2,3"))</f>
        <v/>
      </c>
      <c r="M302" s="4" t="str">
        <f>IFERROR(VLOOKUP($E302, 'HS Info'!$A:$E, 5, FALSE), IF($E302="", "", "Not in HS Info"))</f>
        <v/>
      </c>
      <c r="N302" s="5" t="str">
        <f>IFERROR(VLOOKUP($C302,Holds!$C:$K, 2, FALSE), IF($E302="", "", 0))</f>
        <v/>
      </c>
      <c r="O302" s="7" t="str">
        <f>IF($E302="", "", _xlfn.XLOOKUP(C302, 'SLCC Student'!H:H, 'SLCC Student'!P:P, "Not Found", 0, 1))</f>
        <v/>
      </c>
      <c r="P302" s="5" t="str">
        <f>IFERROR(VLOOKUP($E302, 'SLCC Student'!$A:$Q, 10, FALSE), IF($E302="", "", "Not Admitted"))</f>
        <v/>
      </c>
      <c r="Q302" s="5" t="str">
        <f>IFERROR(VLOOKUP($E302,'SLCC Student'!$A:$Q,12,FALSE),IF($E302="","", "NotAdmitted"))</f>
        <v/>
      </c>
    </row>
    <row r="303" spans="1:17" x14ac:dyDescent="0.2">
      <c r="A303" s="5" t="str">
        <f>IFERROR(VLOOKUP($E303,'HS Info'!$A:$D,2,FALSE),IF($E303="","","Not in HS Info"))</f>
        <v/>
      </c>
      <c r="B303" s="6" t="str">
        <f>IFERROR(VLOOKUP($C303, 'SLCC Student'!$H:$R, 11, FALSE), IF($E303="", "",  "Not yet admitted"))</f>
        <v/>
      </c>
      <c r="C303" s="5" t="str">
        <f>IFERROR(VLOOKUP($E303,'SLCC Student'!$A:$R,8,FALSE), IF($E303="", "", "Not yet admitted"))</f>
        <v/>
      </c>
      <c r="D303" s="5" t="str">
        <f>IFERROR(VLOOKUP($E303, 'HS Info'!$A:$D, 3, FALSE), IF($E303="", "",  "Not in HS Info"))</f>
        <v/>
      </c>
      <c r="E303" t="str">
        <f>IF(ISBLANK('HS Info'!A302), "", 'HS Info'!A302)</f>
        <v/>
      </c>
      <c r="F303" s="5" t="str">
        <f>IFERROR(VLOOKUP($E303, 'HS Info'!$A:$D, 4, FALSE), IF($E303="", "", "Not in HS Info"))</f>
        <v/>
      </c>
      <c r="G303" t="str">
        <f>IF(_xlfn.MAXIFS(ACT!$K:$K, ACT!$B:$B, 'Vetting Master'!$C303)&gt;0, _xlfn.MAXIFS(ACT!$K:$K, ACT!$B:$B, 'Vetting Master'!$C303), IF($E303="", "", 0))</f>
        <v/>
      </c>
      <c r="H303" t="str">
        <f>IF(_xlfn.MAXIFS(ACT!$J:$J, ACT!$B:$B, 'Vetting Master'!$C303)&gt;0, _xlfn.MAXIFS(ACT!$J:$J, ACT!$B:$B, 'Vetting Master'!$C303), IF($E303="", "", 0))</f>
        <v/>
      </c>
      <c r="I303" t="str">
        <f>IF(_xlfn.MAXIFS('SLCC Placement'!K:K, 'SLCC Placement'!B:B, 'Vetting Master'!$C303)&gt;0, _xlfn.MAXIFS('SLCC Placement'!K:K, 'SLCC Placement'!B:B, 'Vetting Master'!$C303), IF($E303="", "", 0))</f>
        <v/>
      </c>
      <c r="J303" t="str">
        <f>IF(_xlfn.MAXIFS('SLCC Placement'!J:J, 'SLCC Placement'!B:B, 'Vetting Master'!$C303)&gt;0, _xlfn.MAXIFS('SLCC Placement'!J:J, 'SLCC Placement'!B:B, 'Vetting Master'!$C303), IF($E303="", "", 0))</f>
        <v/>
      </c>
      <c r="K303" s="5" t="str">
        <f>IFERROR(IF(AND(MATCH(C303,'AP Credit'!B:B,0)&gt;0, MATCH("ENGL 1010",'AP Credit'!J:J,0)&gt;0),"Yes","No"), IF($E303="", " ", "No"))</f>
        <v xml:space="preserve"> </v>
      </c>
      <c r="L303" s="11" t="str" cm="1">
        <f t="array" ref="L303">IF($E303="", "", _xlfn.IFNA(_xlfn.IFS( J303&gt;599,  "1210 - Verify C or Better",  AND(J303&gt;499, OR(I303&gt;13, G303&gt;17)), "1060 - Verify C or Better", AND( OR(G303&gt;17, I303&gt;13), OR(H303&gt;22, J303&gt;399)), "1050 - Verify C or Better", OR( H303&gt;21, J303&gt;299), "1010/1030/1040", OR( H303&gt;19, J303&gt;299), "1010/1030", OR( H303&gt;18, J303&gt;299), "1030"), "Verify C or better in Secondary Math 1,2,3"))</f>
        <v/>
      </c>
      <c r="M303" s="4" t="str">
        <f>IFERROR(VLOOKUP($E303, 'HS Info'!$A:$E, 5, FALSE), IF($E303="", "", "Not in HS Info"))</f>
        <v/>
      </c>
      <c r="N303" s="5" t="str">
        <f>IFERROR(VLOOKUP($C303,Holds!$C:$K, 2, FALSE), IF($E303="", "", 0))</f>
        <v/>
      </c>
      <c r="O303" s="7" t="str">
        <f>IF($E303="", "", _xlfn.XLOOKUP(C303, 'SLCC Student'!H:H, 'SLCC Student'!P:P, "Not Found", 0, 1))</f>
        <v/>
      </c>
      <c r="P303" s="5" t="str">
        <f>IFERROR(VLOOKUP($E303, 'SLCC Student'!$A:$Q, 10, FALSE), IF($E303="", "", "Not Admitted"))</f>
        <v/>
      </c>
      <c r="Q303" s="5" t="str">
        <f>IFERROR(VLOOKUP($E303,'SLCC Student'!$A:$Q,12,FALSE),IF($E303="","", "NotAdmitted"))</f>
        <v/>
      </c>
    </row>
    <row r="304" spans="1:17" x14ac:dyDescent="0.2">
      <c r="A304" s="5" t="str">
        <f>IFERROR(VLOOKUP($E304,'HS Info'!$A:$D,2,FALSE),IF($E304="","","Not in HS Info"))</f>
        <v/>
      </c>
      <c r="B304" s="6" t="str">
        <f>IFERROR(VLOOKUP($C304, 'SLCC Student'!$H:$R, 11, FALSE), IF($E304="", "",  "Not yet admitted"))</f>
        <v/>
      </c>
      <c r="C304" s="5" t="str">
        <f>IFERROR(VLOOKUP($E304,'SLCC Student'!$A:$R,8,FALSE), IF($E304="", "", "Not yet admitted"))</f>
        <v/>
      </c>
      <c r="D304" s="5" t="str">
        <f>IFERROR(VLOOKUP($E304, 'HS Info'!$A:$D, 3, FALSE), IF($E304="", "",  "Not in HS Info"))</f>
        <v/>
      </c>
      <c r="E304" t="str">
        <f>IF(ISBLANK('HS Info'!A303), "", 'HS Info'!A303)</f>
        <v/>
      </c>
      <c r="F304" s="5" t="str">
        <f>IFERROR(VLOOKUP($E304, 'HS Info'!$A:$D, 4, FALSE), IF($E304="", "", "Not in HS Info"))</f>
        <v/>
      </c>
      <c r="G304" t="str">
        <f>IF(_xlfn.MAXIFS(ACT!$K:$K, ACT!$B:$B, 'Vetting Master'!$C304)&gt;0, _xlfn.MAXIFS(ACT!$K:$K, ACT!$B:$B, 'Vetting Master'!$C304), IF($E304="", "", 0))</f>
        <v/>
      </c>
      <c r="H304" t="str">
        <f>IF(_xlfn.MAXIFS(ACT!$J:$J, ACT!$B:$B, 'Vetting Master'!$C304)&gt;0, _xlfn.MAXIFS(ACT!$J:$J, ACT!$B:$B, 'Vetting Master'!$C304), IF($E304="", "", 0))</f>
        <v/>
      </c>
      <c r="I304" t="str">
        <f>IF(_xlfn.MAXIFS('SLCC Placement'!K:K, 'SLCC Placement'!B:B, 'Vetting Master'!$C304)&gt;0, _xlfn.MAXIFS('SLCC Placement'!K:K, 'SLCC Placement'!B:B, 'Vetting Master'!$C304), IF($E304="", "", 0))</f>
        <v/>
      </c>
      <c r="J304" t="str">
        <f>IF(_xlfn.MAXIFS('SLCC Placement'!J:J, 'SLCC Placement'!B:B, 'Vetting Master'!$C304)&gt;0, _xlfn.MAXIFS('SLCC Placement'!J:J, 'SLCC Placement'!B:B, 'Vetting Master'!$C304), IF($E304="", "", 0))</f>
        <v/>
      </c>
      <c r="K304" s="5" t="str">
        <f>IFERROR(IF(AND(MATCH(C304,'AP Credit'!B:B,0)&gt;0, MATCH("ENGL 1010",'AP Credit'!J:J,0)&gt;0),"Yes","No"), IF($E304="", " ", "No"))</f>
        <v xml:space="preserve"> </v>
      </c>
      <c r="L304" s="11" t="str" cm="1">
        <f t="array" ref="L304">IF($E304="", "", _xlfn.IFNA(_xlfn.IFS( J304&gt;599,  "1210 - Verify C or Better",  AND(J304&gt;499, OR(I304&gt;13, G304&gt;17)), "1060 - Verify C or Better", AND( OR(G304&gt;17, I304&gt;13), OR(H304&gt;22, J304&gt;399)), "1050 - Verify C or Better", OR( H304&gt;21, J304&gt;299), "1010/1030/1040", OR( H304&gt;19, J304&gt;299), "1010/1030", OR( H304&gt;18, J304&gt;299), "1030"), "Verify C or better in Secondary Math 1,2,3"))</f>
        <v/>
      </c>
      <c r="M304" s="4" t="str">
        <f>IFERROR(VLOOKUP($E304, 'HS Info'!$A:$E, 5, FALSE), IF($E304="", "", "Not in HS Info"))</f>
        <v/>
      </c>
      <c r="N304" s="5" t="str">
        <f>IFERROR(VLOOKUP($C304,Holds!$C:$K, 2, FALSE), IF($E304="", "", 0))</f>
        <v/>
      </c>
      <c r="O304" s="7" t="str">
        <f>IF($E304="", "", _xlfn.XLOOKUP(C304, 'SLCC Student'!H:H, 'SLCC Student'!P:P, "Not Found", 0, 1))</f>
        <v/>
      </c>
      <c r="P304" s="5" t="str">
        <f>IFERROR(VLOOKUP($E304, 'SLCC Student'!$A:$Q, 10, FALSE), IF($E304="", "", "Not Admitted"))</f>
        <v/>
      </c>
      <c r="Q304" s="5" t="str">
        <f>IFERROR(VLOOKUP($E304,'SLCC Student'!$A:$Q,12,FALSE),IF($E304="","", "NotAdmitted"))</f>
        <v/>
      </c>
    </row>
    <row r="305" spans="1:17" x14ac:dyDescent="0.2">
      <c r="A305" s="5" t="str">
        <f>IFERROR(VLOOKUP($E305,'HS Info'!$A:$D,2,FALSE),IF($E305="","","Not in HS Info"))</f>
        <v/>
      </c>
      <c r="B305" s="6" t="str">
        <f>IFERROR(VLOOKUP($C305, 'SLCC Student'!$H:$R, 11, FALSE), IF($E305="", "",  "Not yet admitted"))</f>
        <v/>
      </c>
      <c r="C305" s="5" t="str">
        <f>IFERROR(VLOOKUP($E305,'SLCC Student'!$A:$R,8,FALSE), IF($E305="", "", "Not yet admitted"))</f>
        <v/>
      </c>
      <c r="D305" s="5" t="str">
        <f>IFERROR(VLOOKUP($E305, 'HS Info'!$A:$D, 3, FALSE), IF($E305="", "",  "Not in HS Info"))</f>
        <v/>
      </c>
      <c r="E305" t="str">
        <f>IF(ISBLANK('HS Info'!A304), "", 'HS Info'!A304)</f>
        <v/>
      </c>
      <c r="F305" s="5" t="str">
        <f>IFERROR(VLOOKUP($E305, 'HS Info'!$A:$D, 4, FALSE), IF($E305="", "", "Not in HS Info"))</f>
        <v/>
      </c>
      <c r="G305" t="str">
        <f>IF(_xlfn.MAXIFS(ACT!$K:$K, ACT!$B:$B, 'Vetting Master'!$C305)&gt;0, _xlfn.MAXIFS(ACT!$K:$K, ACT!$B:$B, 'Vetting Master'!$C305), IF($E305="", "", 0))</f>
        <v/>
      </c>
      <c r="H305" t="str">
        <f>IF(_xlfn.MAXIFS(ACT!$J:$J, ACT!$B:$B, 'Vetting Master'!$C305)&gt;0, _xlfn.MAXIFS(ACT!$J:$J, ACT!$B:$B, 'Vetting Master'!$C305), IF($E305="", "", 0))</f>
        <v/>
      </c>
      <c r="I305" t="str">
        <f>IF(_xlfn.MAXIFS('SLCC Placement'!K:K, 'SLCC Placement'!B:B, 'Vetting Master'!$C305)&gt;0, _xlfn.MAXIFS('SLCC Placement'!K:K, 'SLCC Placement'!B:B, 'Vetting Master'!$C305), IF($E305="", "", 0))</f>
        <v/>
      </c>
      <c r="J305" t="str">
        <f>IF(_xlfn.MAXIFS('SLCC Placement'!J:J, 'SLCC Placement'!B:B, 'Vetting Master'!$C305)&gt;0, _xlfn.MAXIFS('SLCC Placement'!J:J, 'SLCC Placement'!B:B, 'Vetting Master'!$C305), IF($E305="", "", 0))</f>
        <v/>
      </c>
      <c r="K305" s="5" t="str">
        <f>IFERROR(IF(AND(MATCH(C305,'AP Credit'!B:B,0)&gt;0, MATCH("ENGL 1010",'AP Credit'!J:J,0)&gt;0),"Yes","No"), IF($E305="", " ", "No"))</f>
        <v xml:space="preserve"> </v>
      </c>
      <c r="L305" s="11" t="str" cm="1">
        <f t="array" ref="L305">IF($E305="", "", _xlfn.IFNA(_xlfn.IFS( J305&gt;599,  "1210 - Verify C or Better",  AND(J305&gt;499, OR(I305&gt;13, G305&gt;17)), "1060 - Verify C or Better", AND( OR(G305&gt;17, I305&gt;13), OR(H305&gt;22, J305&gt;399)), "1050 - Verify C or Better", OR( H305&gt;21, J305&gt;299), "1010/1030/1040", OR( H305&gt;19, J305&gt;299), "1010/1030", OR( H305&gt;18, J305&gt;299), "1030"), "Verify C or better in Secondary Math 1,2,3"))</f>
        <v/>
      </c>
      <c r="M305" s="4" t="str">
        <f>IFERROR(VLOOKUP($E305, 'HS Info'!$A:$E, 5, FALSE), IF($E305="", "", "Not in HS Info"))</f>
        <v/>
      </c>
      <c r="N305" s="5" t="str">
        <f>IFERROR(VLOOKUP($C305,Holds!$C:$K, 2, FALSE), IF($E305="", "", 0))</f>
        <v/>
      </c>
      <c r="O305" s="7" t="str">
        <f>IF($E305="", "", _xlfn.XLOOKUP(C305, 'SLCC Student'!H:H, 'SLCC Student'!P:P, "Not Found", 0, 1))</f>
        <v/>
      </c>
      <c r="P305" s="5" t="str">
        <f>IFERROR(VLOOKUP($E305, 'SLCC Student'!$A:$Q, 10, FALSE), IF($E305="", "", "Not Admitted"))</f>
        <v/>
      </c>
      <c r="Q305" s="5" t="str">
        <f>IFERROR(VLOOKUP($E305,'SLCC Student'!$A:$Q,12,FALSE),IF($E305="","", "NotAdmitted"))</f>
        <v/>
      </c>
    </row>
    <row r="306" spans="1:17" x14ac:dyDescent="0.2">
      <c r="A306" s="5" t="str">
        <f>IFERROR(VLOOKUP($E306,'HS Info'!$A:$D,2,FALSE),IF($E306="","","Not in HS Info"))</f>
        <v/>
      </c>
      <c r="B306" s="6" t="str">
        <f>IFERROR(VLOOKUP($C306, 'SLCC Student'!$H:$R, 11, FALSE), IF($E306="", "",  "Not yet admitted"))</f>
        <v/>
      </c>
      <c r="C306" s="5" t="str">
        <f>IFERROR(VLOOKUP($E306,'SLCC Student'!$A:$R,8,FALSE), IF($E306="", "", "Not yet admitted"))</f>
        <v/>
      </c>
      <c r="D306" s="5" t="str">
        <f>IFERROR(VLOOKUP($E306, 'HS Info'!$A:$D, 3, FALSE), IF($E306="", "",  "Not in HS Info"))</f>
        <v/>
      </c>
      <c r="E306" t="str">
        <f>IF(ISBLANK('HS Info'!A305), "", 'HS Info'!A305)</f>
        <v/>
      </c>
      <c r="F306" s="5" t="str">
        <f>IFERROR(VLOOKUP($E306, 'HS Info'!$A:$D, 4, FALSE), IF($E306="", "", "Not in HS Info"))</f>
        <v/>
      </c>
      <c r="G306" t="str">
        <f>IF(_xlfn.MAXIFS(ACT!$K:$K, ACT!$B:$B, 'Vetting Master'!$C306)&gt;0, _xlfn.MAXIFS(ACT!$K:$K, ACT!$B:$B, 'Vetting Master'!$C306), IF($E306="", "", 0))</f>
        <v/>
      </c>
      <c r="H306" t="str">
        <f>IF(_xlfn.MAXIFS(ACT!$J:$J, ACT!$B:$B, 'Vetting Master'!$C306)&gt;0, _xlfn.MAXIFS(ACT!$J:$J, ACT!$B:$B, 'Vetting Master'!$C306), IF($E306="", "", 0))</f>
        <v/>
      </c>
      <c r="I306" t="str">
        <f>IF(_xlfn.MAXIFS('SLCC Placement'!K:K, 'SLCC Placement'!B:B, 'Vetting Master'!$C306)&gt;0, _xlfn.MAXIFS('SLCC Placement'!K:K, 'SLCC Placement'!B:B, 'Vetting Master'!$C306), IF($E306="", "", 0))</f>
        <v/>
      </c>
      <c r="J306" t="str">
        <f>IF(_xlfn.MAXIFS('SLCC Placement'!J:J, 'SLCC Placement'!B:B, 'Vetting Master'!$C306)&gt;0, _xlfn.MAXIFS('SLCC Placement'!J:J, 'SLCC Placement'!B:B, 'Vetting Master'!$C306), IF($E306="", "", 0))</f>
        <v/>
      </c>
      <c r="K306" s="5" t="str">
        <f>IFERROR(IF(AND(MATCH(C306,'AP Credit'!B:B,0)&gt;0, MATCH("ENGL 1010",'AP Credit'!J:J,0)&gt;0),"Yes","No"), IF($E306="", " ", "No"))</f>
        <v xml:space="preserve"> </v>
      </c>
      <c r="L306" s="11" t="str" cm="1">
        <f t="array" ref="L306">IF($E306="", "", _xlfn.IFNA(_xlfn.IFS( J306&gt;599,  "1210 - Verify C or Better",  AND(J306&gt;499, OR(I306&gt;13, G306&gt;17)), "1060 - Verify C or Better", AND( OR(G306&gt;17, I306&gt;13), OR(H306&gt;22, J306&gt;399)), "1050 - Verify C or Better", OR( H306&gt;21, J306&gt;299), "1010/1030/1040", OR( H306&gt;19, J306&gt;299), "1010/1030", OR( H306&gt;18, J306&gt;299), "1030"), "Verify C or better in Secondary Math 1,2,3"))</f>
        <v/>
      </c>
      <c r="M306" s="4" t="str">
        <f>IFERROR(VLOOKUP($E306, 'HS Info'!$A:$E, 5, FALSE), IF($E306="", "", "Not in HS Info"))</f>
        <v/>
      </c>
      <c r="N306" s="5" t="str">
        <f>IFERROR(VLOOKUP($C306,Holds!$C:$K, 2, FALSE), IF($E306="", "", 0))</f>
        <v/>
      </c>
      <c r="O306" s="7" t="str">
        <f>IF($E306="", "", _xlfn.XLOOKUP(C306, 'SLCC Student'!H:H, 'SLCC Student'!P:P, "Not Found", 0, 1))</f>
        <v/>
      </c>
      <c r="P306" s="5" t="str">
        <f>IFERROR(VLOOKUP($E306, 'SLCC Student'!$A:$Q, 10, FALSE), IF($E306="", "", "Not Admitted"))</f>
        <v/>
      </c>
      <c r="Q306" s="5" t="str">
        <f>IFERROR(VLOOKUP($E306,'SLCC Student'!$A:$Q,12,FALSE),IF($E306="","", "NotAdmitted"))</f>
        <v/>
      </c>
    </row>
    <row r="307" spans="1:17" x14ac:dyDescent="0.2">
      <c r="A307" s="5" t="str">
        <f>IFERROR(VLOOKUP($E307,'HS Info'!$A:$D,2,FALSE),IF($E307="","","Not in HS Info"))</f>
        <v/>
      </c>
      <c r="B307" s="6" t="str">
        <f>IFERROR(VLOOKUP($C307, 'SLCC Student'!$H:$R, 11, FALSE), IF($E307="", "",  "Not yet admitted"))</f>
        <v/>
      </c>
      <c r="C307" s="5" t="str">
        <f>IFERROR(VLOOKUP($E307,'SLCC Student'!$A:$R,8,FALSE), IF($E307="", "", "Not yet admitted"))</f>
        <v/>
      </c>
      <c r="D307" s="5" t="str">
        <f>IFERROR(VLOOKUP($E307, 'HS Info'!$A:$D, 3, FALSE), IF($E307="", "",  "Not in HS Info"))</f>
        <v/>
      </c>
      <c r="E307" t="str">
        <f>IF(ISBLANK('HS Info'!A306), "", 'HS Info'!A306)</f>
        <v/>
      </c>
      <c r="F307" s="5" t="str">
        <f>IFERROR(VLOOKUP($E307, 'HS Info'!$A:$D, 4, FALSE), IF($E307="", "", "Not in HS Info"))</f>
        <v/>
      </c>
      <c r="G307" t="str">
        <f>IF(_xlfn.MAXIFS(ACT!$K:$K, ACT!$B:$B, 'Vetting Master'!$C307)&gt;0, _xlfn.MAXIFS(ACT!$K:$K, ACT!$B:$B, 'Vetting Master'!$C307), IF($E307="", "", 0))</f>
        <v/>
      </c>
      <c r="H307" t="str">
        <f>IF(_xlfn.MAXIFS(ACT!$J:$J, ACT!$B:$B, 'Vetting Master'!$C307)&gt;0, _xlfn.MAXIFS(ACT!$J:$J, ACT!$B:$B, 'Vetting Master'!$C307), IF($E307="", "", 0))</f>
        <v/>
      </c>
      <c r="I307" t="str">
        <f>IF(_xlfn.MAXIFS('SLCC Placement'!K:K, 'SLCC Placement'!B:B, 'Vetting Master'!$C307)&gt;0, _xlfn.MAXIFS('SLCC Placement'!K:K, 'SLCC Placement'!B:B, 'Vetting Master'!$C307), IF($E307="", "", 0))</f>
        <v/>
      </c>
      <c r="J307" t="str">
        <f>IF(_xlfn.MAXIFS('SLCC Placement'!J:J, 'SLCC Placement'!B:B, 'Vetting Master'!$C307)&gt;0, _xlfn.MAXIFS('SLCC Placement'!J:J, 'SLCC Placement'!B:B, 'Vetting Master'!$C307), IF($E307="", "", 0))</f>
        <v/>
      </c>
      <c r="K307" s="5" t="str">
        <f>IFERROR(IF(AND(MATCH(C307,'AP Credit'!B:B,0)&gt;0, MATCH("ENGL 1010",'AP Credit'!J:J,0)&gt;0),"Yes","No"), IF($E307="", " ", "No"))</f>
        <v xml:space="preserve"> </v>
      </c>
      <c r="L307" s="11" t="str" cm="1">
        <f t="array" ref="L307">IF($E307="", "", _xlfn.IFNA(_xlfn.IFS( J307&gt;599,  "1210 - Verify C or Better",  AND(J307&gt;499, OR(I307&gt;13, G307&gt;17)), "1060 - Verify C or Better", AND( OR(G307&gt;17, I307&gt;13), OR(H307&gt;22, J307&gt;399)), "1050 - Verify C or Better", OR( H307&gt;21, J307&gt;299), "1010/1030/1040", OR( H307&gt;19, J307&gt;299), "1010/1030", OR( H307&gt;18, J307&gt;299), "1030"), "Verify C or better in Secondary Math 1,2,3"))</f>
        <v/>
      </c>
      <c r="M307" s="4" t="str">
        <f>IFERROR(VLOOKUP($E307, 'HS Info'!$A:$E, 5, FALSE), IF($E307="", "", "Not in HS Info"))</f>
        <v/>
      </c>
      <c r="N307" s="5" t="str">
        <f>IFERROR(VLOOKUP($C307,Holds!$C:$K, 2, FALSE), IF($E307="", "", 0))</f>
        <v/>
      </c>
      <c r="O307" s="7" t="str">
        <f>IF($E307="", "", _xlfn.XLOOKUP(C307, 'SLCC Student'!H:H, 'SLCC Student'!P:P, "Not Found", 0, 1))</f>
        <v/>
      </c>
      <c r="P307" s="5" t="str">
        <f>IFERROR(VLOOKUP($E307, 'SLCC Student'!$A:$Q, 10, FALSE), IF($E307="", "", "Not Admitted"))</f>
        <v/>
      </c>
      <c r="Q307" s="5" t="str">
        <f>IFERROR(VLOOKUP($E307,'SLCC Student'!$A:$Q,12,FALSE),IF($E307="","", "NotAdmitted"))</f>
        <v/>
      </c>
    </row>
    <row r="308" spans="1:17" x14ac:dyDescent="0.2">
      <c r="A308" s="5" t="str">
        <f>IFERROR(VLOOKUP($E308,'HS Info'!$A:$D,2,FALSE),IF($E308="","","Not in HS Info"))</f>
        <v/>
      </c>
      <c r="B308" s="6" t="str">
        <f>IFERROR(VLOOKUP($C308, 'SLCC Student'!$H:$R, 11, FALSE), IF($E308="", "",  "Not yet admitted"))</f>
        <v/>
      </c>
      <c r="C308" s="5" t="str">
        <f>IFERROR(VLOOKUP($E308,'SLCC Student'!$A:$R,8,FALSE), IF($E308="", "", "Not yet admitted"))</f>
        <v/>
      </c>
      <c r="D308" s="5" t="str">
        <f>IFERROR(VLOOKUP($E308, 'HS Info'!$A:$D, 3, FALSE), IF($E308="", "",  "Not in HS Info"))</f>
        <v/>
      </c>
      <c r="E308" t="str">
        <f>IF(ISBLANK('HS Info'!A307), "", 'HS Info'!A307)</f>
        <v/>
      </c>
      <c r="F308" s="5" t="str">
        <f>IFERROR(VLOOKUP($E308, 'HS Info'!$A:$D, 4, FALSE), IF($E308="", "", "Not in HS Info"))</f>
        <v/>
      </c>
      <c r="G308" t="str">
        <f>IF(_xlfn.MAXIFS(ACT!$K:$K, ACT!$B:$B, 'Vetting Master'!$C308)&gt;0, _xlfn.MAXIFS(ACT!$K:$K, ACT!$B:$B, 'Vetting Master'!$C308), IF($E308="", "", 0))</f>
        <v/>
      </c>
      <c r="H308" t="str">
        <f>IF(_xlfn.MAXIFS(ACT!$J:$J, ACT!$B:$B, 'Vetting Master'!$C308)&gt;0, _xlfn.MAXIFS(ACT!$J:$J, ACT!$B:$B, 'Vetting Master'!$C308), IF($E308="", "", 0))</f>
        <v/>
      </c>
      <c r="I308" t="str">
        <f>IF(_xlfn.MAXIFS('SLCC Placement'!K:K, 'SLCC Placement'!B:B, 'Vetting Master'!$C308)&gt;0, _xlfn.MAXIFS('SLCC Placement'!K:K, 'SLCC Placement'!B:B, 'Vetting Master'!$C308), IF($E308="", "", 0))</f>
        <v/>
      </c>
      <c r="J308" t="str">
        <f>IF(_xlfn.MAXIFS('SLCC Placement'!J:J, 'SLCC Placement'!B:B, 'Vetting Master'!$C308)&gt;0, _xlfn.MAXIFS('SLCC Placement'!J:J, 'SLCC Placement'!B:B, 'Vetting Master'!$C308), IF($E308="", "", 0))</f>
        <v/>
      </c>
      <c r="K308" s="5" t="str">
        <f>IFERROR(IF(AND(MATCH(C308,'AP Credit'!B:B,0)&gt;0, MATCH("ENGL 1010",'AP Credit'!J:J,0)&gt;0),"Yes","No"), IF($E308="", " ", "No"))</f>
        <v xml:space="preserve"> </v>
      </c>
      <c r="L308" s="11" t="str" cm="1">
        <f t="array" ref="L308">IF($E308="", "", _xlfn.IFNA(_xlfn.IFS( J308&gt;599,  "1210 - Verify C or Better",  AND(J308&gt;499, OR(I308&gt;13, G308&gt;17)), "1060 - Verify C or Better", AND( OR(G308&gt;17, I308&gt;13), OR(H308&gt;22, J308&gt;399)), "1050 - Verify C or Better", OR( H308&gt;21, J308&gt;299), "1010/1030/1040", OR( H308&gt;19, J308&gt;299), "1010/1030", OR( H308&gt;18, J308&gt;299), "1030"), "Verify C or better in Secondary Math 1,2,3"))</f>
        <v/>
      </c>
      <c r="M308" s="4" t="str">
        <f>IFERROR(VLOOKUP($E308, 'HS Info'!$A:$E, 5, FALSE), IF($E308="", "", "Not in HS Info"))</f>
        <v/>
      </c>
      <c r="N308" s="5" t="str">
        <f>IFERROR(VLOOKUP($C308,Holds!$C:$K, 2, FALSE), IF($E308="", "", 0))</f>
        <v/>
      </c>
      <c r="O308" s="7" t="str">
        <f>IF($E308="", "", _xlfn.XLOOKUP(C308, 'SLCC Student'!H:H, 'SLCC Student'!P:P, "Not Found", 0, 1))</f>
        <v/>
      </c>
      <c r="P308" s="5" t="str">
        <f>IFERROR(VLOOKUP($E308, 'SLCC Student'!$A:$Q, 10, FALSE), IF($E308="", "", "Not Admitted"))</f>
        <v/>
      </c>
      <c r="Q308" s="5" t="str">
        <f>IFERROR(VLOOKUP($E308,'SLCC Student'!$A:$Q,12,FALSE),IF($E308="","", "NotAdmitted"))</f>
        <v/>
      </c>
    </row>
    <row r="309" spans="1:17" x14ac:dyDescent="0.2">
      <c r="A309" s="5" t="str">
        <f>IFERROR(VLOOKUP($E309,'HS Info'!$A:$D,2,FALSE),IF($E309="","","Not in HS Info"))</f>
        <v/>
      </c>
      <c r="B309" s="6" t="str">
        <f>IFERROR(VLOOKUP($C309, 'SLCC Student'!$H:$R, 11, FALSE), IF($E309="", "",  "Not yet admitted"))</f>
        <v/>
      </c>
      <c r="C309" s="5" t="str">
        <f>IFERROR(VLOOKUP($E309,'SLCC Student'!$A:$R,8,FALSE), IF($E309="", "", "Not yet admitted"))</f>
        <v/>
      </c>
      <c r="D309" s="5" t="str">
        <f>IFERROR(VLOOKUP($E309, 'HS Info'!$A:$D, 3, FALSE), IF($E309="", "",  "Not in HS Info"))</f>
        <v/>
      </c>
      <c r="E309" t="str">
        <f>IF(ISBLANK('HS Info'!A308), "", 'HS Info'!A308)</f>
        <v/>
      </c>
      <c r="F309" s="5" t="str">
        <f>IFERROR(VLOOKUP($E309, 'HS Info'!$A:$D, 4, FALSE), IF($E309="", "", "Not in HS Info"))</f>
        <v/>
      </c>
      <c r="G309" t="str">
        <f>IF(_xlfn.MAXIFS(ACT!$K:$K, ACT!$B:$B, 'Vetting Master'!$C309)&gt;0, _xlfn.MAXIFS(ACT!$K:$K, ACT!$B:$B, 'Vetting Master'!$C309), IF($E309="", "", 0))</f>
        <v/>
      </c>
      <c r="H309" t="str">
        <f>IF(_xlfn.MAXIFS(ACT!$J:$J, ACT!$B:$B, 'Vetting Master'!$C309)&gt;0, _xlfn.MAXIFS(ACT!$J:$J, ACT!$B:$B, 'Vetting Master'!$C309), IF($E309="", "", 0))</f>
        <v/>
      </c>
      <c r="I309" t="str">
        <f>IF(_xlfn.MAXIFS('SLCC Placement'!K:K, 'SLCC Placement'!B:B, 'Vetting Master'!$C309)&gt;0, _xlfn.MAXIFS('SLCC Placement'!K:K, 'SLCC Placement'!B:B, 'Vetting Master'!$C309), IF($E309="", "", 0))</f>
        <v/>
      </c>
      <c r="J309" t="str">
        <f>IF(_xlfn.MAXIFS('SLCC Placement'!J:J, 'SLCC Placement'!B:B, 'Vetting Master'!$C309)&gt;0, _xlfn.MAXIFS('SLCC Placement'!J:J, 'SLCC Placement'!B:B, 'Vetting Master'!$C309), IF($E309="", "", 0))</f>
        <v/>
      </c>
      <c r="K309" s="5" t="str">
        <f>IFERROR(IF(AND(MATCH(C309,'AP Credit'!B:B,0)&gt;0, MATCH("ENGL 1010",'AP Credit'!J:J,0)&gt;0),"Yes","No"), IF($E309="", " ", "No"))</f>
        <v xml:space="preserve"> </v>
      </c>
      <c r="L309" s="11" t="str" cm="1">
        <f t="array" ref="L309">IF($E309="", "", _xlfn.IFNA(_xlfn.IFS( J309&gt;599,  "1210 - Verify C or Better",  AND(J309&gt;499, OR(I309&gt;13, G309&gt;17)), "1060 - Verify C or Better", AND( OR(G309&gt;17, I309&gt;13), OR(H309&gt;22, J309&gt;399)), "1050 - Verify C or Better", OR( H309&gt;21, J309&gt;299), "1010/1030/1040", OR( H309&gt;19, J309&gt;299), "1010/1030", OR( H309&gt;18, J309&gt;299), "1030"), "Verify C or better in Secondary Math 1,2,3"))</f>
        <v/>
      </c>
      <c r="M309" s="4" t="str">
        <f>IFERROR(VLOOKUP($E309, 'HS Info'!$A:$E, 5, FALSE), IF($E309="", "", "Not in HS Info"))</f>
        <v/>
      </c>
      <c r="N309" s="5" t="str">
        <f>IFERROR(VLOOKUP($C309,Holds!$C:$K, 2, FALSE), IF($E309="", "", 0))</f>
        <v/>
      </c>
      <c r="O309" s="7" t="str">
        <f>IF($E309="", "", _xlfn.XLOOKUP(C309, 'SLCC Student'!H:H, 'SLCC Student'!P:P, "Not Found", 0, 1))</f>
        <v/>
      </c>
      <c r="P309" s="5" t="str">
        <f>IFERROR(VLOOKUP($E309, 'SLCC Student'!$A:$Q, 10, FALSE), IF($E309="", "", "Not Admitted"))</f>
        <v/>
      </c>
      <c r="Q309" s="5" t="str">
        <f>IFERROR(VLOOKUP($E309,'SLCC Student'!$A:$Q,12,FALSE),IF($E309="","", "NotAdmitted"))</f>
        <v/>
      </c>
    </row>
    <row r="310" spans="1:17" x14ac:dyDescent="0.2">
      <c r="A310" s="5" t="str">
        <f>IFERROR(VLOOKUP($E310,'HS Info'!$A:$D,2,FALSE),IF($E310="","","Not in HS Info"))</f>
        <v/>
      </c>
      <c r="B310" s="6" t="str">
        <f>IFERROR(VLOOKUP($C310, 'SLCC Student'!$H:$R, 11, FALSE), IF($E310="", "",  "Not yet admitted"))</f>
        <v/>
      </c>
      <c r="C310" s="5" t="str">
        <f>IFERROR(VLOOKUP($E310,'SLCC Student'!$A:$R,8,FALSE), IF($E310="", "", "Not yet admitted"))</f>
        <v/>
      </c>
      <c r="D310" s="5" t="str">
        <f>IFERROR(VLOOKUP($E310, 'HS Info'!$A:$D, 3, FALSE), IF($E310="", "",  "Not in HS Info"))</f>
        <v/>
      </c>
      <c r="E310" t="str">
        <f>IF(ISBLANK('HS Info'!A309), "", 'HS Info'!A309)</f>
        <v/>
      </c>
      <c r="F310" s="5" t="str">
        <f>IFERROR(VLOOKUP($E310, 'HS Info'!$A:$D, 4, FALSE), IF($E310="", "", "Not in HS Info"))</f>
        <v/>
      </c>
      <c r="G310" t="str">
        <f>IF(_xlfn.MAXIFS(ACT!$K:$K, ACT!$B:$B, 'Vetting Master'!$C310)&gt;0, _xlfn.MAXIFS(ACT!$K:$K, ACT!$B:$B, 'Vetting Master'!$C310), IF($E310="", "", 0))</f>
        <v/>
      </c>
      <c r="H310" t="str">
        <f>IF(_xlfn.MAXIFS(ACT!$J:$J, ACT!$B:$B, 'Vetting Master'!$C310)&gt;0, _xlfn.MAXIFS(ACT!$J:$J, ACT!$B:$B, 'Vetting Master'!$C310), IF($E310="", "", 0))</f>
        <v/>
      </c>
      <c r="I310" t="str">
        <f>IF(_xlfn.MAXIFS('SLCC Placement'!K:K, 'SLCC Placement'!B:B, 'Vetting Master'!$C310)&gt;0, _xlfn.MAXIFS('SLCC Placement'!K:K, 'SLCC Placement'!B:B, 'Vetting Master'!$C310), IF($E310="", "", 0))</f>
        <v/>
      </c>
      <c r="J310" t="str">
        <f>IF(_xlfn.MAXIFS('SLCC Placement'!J:J, 'SLCC Placement'!B:B, 'Vetting Master'!$C310)&gt;0, _xlfn.MAXIFS('SLCC Placement'!J:J, 'SLCC Placement'!B:B, 'Vetting Master'!$C310), IF($E310="", "", 0))</f>
        <v/>
      </c>
      <c r="K310" s="5" t="str">
        <f>IFERROR(IF(AND(MATCH(C310,'AP Credit'!B:B,0)&gt;0, MATCH("ENGL 1010",'AP Credit'!J:J,0)&gt;0),"Yes","No"), IF($E310="", " ", "No"))</f>
        <v xml:space="preserve"> </v>
      </c>
      <c r="L310" s="11" t="str" cm="1">
        <f t="array" ref="L310">IF($E310="", "", _xlfn.IFNA(_xlfn.IFS( J310&gt;599,  "1210 - Verify C or Better",  AND(J310&gt;499, OR(I310&gt;13, G310&gt;17)), "1060 - Verify C or Better", AND( OR(G310&gt;17, I310&gt;13), OR(H310&gt;22, J310&gt;399)), "1050 - Verify C or Better", OR( H310&gt;21, J310&gt;299), "1010/1030/1040", OR( H310&gt;19, J310&gt;299), "1010/1030", OR( H310&gt;18, J310&gt;299), "1030"), "Verify C or better in Secondary Math 1,2,3"))</f>
        <v/>
      </c>
      <c r="M310" s="4" t="str">
        <f>IFERROR(VLOOKUP($E310, 'HS Info'!$A:$E, 5, FALSE), IF($E310="", "", "Not in HS Info"))</f>
        <v/>
      </c>
      <c r="N310" s="5" t="str">
        <f>IFERROR(VLOOKUP($C310,Holds!$C:$K, 2, FALSE), IF($E310="", "", 0))</f>
        <v/>
      </c>
      <c r="O310" s="7" t="str">
        <f>IF($E310="", "", _xlfn.XLOOKUP(C310, 'SLCC Student'!H:H, 'SLCC Student'!P:P, "Not Found", 0, 1))</f>
        <v/>
      </c>
      <c r="P310" s="5" t="str">
        <f>IFERROR(VLOOKUP($E310, 'SLCC Student'!$A:$Q, 10, FALSE), IF($E310="", "", "Not Admitted"))</f>
        <v/>
      </c>
      <c r="Q310" s="5" t="str">
        <f>IFERROR(VLOOKUP($E310,'SLCC Student'!$A:$Q,12,FALSE),IF($E310="","", "NotAdmitted"))</f>
        <v/>
      </c>
    </row>
    <row r="311" spans="1:17" x14ac:dyDescent="0.2">
      <c r="A311" s="5" t="str">
        <f>IFERROR(VLOOKUP($E311,'HS Info'!$A:$D,2,FALSE),IF($E311="","","Not in HS Info"))</f>
        <v/>
      </c>
      <c r="B311" s="6" t="str">
        <f>IFERROR(VLOOKUP($C311, 'SLCC Student'!$H:$R, 11, FALSE), IF($E311="", "",  "Not yet admitted"))</f>
        <v/>
      </c>
      <c r="C311" s="5" t="str">
        <f>IFERROR(VLOOKUP($E311,'SLCC Student'!$A:$R,8,FALSE), IF($E311="", "", "Not yet admitted"))</f>
        <v/>
      </c>
      <c r="D311" s="5" t="str">
        <f>IFERROR(VLOOKUP($E311, 'HS Info'!$A:$D, 3, FALSE), IF($E311="", "",  "Not in HS Info"))</f>
        <v/>
      </c>
      <c r="E311" t="str">
        <f>IF(ISBLANK('HS Info'!A310), "", 'HS Info'!A310)</f>
        <v/>
      </c>
      <c r="F311" s="5" t="str">
        <f>IFERROR(VLOOKUP($E311, 'HS Info'!$A:$D, 4, FALSE), IF($E311="", "", "Not in HS Info"))</f>
        <v/>
      </c>
      <c r="G311" t="str">
        <f>IF(_xlfn.MAXIFS(ACT!$K:$K, ACT!$B:$B, 'Vetting Master'!$C311)&gt;0, _xlfn.MAXIFS(ACT!$K:$K, ACT!$B:$B, 'Vetting Master'!$C311), IF($E311="", "", 0))</f>
        <v/>
      </c>
      <c r="H311" t="str">
        <f>IF(_xlfn.MAXIFS(ACT!$J:$J, ACT!$B:$B, 'Vetting Master'!$C311)&gt;0, _xlfn.MAXIFS(ACT!$J:$J, ACT!$B:$B, 'Vetting Master'!$C311), IF($E311="", "", 0))</f>
        <v/>
      </c>
      <c r="I311" t="str">
        <f>IF(_xlfn.MAXIFS('SLCC Placement'!K:K, 'SLCC Placement'!B:B, 'Vetting Master'!$C311)&gt;0, _xlfn.MAXIFS('SLCC Placement'!K:K, 'SLCC Placement'!B:B, 'Vetting Master'!$C311), IF($E311="", "", 0))</f>
        <v/>
      </c>
      <c r="J311" t="str">
        <f>IF(_xlfn.MAXIFS('SLCC Placement'!J:J, 'SLCC Placement'!B:B, 'Vetting Master'!$C311)&gt;0, _xlfn.MAXIFS('SLCC Placement'!J:J, 'SLCC Placement'!B:B, 'Vetting Master'!$C311), IF($E311="", "", 0))</f>
        <v/>
      </c>
      <c r="K311" s="5" t="str">
        <f>IFERROR(IF(AND(MATCH(C311,'AP Credit'!B:B,0)&gt;0, MATCH("ENGL 1010",'AP Credit'!J:J,0)&gt;0),"Yes","No"), IF($E311="", " ", "No"))</f>
        <v xml:space="preserve"> </v>
      </c>
      <c r="L311" s="11" t="str" cm="1">
        <f t="array" ref="L311">IF($E311="", "", _xlfn.IFNA(_xlfn.IFS( J311&gt;599,  "1210 - Verify C or Better",  AND(J311&gt;499, OR(I311&gt;13, G311&gt;17)), "1060 - Verify C or Better", AND( OR(G311&gt;17, I311&gt;13), OR(H311&gt;22, J311&gt;399)), "1050 - Verify C or Better", OR( H311&gt;21, J311&gt;299), "1010/1030/1040", OR( H311&gt;19, J311&gt;299), "1010/1030", OR( H311&gt;18, J311&gt;299), "1030"), "Verify C or better in Secondary Math 1,2,3"))</f>
        <v/>
      </c>
      <c r="M311" s="4" t="str">
        <f>IFERROR(VLOOKUP($E311, 'HS Info'!$A:$E, 5, FALSE), IF($E311="", "", "Not in HS Info"))</f>
        <v/>
      </c>
      <c r="N311" s="5" t="str">
        <f>IFERROR(VLOOKUP($C311,Holds!$C:$K, 2, FALSE), IF($E311="", "", 0))</f>
        <v/>
      </c>
      <c r="O311" s="7" t="str">
        <f>IF($E311="", "", _xlfn.XLOOKUP(C311, 'SLCC Student'!H:H, 'SLCC Student'!P:P, "Not Found", 0, 1))</f>
        <v/>
      </c>
      <c r="P311" s="5" t="str">
        <f>IFERROR(VLOOKUP($E311, 'SLCC Student'!$A:$Q, 10, FALSE), IF($E311="", "", "Not Admitted"))</f>
        <v/>
      </c>
      <c r="Q311" s="5" t="str">
        <f>IFERROR(VLOOKUP($E311,'SLCC Student'!$A:$Q,12,FALSE),IF($E311="","", "NotAdmitted"))</f>
        <v/>
      </c>
    </row>
    <row r="312" spans="1:17" x14ac:dyDescent="0.2">
      <c r="A312" s="5" t="str">
        <f>IFERROR(VLOOKUP($E312,'HS Info'!$A:$D,2,FALSE),IF($E312="","","Not in HS Info"))</f>
        <v/>
      </c>
      <c r="B312" s="6" t="str">
        <f>IFERROR(VLOOKUP($C312, 'SLCC Student'!$H:$R, 11, FALSE), IF($E312="", "",  "Not yet admitted"))</f>
        <v/>
      </c>
      <c r="C312" s="5" t="str">
        <f>IFERROR(VLOOKUP($E312,'SLCC Student'!$A:$R,8,FALSE), IF($E312="", "", "Not yet admitted"))</f>
        <v/>
      </c>
      <c r="D312" s="5" t="str">
        <f>IFERROR(VLOOKUP($E312, 'HS Info'!$A:$D, 3, FALSE), IF($E312="", "",  "Not in HS Info"))</f>
        <v/>
      </c>
      <c r="E312" t="str">
        <f>IF(ISBLANK('HS Info'!A311), "", 'HS Info'!A311)</f>
        <v/>
      </c>
      <c r="F312" s="5" t="str">
        <f>IFERROR(VLOOKUP($E312, 'HS Info'!$A:$D, 4, FALSE), IF($E312="", "", "Not in HS Info"))</f>
        <v/>
      </c>
      <c r="G312" t="str">
        <f>IF(_xlfn.MAXIFS(ACT!$K:$K, ACT!$B:$B, 'Vetting Master'!$C312)&gt;0, _xlfn.MAXIFS(ACT!$K:$K, ACT!$B:$B, 'Vetting Master'!$C312), IF($E312="", "", 0))</f>
        <v/>
      </c>
      <c r="H312" t="str">
        <f>IF(_xlfn.MAXIFS(ACT!$J:$J, ACT!$B:$B, 'Vetting Master'!$C312)&gt;0, _xlfn.MAXIFS(ACT!$J:$J, ACT!$B:$B, 'Vetting Master'!$C312), IF($E312="", "", 0))</f>
        <v/>
      </c>
      <c r="I312" t="str">
        <f>IF(_xlfn.MAXIFS('SLCC Placement'!K:K, 'SLCC Placement'!B:B, 'Vetting Master'!$C312)&gt;0, _xlfn.MAXIFS('SLCC Placement'!K:K, 'SLCC Placement'!B:B, 'Vetting Master'!$C312), IF($E312="", "", 0))</f>
        <v/>
      </c>
      <c r="J312" t="str">
        <f>IF(_xlfn.MAXIFS('SLCC Placement'!J:J, 'SLCC Placement'!B:B, 'Vetting Master'!$C312)&gt;0, _xlfn.MAXIFS('SLCC Placement'!J:J, 'SLCC Placement'!B:B, 'Vetting Master'!$C312), IF($E312="", "", 0))</f>
        <v/>
      </c>
      <c r="K312" s="5" t="str">
        <f>IFERROR(IF(AND(MATCH(C312,'AP Credit'!B:B,0)&gt;0, MATCH("ENGL 1010",'AP Credit'!J:J,0)&gt;0),"Yes","No"), IF($E312="", " ", "No"))</f>
        <v xml:space="preserve"> </v>
      </c>
      <c r="L312" s="11" t="str" cm="1">
        <f t="array" ref="L312">IF($E312="", "", _xlfn.IFNA(_xlfn.IFS( J312&gt;599,  "1210 - Verify C or Better",  AND(J312&gt;499, OR(I312&gt;13, G312&gt;17)), "1060 - Verify C or Better", AND( OR(G312&gt;17, I312&gt;13), OR(H312&gt;22, J312&gt;399)), "1050 - Verify C or Better", OR( H312&gt;21, J312&gt;299), "1010/1030/1040", OR( H312&gt;19, J312&gt;299), "1010/1030", OR( H312&gt;18, J312&gt;299), "1030"), "Verify C or better in Secondary Math 1,2,3"))</f>
        <v/>
      </c>
      <c r="M312" s="4" t="str">
        <f>IFERROR(VLOOKUP($E312, 'HS Info'!$A:$E, 5, FALSE), IF($E312="", "", "Not in HS Info"))</f>
        <v/>
      </c>
      <c r="N312" s="5" t="str">
        <f>IFERROR(VLOOKUP($C312,Holds!$C:$K, 2, FALSE), IF($E312="", "", 0))</f>
        <v/>
      </c>
      <c r="O312" s="7" t="str">
        <f>IF($E312="", "", _xlfn.XLOOKUP(C312, 'SLCC Student'!H:H, 'SLCC Student'!P:P, "Not Found", 0, 1))</f>
        <v/>
      </c>
      <c r="P312" s="5" t="str">
        <f>IFERROR(VLOOKUP($E312, 'SLCC Student'!$A:$Q, 10, FALSE), IF($E312="", "", "Not Admitted"))</f>
        <v/>
      </c>
      <c r="Q312" s="5" t="str">
        <f>IFERROR(VLOOKUP($E312,'SLCC Student'!$A:$Q,12,FALSE),IF($E312="","", "NotAdmitted"))</f>
        <v/>
      </c>
    </row>
    <row r="313" spans="1:17" x14ac:dyDescent="0.2">
      <c r="A313" s="5" t="str">
        <f>IFERROR(VLOOKUP($E313,'HS Info'!$A:$D,2,FALSE),IF($E313="","","Not in HS Info"))</f>
        <v/>
      </c>
      <c r="B313" s="6" t="str">
        <f>IFERROR(VLOOKUP($C313, 'SLCC Student'!$H:$R, 11, FALSE), IF($E313="", "",  "Not yet admitted"))</f>
        <v/>
      </c>
      <c r="C313" s="5" t="str">
        <f>IFERROR(VLOOKUP($E313,'SLCC Student'!$A:$R,8,FALSE), IF($E313="", "", "Not yet admitted"))</f>
        <v/>
      </c>
      <c r="D313" s="5" t="str">
        <f>IFERROR(VLOOKUP($E313, 'HS Info'!$A:$D, 3, FALSE), IF($E313="", "",  "Not in HS Info"))</f>
        <v/>
      </c>
      <c r="E313" t="str">
        <f>IF(ISBLANK('HS Info'!A312), "", 'HS Info'!A312)</f>
        <v/>
      </c>
      <c r="F313" s="5" t="str">
        <f>IFERROR(VLOOKUP($E313, 'HS Info'!$A:$D, 4, FALSE), IF($E313="", "", "Not in HS Info"))</f>
        <v/>
      </c>
      <c r="G313" t="str">
        <f>IF(_xlfn.MAXIFS(ACT!$K:$K, ACT!$B:$B, 'Vetting Master'!$C313)&gt;0, _xlfn.MAXIFS(ACT!$K:$K, ACT!$B:$B, 'Vetting Master'!$C313), IF($E313="", "", 0))</f>
        <v/>
      </c>
      <c r="H313" t="str">
        <f>IF(_xlfn.MAXIFS(ACT!$J:$J, ACT!$B:$B, 'Vetting Master'!$C313)&gt;0, _xlfn.MAXIFS(ACT!$J:$J, ACT!$B:$B, 'Vetting Master'!$C313), IF($E313="", "", 0))</f>
        <v/>
      </c>
      <c r="I313" t="str">
        <f>IF(_xlfn.MAXIFS('SLCC Placement'!K:K, 'SLCC Placement'!B:B, 'Vetting Master'!$C313)&gt;0, _xlfn.MAXIFS('SLCC Placement'!K:K, 'SLCC Placement'!B:B, 'Vetting Master'!$C313), IF($E313="", "", 0))</f>
        <v/>
      </c>
      <c r="J313" t="str">
        <f>IF(_xlfn.MAXIFS('SLCC Placement'!J:J, 'SLCC Placement'!B:B, 'Vetting Master'!$C313)&gt;0, _xlfn.MAXIFS('SLCC Placement'!J:J, 'SLCC Placement'!B:B, 'Vetting Master'!$C313), IF($E313="", "", 0))</f>
        <v/>
      </c>
      <c r="K313" s="5" t="str">
        <f>IFERROR(IF(AND(MATCH(C313,'AP Credit'!B:B,0)&gt;0, MATCH("ENGL 1010",'AP Credit'!J:J,0)&gt;0),"Yes","No"), IF($E313="", " ", "No"))</f>
        <v xml:space="preserve"> </v>
      </c>
      <c r="L313" s="11" t="str" cm="1">
        <f t="array" ref="L313">IF($E313="", "", _xlfn.IFNA(_xlfn.IFS( J313&gt;599,  "1210 - Verify C or Better",  AND(J313&gt;499, OR(I313&gt;13, G313&gt;17)), "1060 - Verify C or Better", AND( OR(G313&gt;17, I313&gt;13), OR(H313&gt;22, J313&gt;399)), "1050 - Verify C or Better", OR( H313&gt;21, J313&gt;299), "1010/1030/1040", OR( H313&gt;19, J313&gt;299), "1010/1030", OR( H313&gt;18, J313&gt;299), "1030"), "Verify C or better in Secondary Math 1,2,3"))</f>
        <v/>
      </c>
      <c r="M313" s="4" t="str">
        <f>IFERROR(VLOOKUP($E313, 'HS Info'!$A:$E, 5, FALSE), IF($E313="", "", "Not in HS Info"))</f>
        <v/>
      </c>
      <c r="N313" s="5" t="str">
        <f>IFERROR(VLOOKUP($C313,Holds!$C:$K, 2, FALSE), IF($E313="", "", 0))</f>
        <v/>
      </c>
      <c r="O313" s="7" t="str">
        <f>IF($E313="", "", _xlfn.XLOOKUP(C313, 'SLCC Student'!H:H, 'SLCC Student'!P:P, "Not Found", 0, 1))</f>
        <v/>
      </c>
      <c r="P313" s="5" t="str">
        <f>IFERROR(VLOOKUP($E313, 'SLCC Student'!$A:$Q, 10, FALSE), IF($E313="", "", "Not Admitted"))</f>
        <v/>
      </c>
      <c r="Q313" s="5" t="str">
        <f>IFERROR(VLOOKUP($E313,'SLCC Student'!$A:$Q,12,FALSE),IF($E313="","", "NotAdmitted"))</f>
        <v/>
      </c>
    </row>
    <row r="314" spans="1:17" x14ac:dyDescent="0.2">
      <c r="A314" s="5" t="str">
        <f>IFERROR(VLOOKUP($E314,'HS Info'!$A:$D,2,FALSE),IF($E314="","","Not in HS Info"))</f>
        <v/>
      </c>
      <c r="B314" s="6" t="str">
        <f>IFERROR(VLOOKUP($C314, 'SLCC Student'!$H:$R, 11, FALSE), IF($E314="", "",  "Not yet admitted"))</f>
        <v/>
      </c>
      <c r="C314" s="5" t="str">
        <f>IFERROR(VLOOKUP($E314,'SLCC Student'!$A:$R,8,FALSE), IF($E314="", "", "Not yet admitted"))</f>
        <v/>
      </c>
      <c r="D314" s="5" t="str">
        <f>IFERROR(VLOOKUP($E314, 'HS Info'!$A:$D, 3, FALSE), IF($E314="", "",  "Not in HS Info"))</f>
        <v/>
      </c>
      <c r="E314" t="str">
        <f>IF(ISBLANK('HS Info'!A313), "", 'HS Info'!A313)</f>
        <v/>
      </c>
      <c r="F314" s="5" t="str">
        <f>IFERROR(VLOOKUP($E314, 'HS Info'!$A:$D, 4, FALSE), IF($E314="", "", "Not in HS Info"))</f>
        <v/>
      </c>
      <c r="G314" t="str">
        <f>IF(_xlfn.MAXIFS(ACT!$K:$K, ACT!$B:$B, 'Vetting Master'!$C314)&gt;0, _xlfn.MAXIFS(ACT!$K:$K, ACT!$B:$B, 'Vetting Master'!$C314), IF($E314="", "", 0))</f>
        <v/>
      </c>
      <c r="H314" t="str">
        <f>IF(_xlfn.MAXIFS(ACT!$J:$J, ACT!$B:$B, 'Vetting Master'!$C314)&gt;0, _xlfn.MAXIFS(ACT!$J:$J, ACT!$B:$B, 'Vetting Master'!$C314), IF($E314="", "", 0))</f>
        <v/>
      </c>
      <c r="I314" t="str">
        <f>IF(_xlfn.MAXIFS('SLCC Placement'!K:K, 'SLCC Placement'!B:B, 'Vetting Master'!$C314)&gt;0, _xlfn.MAXIFS('SLCC Placement'!K:K, 'SLCC Placement'!B:B, 'Vetting Master'!$C314), IF($E314="", "", 0))</f>
        <v/>
      </c>
      <c r="J314" t="str">
        <f>IF(_xlfn.MAXIFS('SLCC Placement'!J:J, 'SLCC Placement'!B:B, 'Vetting Master'!$C314)&gt;0, _xlfn.MAXIFS('SLCC Placement'!J:J, 'SLCC Placement'!B:B, 'Vetting Master'!$C314), IF($E314="", "", 0))</f>
        <v/>
      </c>
      <c r="K314" s="5" t="str">
        <f>IFERROR(IF(AND(MATCH(C314,'AP Credit'!B:B,0)&gt;0, MATCH("ENGL 1010",'AP Credit'!J:J,0)&gt;0),"Yes","No"), IF($E314="", " ", "No"))</f>
        <v xml:space="preserve"> </v>
      </c>
      <c r="L314" s="11" t="str" cm="1">
        <f t="array" ref="L314">IF($E314="", "", _xlfn.IFNA(_xlfn.IFS( J314&gt;599,  "1210 - Verify C or Better",  AND(J314&gt;499, OR(I314&gt;13, G314&gt;17)), "1060 - Verify C or Better", AND( OR(G314&gt;17, I314&gt;13), OR(H314&gt;22, J314&gt;399)), "1050 - Verify C or Better", OR( H314&gt;21, J314&gt;299), "1010/1030/1040", OR( H314&gt;19, J314&gt;299), "1010/1030", OR( H314&gt;18, J314&gt;299), "1030"), "Verify C or better in Secondary Math 1,2,3"))</f>
        <v/>
      </c>
      <c r="M314" s="4" t="str">
        <f>IFERROR(VLOOKUP($E314, 'HS Info'!$A:$E, 5, FALSE), IF($E314="", "", "Not in HS Info"))</f>
        <v/>
      </c>
      <c r="N314" s="5" t="str">
        <f>IFERROR(VLOOKUP($C314,Holds!$C:$K, 2, FALSE), IF($E314="", "", 0))</f>
        <v/>
      </c>
      <c r="O314" s="7" t="str">
        <f>IF($E314="", "", _xlfn.XLOOKUP(C314, 'SLCC Student'!H:H, 'SLCC Student'!P:P, "Not Found", 0, 1))</f>
        <v/>
      </c>
      <c r="P314" s="5" t="str">
        <f>IFERROR(VLOOKUP($E314, 'SLCC Student'!$A:$Q, 10, FALSE), IF($E314="", "", "Not Admitted"))</f>
        <v/>
      </c>
      <c r="Q314" s="5" t="str">
        <f>IFERROR(VLOOKUP($E314,'SLCC Student'!$A:$Q,12,FALSE),IF($E314="","", "NotAdmitted"))</f>
        <v/>
      </c>
    </row>
    <row r="315" spans="1:17" x14ac:dyDescent="0.2">
      <c r="A315" s="5" t="str">
        <f>IFERROR(VLOOKUP($E315,'HS Info'!$A:$D,2,FALSE),IF($E315="","","Not in HS Info"))</f>
        <v/>
      </c>
      <c r="B315" s="6" t="str">
        <f>IFERROR(VLOOKUP($C315, 'SLCC Student'!$H:$R, 11, FALSE), IF($E315="", "",  "Not yet admitted"))</f>
        <v/>
      </c>
      <c r="C315" s="5" t="str">
        <f>IFERROR(VLOOKUP($E315,'SLCC Student'!$A:$R,8,FALSE), IF($E315="", "", "Not yet admitted"))</f>
        <v/>
      </c>
      <c r="D315" s="5" t="str">
        <f>IFERROR(VLOOKUP($E315, 'HS Info'!$A:$D, 3, FALSE), IF($E315="", "",  "Not in HS Info"))</f>
        <v/>
      </c>
      <c r="E315" t="str">
        <f>IF(ISBLANK('HS Info'!A314), "", 'HS Info'!A314)</f>
        <v/>
      </c>
      <c r="F315" s="5" t="str">
        <f>IFERROR(VLOOKUP($E315, 'HS Info'!$A:$D, 4, FALSE), IF($E315="", "", "Not in HS Info"))</f>
        <v/>
      </c>
      <c r="G315" t="str">
        <f>IF(_xlfn.MAXIFS(ACT!$K:$K, ACT!$B:$B, 'Vetting Master'!$C315)&gt;0, _xlfn.MAXIFS(ACT!$K:$K, ACT!$B:$B, 'Vetting Master'!$C315), IF($E315="", "", 0))</f>
        <v/>
      </c>
      <c r="H315" t="str">
        <f>IF(_xlfn.MAXIFS(ACT!$J:$J, ACT!$B:$B, 'Vetting Master'!$C315)&gt;0, _xlfn.MAXIFS(ACT!$J:$J, ACT!$B:$B, 'Vetting Master'!$C315), IF($E315="", "", 0))</f>
        <v/>
      </c>
      <c r="I315" t="str">
        <f>IF(_xlfn.MAXIFS('SLCC Placement'!K:K, 'SLCC Placement'!B:B, 'Vetting Master'!$C315)&gt;0, _xlfn.MAXIFS('SLCC Placement'!K:K, 'SLCC Placement'!B:B, 'Vetting Master'!$C315), IF($E315="", "", 0))</f>
        <v/>
      </c>
      <c r="J315" t="str">
        <f>IF(_xlfn.MAXIFS('SLCC Placement'!J:J, 'SLCC Placement'!B:B, 'Vetting Master'!$C315)&gt;0, _xlfn.MAXIFS('SLCC Placement'!J:J, 'SLCC Placement'!B:B, 'Vetting Master'!$C315), IF($E315="", "", 0))</f>
        <v/>
      </c>
      <c r="K315" s="5" t="str">
        <f>IFERROR(IF(AND(MATCH(C315,'AP Credit'!B:B,0)&gt;0, MATCH("ENGL 1010",'AP Credit'!J:J,0)&gt;0),"Yes","No"), IF($E315="", " ", "No"))</f>
        <v xml:space="preserve"> </v>
      </c>
      <c r="L315" s="11" t="str" cm="1">
        <f t="array" ref="L315">IF($E315="", "", _xlfn.IFNA(_xlfn.IFS( J315&gt;599,  "1210 - Verify C or Better",  AND(J315&gt;499, OR(I315&gt;13, G315&gt;17)), "1060 - Verify C or Better", AND( OR(G315&gt;17, I315&gt;13), OR(H315&gt;22, J315&gt;399)), "1050 - Verify C or Better", OR( H315&gt;21, J315&gt;299), "1010/1030/1040", OR( H315&gt;19, J315&gt;299), "1010/1030", OR( H315&gt;18, J315&gt;299), "1030"), "Verify C or better in Secondary Math 1,2,3"))</f>
        <v/>
      </c>
      <c r="M315" s="4" t="str">
        <f>IFERROR(VLOOKUP($E315, 'HS Info'!$A:$E, 5, FALSE), IF($E315="", "", "Not in HS Info"))</f>
        <v/>
      </c>
      <c r="N315" s="5" t="str">
        <f>IFERROR(VLOOKUP($C315,Holds!$C:$K, 2, FALSE), IF($E315="", "", 0))</f>
        <v/>
      </c>
      <c r="O315" s="7" t="str">
        <f>IF($E315="", "", _xlfn.XLOOKUP(C315, 'SLCC Student'!H:H, 'SLCC Student'!P:P, "Not Found", 0, 1))</f>
        <v/>
      </c>
      <c r="P315" s="5" t="str">
        <f>IFERROR(VLOOKUP($E315, 'SLCC Student'!$A:$Q, 10, FALSE), IF($E315="", "", "Not Admitted"))</f>
        <v/>
      </c>
      <c r="Q315" s="5" t="str">
        <f>IFERROR(VLOOKUP($E315,'SLCC Student'!$A:$Q,12,FALSE),IF($E315="","", "NotAdmitted"))</f>
        <v/>
      </c>
    </row>
    <row r="316" spans="1:17" x14ac:dyDescent="0.2">
      <c r="A316" s="5" t="str">
        <f>IFERROR(VLOOKUP($E316,'HS Info'!$A:$D,2,FALSE),IF($E316="","","Not in HS Info"))</f>
        <v/>
      </c>
      <c r="B316" s="6" t="str">
        <f>IFERROR(VLOOKUP($C316, 'SLCC Student'!$H:$R, 11, FALSE), IF($E316="", "",  "Not yet admitted"))</f>
        <v/>
      </c>
      <c r="C316" s="5" t="str">
        <f>IFERROR(VLOOKUP($E316,'SLCC Student'!$A:$R,8,FALSE), IF($E316="", "", "Not yet admitted"))</f>
        <v/>
      </c>
      <c r="D316" s="5" t="str">
        <f>IFERROR(VLOOKUP($E316, 'HS Info'!$A:$D, 3, FALSE), IF($E316="", "",  "Not in HS Info"))</f>
        <v/>
      </c>
      <c r="E316" t="str">
        <f>IF(ISBLANK('HS Info'!A315), "", 'HS Info'!A315)</f>
        <v/>
      </c>
      <c r="F316" s="5" t="str">
        <f>IFERROR(VLOOKUP($E316, 'HS Info'!$A:$D, 4, FALSE), IF($E316="", "", "Not in HS Info"))</f>
        <v/>
      </c>
      <c r="G316" t="str">
        <f>IF(_xlfn.MAXIFS(ACT!$K:$K, ACT!$B:$B, 'Vetting Master'!$C316)&gt;0, _xlfn.MAXIFS(ACT!$K:$K, ACT!$B:$B, 'Vetting Master'!$C316), IF($E316="", "", 0))</f>
        <v/>
      </c>
      <c r="H316" t="str">
        <f>IF(_xlfn.MAXIFS(ACT!$J:$J, ACT!$B:$B, 'Vetting Master'!$C316)&gt;0, _xlfn.MAXIFS(ACT!$J:$J, ACT!$B:$B, 'Vetting Master'!$C316), IF($E316="", "", 0))</f>
        <v/>
      </c>
      <c r="I316" t="str">
        <f>IF(_xlfn.MAXIFS('SLCC Placement'!K:K, 'SLCC Placement'!B:B, 'Vetting Master'!$C316)&gt;0, _xlfn.MAXIFS('SLCC Placement'!K:K, 'SLCC Placement'!B:B, 'Vetting Master'!$C316), IF($E316="", "", 0))</f>
        <v/>
      </c>
      <c r="J316" t="str">
        <f>IF(_xlfn.MAXIFS('SLCC Placement'!J:J, 'SLCC Placement'!B:B, 'Vetting Master'!$C316)&gt;0, _xlfn.MAXIFS('SLCC Placement'!J:J, 'SLCC Placement'!B:B, 'Vetting Master'!$C316), IF($E316="", "", 0))</f>
        <v/>
      </c>
      <c r="K316" s="5" t="str">
        <f>IFERROR(IF(AND(MATCH(C316,'AP Credit'!B:B,0)&gt;0, MATCH("ENGL 1010",'AP Credit'!J:J,0)&gt;0),"Yes","No"), IF($E316="", " ", "No"))</f>
        <v xml:space="preserve"> </v>
      </c>
      <c r="L316" s="11" t="str" cm="1">
        <f t="array" ref="L316">IF($E316="", "", _xlfn.IFNA(_xlfn.IFS( J316&gt;599,  "1210 - Verify C or Better",  AND(J316&gt;499, OR(I316&gt;13, G316&gt;17)), "1060 - Verify C or Better", AND( OR(G316&gt;17, I316&gt;13), OR(H316&gt;22, J316&gt;399)), "1050 - Verify C or Better", OR( H316&gt;21, J316&gt;299), "1010/1030/1040", OR( H316&gt;19, J316&gt;299), "1010/1030", OR( H316&gt;18, J316&gt;299), "1030"), "Verify C or better in Secondary Math 1,2,3"))</f>
        <v/>
      </c>
      <c r="M316" s="4" t="str">
        <f>IFERROR(VLOOKUP($E316, 'HS Info'!$A:$E, 5, FALSE), IF($E316="", "", "Not in HS Info"))</f>
        <v/>
      </c>
      <c r="N316" s="5" t="str">
        <f>IFERROR(VLOOKUP($C316,Holds!$C:$K, 2, FALSE), IF($E316="", "", 0))</f>
        <v/>
      </c>
      <c r="O316" s="7" t="str">
        <f>IF($E316="", "", _xlfn.XLOOKUP(C316, 'SLCC Student'!H:H, 'SLCC Student'!P:P, "Not Found", 0, 1))</f>
        <v/>
      </c>
      <c r="P316" s="5" t="str">
        <f>IFERROR(VLOOKUP($E316, 'SLCC Student'!$A:$Q, 10, FALSE), IF($E316="", "", "Not Admitted"))</f>
        <v/>
      </c>
      <c r="Q316" s="5" t="str">
        <f>IFERROR(VLOOKUP($E316,'SLCC Student'!$A:$Q,12,FALSE),IF($E316="","", "NotAdmitted"))</f>
        <v/>
      </c>
    </row>
    <row r="317" spans="1:17" x14ac:dyDescent="0.2">
      <c r="A317" s="5" t="str">
        <f>IFERROR(VLOOKUP($E317,'HS Info'!$A:$D,2,FALSE),IF($E317="","","Not in HS Info"))</f>
        <v/>
      </c>
      <c r="B317" s="6" t="str">
        <f>IFERROR(VLOOKUP($C317, 'SLCC Student'!$H:$R, 11, FALSE), IF($E317="", "",  "Not yet admitted"))</f>
        <v/>
      </c>
      <c r="C317" s="5" t="str">
        <f>IFERROR(VLOOKUP($E317,'SLCC Student'!$A:$R,8,FALSE), IF($E317="", "", "Not yet admitted"))</f>
        <v/>
      </c>
      <c r="D317" s="5" t="str">
        <f>IFERROR(VLOOKUP($E317, 'HS Info'!$A:$D, 3, FALSE), IF($E317="", "",  "Not in HS Info"))</f>
        <v/>
      </c>
      <c r="E317" t="str">
        <f>IF(ISBLANK('HS Info'!A316), "", 'HS Info'!A316)</f>
        <v/>
      </c>
      <c r="F317" s="5" t="str">
        <f>IFERROR(VLOOKUP($E317, 'HS Info'!$A:$D, 4, FALSE), IF($E317="", "", "Not in HS Info"))</f>
        <v/>
      </c>
      <c r="G317" t="str">
        <f>IF(_xlfn.MAXIFS(ACT!$K:$K, ACT!$B:$B, 'Vetting Master'!$C317)&gt;0, _xlfn.MAXIFS(ACT!$K:$K, ACT!$B:$B, 'Vetting Master'!$C317), IF($E317="", "", 0))</f>
        <v/>
      </c>
      <c r="H317" t="str">
        <f>IF(_xlfn.MAXIFS(ACT!$J:$J, ACT!$B:$B, 'Vetting Master'!$C317)&gt;0, _xlfn.MAXIFS(ACT!$J:$J, ACT!$B:$B, 'Vetting Master'!$C317), IF($E317="", "", 0))</f>
        <v/>
      </c>
      <c r="I317" t="str">
        <f>IF(_xlfn.MAXIFS('SLCC Placement'!K:K, 'SLCC Placement'!B:B, 'Vetting Master'!$C317)&gt;0, _xlfn.MAXIFS('SLCC Placement'!K:K, 'SLCC Placement'!B:B, 'Vetting Master'!$C317), IF($E317="", "", 0))</f>
        <v/>
      </c>
      <c r="J317" t="str">
        <f>IF(_xlfn.MAXIFS('SLCC Placement'!J:J, 'SLCC Placement'!B:B, 'Vetting Master'!$C317)&gt;0, _xlfn.MAXIFS('SLCC Placement'!J:J, 'SLCC Placement'!B:B, 'Vetting Master'!$C317), IF($E317="", "", 0))</f>
        <v/>
      </c>
      <c r="K317" s="5" t="str">
        <f>IFERROR(IF(AND(MATCH(C317,'AP Credit'!B:B,0)&gt;0, MATCH("ENGL 1010",'AP Credit'!J:J,0)&gt;0),"Yes","No"), IF($E317="", " ", "No"))</f>
        <v xml:space="preserve"> </v>
      </c>
      <c r="L317" s="11" t="str" cm="1">
        <f t="array" ref="L317">IF($E317="", "", _xlfn.IFNA(_xlfn.IFS( J317&gt;599,  "1210 - Verify C or Better",  AND(J317&gt;499, OR(I317&gt;13, G317&gt;17)), "1060 - Verify C or Better", AND( OR(G317&gt;17, I317&gt;13), OR(H317&gt;22, J317&gt;399)), "1050 - Verify C or Better", OR( H317&gt;21, J317&gt;299), "1010/1030/1040", OR( H317&gt;19, J317&gt;299), "1010/1030", OR( H317&gt;18, J317&gt;299), "1030"), "Verify C or better in Secondary Math 1,2,3"))</f>
        <v/>
      </c>
      <c r="M317" s="4" t="str">
        <f>IFERROR(VLOOKUP($E317, 'HS Info'!$A:$E, 5, FALSE), IF($E317="", "", "Not in HS Info"))</f>
        <v/>
      </c>
      <c r="N317" s="5" t="str">
        <f>IFERROR(VLOOKUP($C317,Holds!$C:$K, 2, FALSE), IF($E317="", "", 0))</f>
        <v/>
      </c>
      <c r="O317" s="7" t="str">
        <f>IF($E317="", "", _xlfn.XLOOKUP(C317, 'SLCC Student'!H:H, 'SLCC Student'!P:P, "Not Found", 0, 1))</f>
        <v/>
      </c>
      <c r="P317" s="5" t="str">
        <f>IFERROR(VLOOKUP($E317, 'SLCC Student'!$A:$Q, 10, FALSE), IF($E317="", "", "Not Admitted"))</f>
        <v/>
      </c>
      <c r="Q317" s="5" t="str">
        <f>IFERROR(VLOOKUP($E317,'SLCC Student'!$A:$Q,12,FALSE),IF($E317="","", "NotAdmitted"))</f>
        <v/>
      </c>
    </row>
    <row r="318" spans="1:17" x14ac:dyDescent="0.2">
      <c r="A318" s="5" t="str">
        <f>IFERROR(VLOOKUP($E318,'HS Info'!$A:$D,2,FALSE),IF($E318="","","Not in HS Info"))</f>
        <v/>
      </c>
      <c r="B318" s="6" t="str">
        <f>IFERROR(VLOOKUP($C318, 'SLCC Student'!$H:$R, 11, FALSE), IF($E318="", "",  "Not yet admitted"))</f>
        <v/>
      </c>
      <c r="C318" s="5" t="str">
        <f>IFERROR(VLOOKUP($E318,'SLCC Student'!$A:$R,8,FALSE), IF($E318="", "", "Not yet admitted"))</f>
        <v/>
      </c>
      <c r="D318" s="5" t="str">
        <f>IFERROR(VLOOKUP($E318, 'HS Info'!$A:$D, 3, FALSE), IF($E318="", "",  "Not in HS Info"))</f>
        <v/>
      </c>
      <c r="E318" t="str">
        <f>IF(ISBLANK('HS Info'!A317), "", 'HS Info'!A317)</f>
        <v/>
      </c>
      <c r="F318" s="5" t="str">
        <f>IFERROR(VLOOKUP($E318, 'HS Info'!$A:$D, 4, FALSE), IF($E318="", "", "Not in HS Info"))</f>
        <v/>
      </c>
      <c r="G318" t="str">
        <f>IF(_xlfn.MAXIFS(ACT!$K:$K, ACT!$B:$B, 'Vetting Master'!$C318)&gt;0, _xlfn.MAXIFS(ACT!$K:$K, ACT!$B:$B, 'Vetting Master'!$C318), IF($E318="", "", 0))</f>
        <v/>
      </c>
      <c r="H318" t="str">
        <f>IF(_xlfn.MAXIFS(ACT!$J:$J, ACT!$B:$B, 'Vetting Master'!$C318)&gt;0, _xlfn.MAXIFS(ACT!$J:$J, ACT!$B:$B, 'Vetting Master'!$C318), IF($E318="", "", 0))</f>
        <v/>
      </c>
      <c r="I318" t="str">
        <f>IF(_xlfn.MAXIFS('SLCC Placement'!K:K, 'SLCC Placement'!B:B, 'Vetting Master'!$C318)&gt;0, _xlfn.MAXIFS('SLCC Placement'!K:K, 'SLCC Placement'!B:B, 'Vetting Master'!$C318), IF($E318="", "", 0))</f>
        <v/>
      </c>
      <c r="J318" t="str">
        <f>IF(_xlfn.MAXIFS('SLCC Placement'!J:J, 'SLCC Placement'!B:B, 'Vetting Master'!$C318)&gt;0, _xlfn.MAXIFS('SLCC Placement'!J:J, 'SLCC Placement'!B:B, 'Vetting Master'!$C318), IF($E318="", "", 0))</f>
        <v/>
      </c>
      <c r="K318" s="5" t="str">
        <f>IFERROR(IF(AND(MATCH(C318,'AP Credit'!B:B,0)&gt;0, MATCH("ENGL 1010",'AP Credit'!J:J,0)&gt;0),"Yes","No"), IF($E318="", " ", "No"))</f>
        <v xml:space="preserve"> </v>
      </c>
      <c r="L318" s="11" t="str" cm="1">
        <f t="array" ref="L318">IF($E318="", "", _xlfn.IFNA(_xlfn.IFS( J318&gt;599,  "1210 - Verify C or Better",  AND(J318&gt;499, OR(I318&gt;13, G318&gt;17)), "1060 - Verify C or Better", AND( OR(G318&gt;17, I318&gt;13), OR(H318&gt;22, J318&gt;399)), "1050 - Verify C or Better", OR( H318&gt;21, J318&gt;299), "1010/1030/1040", OR( H318&gt;19, J318&gt;299), "1010/1030", OR( H318&gt;18, J318&gt;299), "1030"), "Verify C or better in Secondary Math 1,2,3"))</f>
        <v/>
      </c>
      <c r="M318" s="4" t="str">
        <f>IFERROR(VLOOKUP($E318, 'HS Info'!$A:$E, 5, FALSE), IF($E318="", "", "Not in HS Info"))</f>
        <v/>
      </c>
      <c r="N318" s="5" t="str">
        <f>IFERROR(VLOOKUP($C318,Holds!$C:$K, 2, FALSE), IF($E318="", "", 0))</f>
        <v/>
      </c>
      <c r="O318" s="7" t="str">
        <f>IF($E318="", "", _xlfn.XLOOKUP(C318, 'SLCC Student'!H:H, 'SLCC Student'!P:P, "Not Found", 0, 1))</f>
        <v/>
      </c>
      <c r="P318" s="5" t="str">
        <f>IFERROR(VLOOKUP($E318, 'SLCC Student'!$A:$Q, 10, FALSE), IF($E318="", "", "Not Admitted"))</f>
        <v/>
      </c>
      <c r="Q318" s="5" t="str">
        <f>IFERROR(VLOOKUP($E318,'SLCC Student'!$A:$Q,12,FALSE),IF($E318="","", "NotAdmitted"))</f>
        <v/>
      </c>
    </row>
    <row r="319" spans="1:17" x14ac:dyDescent="0.2">
      <c r="A319" s="5" t="str">
        <f>IFERROR(VLOOKUP($E319,'HS Info'!$A:$D,2,FALSE),IF($E319="","","Not in HS Info"))</f>
        <v/>
      </c>
      <c r="B319" s="6" t="str">
        <f>IFERROR(VLOOKUP($C319, 'SLCC Student'!$H:$R, 11, FALSE), IF($E319="", "",  "Not yet admitted"))</f>
        <v/>
      </c>
      <c r="C319" s="5" t="str">
        <f>IFERROR(VLOOKUP($E319,'SLCC Student'!$A:$R,8,FALSE), IF($E319="", "", "Not yet admitted"))</f>
        <v/>
      </c>
      <c r="D319" s="5" t="str">
        <f>IFERROR(VLOOKUP($E319, 'HS Info'!$A:$D, 3, FALSE), IF($E319="", "",  "Not in HS Info"))</f>
        <v/>
      </c>
      <c r="E319" t="str">
        <f>IF(ISBLANK('HS Info'!A318), "", 'HS Info'!A318)</f>
        <v/>
      </c>
      <c r="F319" s="5" t="str">
        <f>IFERROR(VLOOKUP($E319, 'HS Info'!$A:$D, 4, FALSE), IF($E319="", "", "Not in HS Info"))</f>
        <v/>
      </c>
      <c r="G319" t="str">
        <f>IF(_xlfn.MAXIFS(ACT!$K:$K, ACT!$B:$B, 'Vetting Master'!$C319)&gt;0, _xlfn.MAXIFS(ACT!$K:$K, ACT!$B:$B, 'Vetting Master'!$C319), IF($E319="", "", 0))</f>
        <v/>
      </c>
      <c r="H319" t="str">
        <f>IF(_xlfn.MAXIFS(ACT!$J:$J, ACT!$B:$B, 'Vetting Master'!$C319)&gt;0, _xlfn.MAXIFS(ACT!$J:$J, ACT!$B:$B, 'Vetting Master'!$C319), IF($E319="", "", 0))</f>
        <v/>
      </c>
      <c r="I319" t="str">
        <f>IF(_xlfn.MAXIFS('SLCC Placement'!K:K, 'SLCC Placement'!B:B, 'Vetting Master'!$C319)&gt;0, _xlfn.MAXIFS('SLCC Placement'!K:K, 'SLCC Placement'!B:B, 'Vetting Master'!$C319), IF($E319="", "", 0))</f>
        <v/>
      </c>
      <c r="J319" t="str">
        <f>IF(_xlfn.MAXIFS('SLCC Placement'!J:J, 'SLCC Placement'!B:B, 'Vetting Master'!$C319)&gt;0, _xlfn.MAXIFS('SLCC Placement'!J:J, 'SLCC Placement'!B:B, 'Vetting Master'!$C319), IF($E319="", "", 0))</f>
        <v/>
      </c>
      <c r="K319" s="5" t="str">
        <f>IFERROR(IF(AND(MATCH(C319,'AP Credit'!B:B,0)&gt;0, MATCH("ENGL 1010",'AP Credit'!J:J,0)&gt;0),"Yes","No"), IF($E319="", " ", "No"))</f>
        <v xml:space="preserve"> </v>
      </c>
      <c r="L319" s="11" t="str" cm="1">
        <f t="array" ref="L319">IF($E319="", "", _xlfn.IFNA(_xlfn.IFS( J319&gt;599,  "1210 - Verify C or Better",  AND(J319&gt;499, OR(I319&gt;13, G319&gt;17)), "1060 - Verify C or Better", AND( OR(G319&gt;17, I319&gt;13), OR(H319&gt;22, J319&gt;399)), "1050 - Verify C or Better", OR( H319&gt;21, J319&gt;299), "1010/1030/1040", OR( H319&gt;19, J319&gt;299), "1010/1030", OR( H319&gt;18, J319&gt;299), "1030"), "Verify C or better in Secondary Math 1,2,3"))</f>
        <v/>
      </c>
      <c r="M319" s="4" t="str">
        <f>IFERROR(VLOOKUP($E319, 'HS Info'!$A:$E, 5, FALSE), IF($E319="", "", "Not in HS Info"))</f>
        <v/>
      </c>
      <c r="N319" s="5" t="str">
        <f>IFERROR(VLOOKUP($C319,Holds!$C:$K, 2, FALSE), IF($E319="", "", 0))</f>
        <v/>
      </c>
      <c r="O319" s="7" t="str">
        <f>IF($E319="", "", _xlfn.XLOOKUP(C319, 'SLCC Student'!H:H, 'SLCC Student'!P:P, "Not Found", 0, 1))</f>
        <v/>
      </c>
      <c r="P319" s="5" t="str">
        <f>IFERROR(VLOOKUP($E319, 'SLCC Student'!$A:$Q, 10, FALSE), IF($E319="", "", "Not Admitted"))</f>
        <v/>
      </c>
      <c r="Q319" s="5" t="str">
        <f>IFERROR(VLOOKUP($E319,'SLCC Student'!$A:$Q,12,FALSE),IF($E319="","", "NotAdmitted"))</f>
        <v/>
      </c>
    </row>
    <row r="320" spans="1:17" x14ac:dyDescent="0.2">
      <c r="A320" s="5" t="str">
        <f>IFERROR(VLOOKUP($E320,'HS Info'!$A:$D,2,FALSE),IF($E320="","","Not in HS Info"))</f>
        <v/>
      </c>
      <c r="B320" s="6" t="str">
        <f>IFERROR(VLOOKUP($C320, 'SLCC Student'!$H:$R, 11, FALSE), IF($E320="", "",  "Not yet admitted"))</f>
        <v/>
      </c>
      <c r="C320" s="5" t="str">
        <f>IFERROR(VLOOKUP($E320,'SLCC Student'!$A:$R,8,FALSE), IF($E320="", "", "Not yet admitted"))</f>
        <v/>
      </c>
      <c r="D320" s="5" t="str">
        <f>IFERROR(VLOOKUP($E320, 'HS Info'!$A:$D, 3, FALSE), IF($E320="", "",  "Not in HS Info"))</f>
        <v/>
      </c>
      <c r="E320" t="str">
        <f>IF(ISBLANK('HS Info'!A319), "", 'HS Info'!A319)</f>
        <v/>
      </c>
      <c r="F320" s="5" t="str">
        <f>IFERROR(VLOOKUP($E320, 'HS Info'!$A:$D, 4, FALSE), IF($E320="", "", "Not in HS Info"))</f>
        <v/>
      </c>
      <c r="G320" t="str">
        <f>IF(_xlfn.MAXIFS(ACT!$K:$K, ACT!$B:$B, 'Vetting Master'!$C320)&gt;0, _xlfn.MAXIFS(ACT!$K:$K, ACT!$B:$B, 'Vetting Master'!$C320), IF($E320="", "", 0))</f>
        <v/>
      </c>
      <c r="H320" t="str">
        <f>IF(_xlfn.MAXIFS(ACT!$J:$J, ACT!$B:$B, 'Vetting Master'!$C320)&gt;0, _xlfn.MAXIFS(ACT!$J:$J, ACT!$B:$B, 'Vetting Master'!$C320), IF($E320="", "", 0))</f>
        <v/>
      </c>
      <c r="I320" t="str">
        <f>IF(_xlfn.MAXIFS('SLCC Placement'!K:K, 'SLCC Placement'!B:B, 'Vetting Master'!$C320)&gt;0, _xlfn.MAXIFS('SLCC Placement'!K:K, 'SLCC Placement'!B:B, 'Vetting Master'!$C320), IF($E320="", "", 0))</f>
        <v/>
      </c>
      <c r="J320" t="str">
        <f>IF(_xlfn.MAXIFS('SLCC Placement'!J:J, 'SLCC Placement'!B:B, 'Vetting Master'!$C320)&gt;0, _xlfn.MAXIFS('SLCC Placement'!J:J, 'SLCC Placement'!B:B, 'Vetting Master'!$C320), IF($E320="", "", 0))</f>
        <v/>
      </c>
      <c r="K320" s="5" t="str">
        <f>IFERROR(IF(AND(MATCH(C320,'AP Credit'!B:B,0)&gt;0, MATCH("ENGL 1010",'AP Credit'!J:J,0)&gt;0),"Yes","No"), IF($E320="", " ", "No"))</f>
        <v xml:space="preserve"> </v>
      </c>
      <c r="L320" s="11" t="str" cm="1">
        <f t="array" ref="L320">IF($E320="", "", _xlfn.IFNA(_xlfn.IFS( J320&gt;599,  "1210 - Verify C or Better",  AND(J320&gt;499, OR(I320&gt;13, G320&gt;17)), "1060 - Verify C or Better", AND( OR(G320&gt;17, I320&gt;13), OR(H320&gt;22, J320&gt;399)), "1050 - Verify C or Better", OR( H320&gt;21, J320&gt;299), "1010/1030/1040", OR( H320&gt;19, J320&gt;299), "1010/1030", OR( H320&gt;18, J320&gt;299), "1030"), "Verify C or better in Secondary Math 1,2,3"))</f>
        <v/>
      </c>
      <c r="M320" s="4" t="str">
        <f>IFERROR(VLOOKUP($E320, 'HS Info'!$A:$E, 5, FALSE), IF($E320="", "", "Not in HS Info"))</f>
        <v/>
      </c>
      <c r="N320" s="5" t="str">
        <f>IFERROR(VLOOKUP($C320,Holds!$C:$K, 2, FALSE), IF($E320="", "", 0))</f>
        <v/>
      </c>
      <c r="O320" s="7" t="str">
        <f>IF($E320="", "", _xlfn.XLOOKUP(C320, 'SLCC Student'!H:H, 'SLCC Student'!P:P, "Not Found", 0, 1))</f>
        <v/>
      </c>
      <c r="P320" s="5" t="str">
        <f>IFERROR(VLOOKUP($E320, 'SLCC Student'!$A:$Q, 10, FALSE), IF($E320="", "", "Not Admitted"))</f>
        <v/>
      </c>
      <c r="Q320" s="5" t="str">
        <f>IFERROR(VLOOKUP($E320,'SLCC Student'!$A:$Q,12,FALSE),IF($E320="","", "NotAdmitted"))</f>
        <v/>
      </c>
    </row>
    <row r="321" spans="1:17" x14ac:dyDescent="0.2">
      <c r="A321" s="5" t="str">
        <f>IFERROR(VLOOKUP($E321,'HS Info'!$A:$D,2,FALSE),IF($E321="","","Not in HS Info"))</f>
        <v/>
      </c>
      <c r="B321" s="6" t="str">
        <f>IFERROR(VLOOKUP($C321, 'SLCC Student'!$H:$R, 11, FALSE), IF($E321="", "",  "Not yet admitted"))</f>
        <v/>
      </c>
      <c r="C321" s="5" t="str">
        <f>IFERROR(VLOOKUP($E321,'SLCC Student'!$A:$R,8,FALSE), IF($E321="", "", "Not yet admitted"))</f>
        <v/>
      </c>
      <c r="D321" s="5" t="str">
        <f>IFERROR(VLOOKUP($E321, 'HS Info'!$A:$D, 3, FALSE), IF($E321="", "",  "Not in HS Info"))</f>
        <v/>
      </c>
      <c r="E321" t="str">
        <f>IF(ISBLANK('HS Info'!A320), "", 'HS Info'!A320)</f>
        <v/>
      </c>
      <c r="F321" s="5" t="str">
        <f>IFERROR(VLOOKUP($E321, 'HS Info'!$A:$D, 4, FALSE), IF($E321="", "", "Not in HS Info"))</f>
        <v/>
      </c>
      <c r="G321" t="str">
        <f>IF(_xlfn.MAXIFS(ACT!$K:$K, ACT!$B:$B, 'Vetting Master'!$C321)&gt;0, _xlfn.MAXIFS(ACT!$K:$K, ACT!$B:$B, 'Vetting Master'!$C321), IF($E321="", "", 0))</f>
        <v/>
      </c>
      <c r="H321" t="str">
        <f>IF(_xlfn.MAXIFS(ACT!$J:$J, ACT!$B:$B, 'Vetting Master'!$C321)&gt;0, _xlfn.MAXIFS(ACT!$J:$J, ACT!$B:$B, 'Vetting Master'!$C321), IF($E321="", "", 0))</f>
        <v/>
      </c>
      <c r="I321" t="str">
        <f>IF(_xlfn.MAXIFS('SLCC Placement'!K:K, 'SLCC Placement'!B:B, 'Vetting Master'!$C321)&gt;0, _xlfn.MAXIFS('SLCC Placement'!K:K, 'SLCC Placement'!B:B, 'Vetting Master'!$C321), IF($E321="", "", 0))</f>
        <v/>
      </c>
      <c r="J321" t="str">
        <f>IF(_xlfn.MAXIFS('SLCC Placement'!J:J, 'SLCC Placement'!B:B, 'Vetting Master'!$C321)&gt;0, _xlfn.MAXIFS('SLCC Placement'!J:J, 'SLCC Placement'!B:B, 'Vetting Master'!$C321), IF($E321="", "", 0))</f>
        <v/>
      </c>
      <c r="K321" s="5" t="str">
        <f>IFERROR(IF(AND(MATCH(C321,'AP Credit'!B:B,0)&gt;0, MATCH("ENGL 1010",'AP Credit'!J:J,0)&gt;0),"Yes","No"), IF($E321="", " ", "No"))</f>
        <v xml:space="preserve"> </v>
      </c>
      <c r="L321" s="11" t="str" cm="1">
        <f t="array" ref="L321">IF($E321="", "", _xlfn.IFNA(_xlfn.IFS( J321&gt;599,  "1210 - Verify C or Better",  AND(J321&gt;499, OR(I321&gt;13, G321&gt;17)), "1060 - Verify C or Better", AND( OR(G321&gt;17, I321&gt;13), OR(H321&gt;22, J321&gt;399)), "1050 - Verify C or Better", OR( H321&gt;21, J321&gt;299), "1010/1030/1040", OR( H321&gt;19, J321&gt;299), "1010/1030", OR( H321&gt;18, J321&gt;299), "1030"), "Verify C or better in Secondary Math 1,2,3"))</f>
        <v/>
      </c>
      <c r="M321" s="4" t="str">
        <f>IFERROR(VLOOKUP($E321, 'HS Info'!$A:$E, 5, FALSE), IF($E321="", "", "Not in HS Info"))</f>
        <v/>
      </c>
      <c r="N321" s="5" t="str">
        <f>IFERROR(VLOOKUP($C321,Holds!$C:$K, 2, FALSE), IF($E321="", "", 0))</f>
        <v/>
      </c>
      <c r="O321" s="7" t="str">
        <f>IF($E321="", "", _xlfn.XLOOKUP(C321, 'SLCC Student'!H:H, 'SLCC Student'!P:P, "Not Found", 0, 1))</f>
        <v/>
      </c>
      <c r="P321" s="5" t="str">
        <f>IFERROR(VLOOKUP($E321, 'SLCC Student'!$A:$Q, 10, FALSE), IF($E321="", "", "Not Admitted"))</f>
        <v/>
      </c>
      <c r="Q321" s="5" t="str">
        <f>IFERROR(VLOOKUP($E321,'SLCC Student'!$A:$Q,12,FALSE),IF($E321="","", "NotAdmitted"))</f>
        <v/>
      </c>
    </row>
    <row r="322" spans="1:17" x14ac:dyDescent="0.2">
      <c r="A322" s="5" t="str">
        <f>IFERROR(VLOOKUP($E322,'HS Info'!$A:$D,2,FALSE),IF($E322="","","Not in HS Info"))</f>
        <v/>
      </c>
      <c r="B322" s="6" t="str">
        <f>IFERROR(VLOOKUP($C322, 'SLCC Student'!$H:$R, 11, FALSE), IF($E322="", "",  "Not yet admitted"))</f>
        <v/>
      </c>
      <c r="C322" s="5" t="str">
        <f>IFERROR(VLOOKUP($E322,'SLCC Student'!$A:$R,8,FALSE), IF($E322="", "", "Not yet admitted"))</f>
        <v/>
      </c>
      <c r="D322" s="5" t="str">
        <f>IFERROR(VLOOKUP($E322, 'HS Info'!$A:$D, 3, FALSE), IF($E322="", "",  "Not in HS Info"))</f>
        <v/>
      </c>
      <c r="E322" t="str">
        <f>IF(ISBLANK('HS Info'!A321), "", 'HS Info'!A321)</f>
        <v/>
      </c>
      <c r="F322" s="5" t="str">
        <f>IFERROR(VLOOKUP($E322, 'HS Info'!$A:$D, 4, FALSE), IF($E322="", "", "Not in HS Info"))</f>
        <v/>
      </c>
      <c r="G322" t="str">
        <f>IF(_xlfn.MAXIFS(ACT!$K:$K, ACT!$B:$B, 'Vetting Master'!$C322)&gt;0, _xlfn.MAXIFS(ACT!$K:$K, ACT!$B:$B, 'Vetting Master'!$C322), IF($E322="", "", 0))</f>
        <v/>
      </c>
      <c r="H322" t="str">
        <f>IF(_xlfn.MAXIFS(ACT!$J:$J, ACT!$B:$B, 'Vetting Master'!$C322)&gt;0, _xlfn.MAXIFS(ACT!$J:$J, ACT!$B:$B, 'Vetting Master'!$C322), IF($E322="", "", 0))</f>
        <v/>
      </c>
      <c r="I322" t="str">
        <f>IF(_xlfn.MAXIFS('SLCC Placement'!K:K, 'SLCC Placement'!B:B, 'Vetting Master'!$C322)&gt;0, _xlfn.MAXIFS('SLCC Placement'!K:K, 'SLCC Placement'!B:B, 'Vetting Master'!$C322), IF($E322="", "", 0))</f>
        <v/>
      </c>
      <c r="J322" t="str">
        <f>IF(_xlfn.MAXIFS('SLCC Placement'!J:J, 'SLCC Placement'!B:B, 'Vetting Master'!$C322)&gt;0, _xlfn.MAXIFS('SLCC Placement'!J:J, 'SLCC Placement'!B:B, 'Vetting Master'!$C322), IF($E322="", "", 0))</f>
        <v/>
      </c>
      <c r="K322" s="5" t="str">
        <f>IFERROR(IF(AND(MATCH(C322,'AP Credit'!B:B,0)&gt;0, MATCH("ENGL 1010",'AP Credit'!J:J,0)&gt;0),"Yes","No"), IF($E322="", " ", "No"))</f>
        <v xml:space="preserve"> </v>
      </c>
      <c r="L322" s="11" t="str" cm="1">
        <f t="array" ref="L322">IF($E322="", "", _xlfn.IFNA(_xlfn.IFS( J322&gt;599,  "1210 - Verify C or Better",  AND(J322&gt;499, OR(I322&gt;13, G322&gt;17)), "1060 - Verify C or Better", AND( OR(G322&gt;17, I322&gt;13), OR(H322&gt;22, J322&gt;399)), "1050 - Verify C or Better", OR( H322&gt;21, J322&gt;299), "1010/1030/1040", OR( H322&gt;19, J322&gt;299), "1010/1030", OR( H322&gt;18, J322&gt;299), "1030"), "Verify C or better in Secondary Math 1,2,3"))</f>
        <v/>
      </c>
      <c r="M322" s="4" t="str">
        <f>IFERROR(VLOOKUP($E322, 'HS Info'!$A:$E, 5, FALSE), IF($E322="", "", "Not in HS Info"))</f>
        <v/>
      </c>
      <c r="N322" s="5" t="str">
        <f>IFERROR(VLOOKUP($C322,Holds!$C:$K, 2, FALSE), IF($E322="", "", 0))</f>
        <v/>
      </c>
      <c r="O322" s="7" t="str">
        <f>IF($E322="", "", _xlfn.XLOOKUP(C322, 'SLCC Student'!H:H, 'SLCC Student'!P:P, "Not Found", 0, 1))</f>
        <v/>
      </c>
      <c r="P322" s="5" t="str">
        <f>IFERROR(VLOOKUP($E322, 'SLCC Student'!$A:$Q, 10, FALSE), IF($E322="", "", "Not Admitted"))</f>
        <v/>
      </c>
      <c r="Q322" s="5" t="str">
        <f>IFERROR(VLOOKUP($E322,'SLCC Student'!$A:$Q,12,FALSE),IF($E322="","", "NotAdmitted"))</f>
        <v/>
      </c>
    </row>
    <row r="323" spans="1:17" x14ac:dyDescent="0.2">
      <c r="A323" s="5" t="str">
        <f>IFERROR(VLOOKUP($E323,'HS Info'!$A:$D,2,FALSE),IF($E323="","","Not in HS Info"))</f>
        <v/>
      </c>
      <c r="B323" s="6" t="str">
        <f>IFERROR(VLOOKUP($C323, 'SLCC Student'!$H:$R, 11, FALSE), IF($E323="", "",  "Not yet admitted"))</f>
        <v/>
      </c>
      <c r="C323" s="5" t="str">
        <f>IFERROR(VLOOKUP($E323,'SLCC Student'!$A:$R,8,FALSE), IF($E323="", "", "Not yet admitted"))</f>
        <v/>
      </c>
      <c r="D323" s="5" t="str">
        <f>IFERROR(VLOOKUP($E323, 'HS Info'!$A:$D, 3, FALSE), IF($E323="", "",  "Not in HS Info"))</f>
        <v/>
      </c>
      <c r="E323" t="str">
        <f>IF(ISBLANK('HS Info'!A322), "", 'HS Info'!A322)</f>
        <v/>
      </c>
      <c r="F323" s="5" t="str">
        <f>IFERROR(VLOOKUP($E323, 'HS Info'!$A:$D, 4, FALSE), IF($E323="", "", "Not in HS Info"))</f>
        <v/>
      </c>
      <c r="G323" t="str">
        <f>IF(_xlfn.MAXIFS(ACT!$K:$K, ACT!$B:$B, 'Vetting Master'!$C323)&gt;0, _xlfn.MAXIFS(ACT!$K:$K, ACT!$B:$B, 'Vetting Master'!$C323), IF($E323="", "", 0))</f>
        <v/>
      </c>
      <c r="H323" t="str">
        <f>IF(_xlfn.MAXIFS(ACT!$J:$J, ACT!$B:$B, 'Vetting Master'!$C323)&gt;0, _xlfn.MAXIFS(ACT!$J:$J, ACT!$B:$B, 'Vetting Master'!$C323), IF($E323="", "", 0))</f>
        <v/>
      </c>
      <c r="I323" t="str">
        <f>IF(_xlfn.MAXIFS('SLCC Placement'!K:K, 'SLCC Placement'!B:B, 'Vetting Master'!$C323)&gt;0, _xlfn.MAXIFS('SLCC Placement'!K:K, 'SLCC Placement'!B:B, 'Vetting Master'!$C323), IF($E323="", "", 0))</f>
        <v/>
      </c>
      <c r="J323" t="str">
        <f>IF(_xlfn.MAXIFS('SLCC Placement'!J:J, 'SLCC Placement'!B:B, 'Vetting Master'!$C323)&gt;0, _xlfn.MAXIFS('SLCC Placement'!J:J, 'SLCC Placement'!B:B, 'Vetting Master'!$C323), IF($E323="", "", 0))</f>
        <v/>
      </c>
      <c r="K323" s="5" t="str">
        <f>IFERROR(IF(AND(MATCH(C323,'AP Credit'!B:B,0)&gt;0, MATCH("ENGL 1010",'AP Credit'!J:J,0)&gt;0),"Yes","No"), IF($E323="", " ", "No"))</f>
        <v xml:space="preserve"> </v>
      </c>
      <c r="L323" s="11" t="str" cm="1">
        <f t="array" ref="L323">IF($E323="", "", _xlfn.IFNA(_xlfn.IFS( J323&gt;599,  "1210 - Verify C or Better",  AND(J323&gt;499, OR(I323&gt;13, G323&gt;17)), "1060 - Verify C or Better", AND( OR(G323&gt;17, I323&gt;13), OR(H323&gt;22, J323&gt;399)), "1050 - Verify C or Better", OR( H323&gt;21, J323&gt;299), "1010/1030/1040", OR( H323&gt;19, J323&gt;299), "1010/1030", OR( H323&gt;18, J323&gt;299), "1030"), "Verify C or better in Secondary Math 1,2,3"))</f>
        <v/>
      </c>
      <c r="M323" s="4" t="str">
        <f>IFERROR(VLOOKUP($E323, 'HS Info'!$A:$E, 5, FALSE), IF($E323="", "", "Not in HS Info"))</f>
        <v/>
      </c>
      <c r="N323" s="5" t="str">
        <f>IFERROR(VLOOKUP($C323,Holds!$C:$K, 2, FALSE), IF($E323="", "", 0))</f>
        <v/>
      </c>
      <c r="O323" s="7" t="str">
        <f>IF($E323="", "", _xlfn.XLOOKUP(C323, 'SLCC Student'!H:H, 'SLCC Student'!P:P, "Not Found", 0, 1))</f>
        <v/>
      </c>
      <c r="P323" s="5" t="str">
        <f>IFERROR(VLOOKUP($E323, 'SLCC Student'!$A:$Q, 10, FALSE), IF($E323="", "", "Not Admitted"))</f>
        <v/>
      </c>
      <c r="Q323" s="5" t="str">
        <f>IFERROR(VLOOKUP($E323,'SLCC Student'!$A:$Q,12,FALSE),IF($E323="","", "NotAdmitted"))</f>
        <v/>
      </c>
    </row>
    <row r="324" spans="1:17" x14ac:dyDescent="0.2">
      <c r="A324" s="5" t="str">
        <f>IFERROR(VLOOKUP($E324,'HS Info'!$A:$D,2,FALSE),IF($E324="","","Not in HS Info"))</f>
        <v/>
      </c>
      <c r="B324" s="6" t="str">
        <f>IFERROR(VLOOKUP($C324, 'SLCC Student'!$H:$R, 11, FALSE), IF($E324="", "",  "Not yet admitted"))</f>
        <v/>
      </c>
      <c r="C324" s="5" t="str">
        <f>IFERROR(VLOOKUP($E324,'SLCC Student'!$A:$R,8,FALSE), IF($E324="", "", "Not yet admitted"))</f>
        <v/>
      </c>
      <c r="D324" s="5" t="str">
        <f>IFERROR(VLOOKUP($E324, 'HS Info'!$A:$D, 3, FALSE), IF($E324="", "",  "Not in HS Info"))</f>
        <v/>
      </c>
      <c r="E324" t="str">
        <f>IF(ISBLANK('HS Info'!A323), "", 'HS Info'!A323)</f>
        <v/>
      </c>
      <c r="F324" s="5" t="str">
        <f>IFERROR(VLOOKUP($E324, 'HS Info'!$A:$D, 4, FALSE), IF($E324="", "", "Not in HS Info"))</f>
        <v/>
      </c>
      <c r="G324" t="str">
        <f>IF(_xlfn.MAXIFS(ACT!$K:$K, ACT!$B:$B, 'Vetting Master'!$C324)&gt;0, _xlfn.MAXIFS(ACT!$K:$K, ACT!$B:$B, 'Vetting Master'!$C324), IF($E324="", "", 0))</f>
        <v/>
      </c>
      <c r="H324" t="str">
        <f>IF(_xlfn.MAXIFS(ACT!$J:$J, ACT!$B:$B, 'Vetting Master'!$C324)&gt;0, _xlfn.MAXIFS(ACT!$J:$J, ACT!$B:$B, 'Vetting Master'!$C324), IF($E324="", "", 0))</f>
        <v/>
      </c>
      <c r="I324" t="str">
        <f>IF(_xlfn.MAXIFS('SLCC Placement'!K:K, 'SLCC Placement'!B:B, 'Vetting Master'!$C324)&gt;0, _xlfn.MAXIFS('SLCC Placement'!K:K, 'SLCC Placement'!B:B, 'Vetting Master'!$C324), IF($E324="", "", 0))</f>
        <v/>
      </c>
      <c r="J324" t="str">
        <f>IF(_xlfn.MAXIFS('SLCC Placement'!J:J, 'SLCC Placement'!B:B, 'Vetting Master'!$C324)&gt;0, _xlfn.MAXIFS('SLCC Placement'!J:J, 'SLCC Placement'!B:B, 'Vetting Master'!$C324), IF($E324="", "", 0))</f>
        <v/>
      </c>
      <c r="K324" s="5" t="str">
        <f>IFERROR(IF(AND(MATCH(C324,'AP Credit'!B:B,0)&gt;0, MATCH("ENGL 1010",'AP Credit'!J:J,0)&gt;0),"Yes","No"), IF($E324="", " ", "No"))</f>
        <v xml:space="preserve"> </v>
      </c>
      <c r="L324" s="11" t="str" cm="1">
        <f t="array" ref="L324">IF($E324="", "", _xlfn.IFNA(_xlfn.IFS( J324&gt;599,  "1210 - Verify C or Better",  AND(J324&gt;499, OR(I324&gt;13, G324&gt;17)), "1060 - Verify C or Better", AND( OR(G324&gt;17, I324&gt;13), OR(H324&gt;22, J324&gt;399)), "1050 - Verify C or Better", OR( H324&gt;21, J324&gt;299), "1010/1030/1040", OR( H324&gt;19, J324&gt;299), "1010/1030", OR( H324&gt;18, J324&gt;299), "1030"), "Verify C or better in Secondary Math 1,2,3"))</f>
        <v/>
      </c>
      <c r="M324" s="4" t="str">
        <f>IFERROR(VLOOKUP($E324, 'HS Info'!$A:$E, 5, FALSE), IF($E324="", "", "Not in HS Info"))</f>
        <v/>
      </c>
      <c r="N324" s="5" t="str">
        <f>IFERROR(VLOOKUP($C324,Holds!$C:$K, 2, FALSE), IF($E324="", "", 0))</f>
        <v/>
      </c>
      <c r="O324" s="7" t="str">
        <f>IF($E324="", "", _xlfn.XLOOKUP(C324, 'SLCC Student'!H:H, 'SLCC Student'!P:P, "Not Found", 0, 1))</f>
        <v/>
      </c>
      <c r="P324" s="5" t="str">
        <f>IFERROR(VLOOKUP($E324, 'SLCC Student'!$A:$Q, 10, FALSE), IF($E324="", "", "Not Admitted"))</f>
        <v/>
      </c>
      <c r="Q324" s="5" t="str">
        <f>IFERROR(VLOOKUP($E324,'SLCC Student'!$A:$Q,12,FALSE),IF($E324="","", "NotAdmitted"))</f>
        <v/>
      </c>
    </row>
    <row r="325" spans="1:17" x14ac:dyDescent="0.2">
      <c r="A325" s="5" t="str">
        <f>IFERROR(VLOOKUP($E325,'HS Info'!$A:$D,2,FALSE),IF($E325="","","Not in HS Info"))</f>
        <v/>
      </c>
      <c r="B325" s="6" t="str">
        <f>IFERROR(VLOOKUP($C325, 'SLCC Student'!$H:$R, 11, FALSE), IF($E325="", "",  "Not yet admitted"))</f>
        <v/>
      </c>
      <c r="C325" s="5" t="str">
        <f>IFERROR(VLOOKUP($E325,'SLCC Student'!$A:$R,8,FALSE), IF($E325="", "", "Not yet admitted"))</f>
        <v/>
      </c>
      <c r="D325" s="5" t="str">
        <f>IFERROR(VLOOKUP($E325, 'HS Info'!$A:$D, 3, FALSE), IF($E325="", "",  "Not in HS Info"))</f>
        <v/>
      </c>
      <c r="E325" t="str">
        <f>IF(ISBLANK('HS Info'!A324), "", 'HS Info'!A324)</f>
        <v/>
      </c>
      <c r="F325" s="5" t="str">
        <f>IFERROR(VLOOKUP($E325, 'HS Info'!$A:$D, 4, FALSE), IF($E325="", "", "Not in HS Info"))</f>
        <v/>
      </c>
      <c r="G325" t="str">
        <f>IF(_xlfn.MAXIFS(ACT!$K:$K, ACT!$B:$B, 'Vetting Master'!$C325)&gt;0, _xlfn.MAXIFS(ACT!$K:$K, ACT!$B:$B, 'Vetting Master'!$C325), IF($E325="", "", 0))</f>
        <v/>
      </c>
      <c r="H325" t="str">
        <f>IF(_xlfn.MAXIFS(ACT!$J:$J, ACT!$B:$B, 'Vetting Master'!$C325)&gt;0, _xlfn.MAXIFS(ACT!$J:$J, ACT!$B:$B, 'Vetting Master'!$C325), IF($E325="", "", 0))</f>
        <v/>
      </c>
      <c r="I325" t="str">
        <f>IF(_xlfn.MAXIFS('SLCC Placement'!K:K, 'SLCC Placement'!B:B, 'Vetting Master'!$C325)&gt;0, _xlfn.MAXIFS('SLCC Placement'!K:K, 'SLCC Placement'!B:B, 'Vetting Master'!$C325), IF($E325="", "", 0))</f>
        <v/>
      </c>
      <c r="J325" t="str">
        <f>IF(_xlfn.MAXIFS('SLCC Placement'!J:J, 'SLCC Placement'!B:B, 'Vetting Master'!$C325)&gt;0, _xlfn.MAXIFS('SLCC Placement'!J:J, 'SLCC Placement'!B:B, 'Vetting Master'!$C325), IF($E325="", "", 0))</f>
        <v/>
      </c>
      <c r="K325" s="5" t="str">
        <f>IFERROR(IF(AND(MATCH(C325,'AP Credit'!B:B,0)&gt;0, MATCH("ENGL 1010",'AP Credit'!J:J,0)&gt;0),"Yes","No"), IF($E325="", " ", "No"))</f>
        <v xml:space="preserve"> </v>
      </c>
      <c r="L325" s="11" t="str" cm="1">
        <f t="array" ref="L325">IF($E325="", "", _xlfn.IFNA(_xlfn.IFS( J325&gt;599,  "1210 - Verify C or Better",  AND(J325&gt;499, OR(I325&gt;13, G325&gt;17)), "1060 - Verify C or Better", AND( OR(G325&gt;17, I325&gt;13), OR(H325&gt;22, J325&gt;399)), "1050 - Verify C or Better", OR( H325&gt;21, J325&gt;299), "1010/1030/1040", OR( H325&gt;19, J325&gt;299), "1010/1030", OR( H325&gt;18, J325&gt;299), "1030"), "Verify C or better in Secondary Math 1,2,3"))</f>
        <v/>
      </c>
      <c r="M325" s="4" t="str">
        <f>IFERROR(VLOOKUP($E325, 'HS Info'!$A:$E, 5, FALSE), IF($E325="", "", "Not in HS Info"))</f>
        <v/>
      </c>
      <c r="N325" s="5" t="str">
        <f>IFERROR(VLOOKUP($C325,Holds!$C:$K, 2, FALSE), IF($E325="", "", 0))</f>
        <v/>
      </c>
      <c r="O325" s="7" t="str">
        <f>IF($E325="", "", _xlfn.XLOOKUP(C325, 'SLCC Student'!H:H, 'SLCC Student'!P:P, "Not Found", 0, 1))</f>
        <v/>
      </c>
      <c r="P325" s="5" t="str">
        <f>IFERROR(VLOOKUP($E325, 'SLCC Student'!$A:$Q, 10, FALSE), IF($E325="", "", "Not Admitted"))</f>
        <v/>
      </c>
      <c r="Q325" s="5" t="str">
        <f>IFERROR(VLOOKUP($E325,'SLCC Student'!$A:$Q,12,FALSE),IF($E325="","", "NotAdmitted"))</f>
        <v/>
      </c>
    </row>
    <row r="326" spans="1:17" x14ac:dyDescent="0.2">
      <c r="A326" s="5" t="str">
        <f>IFERROR(VLOOKUP($E326,'HS Info'!$A:$D,2,FALSE),IF($E326="","","Not in HS Info"))</f>
        <v/>
      </c>
      <c r="B326" s="6" t="str">
        <f>IFERROR(VLOOKUP($C326, 'SLCC Student'!$H:$R, 11, FALSE), IF($E326="", "",  "Not yet admitted"))</f>
        <v/>
      </c>
      <c r="C326" s="5" t="str">
        <f>IFERROR(VLOOKUP($E326,'SLCC Student'!$A:$R,8,FALSE), IF($E326="", "", "Not yet admitted"))</f>
        <v/>
      </c>
      <c r="D326" s="5" t="str">
        <f>IFERROR(VLOOKUP($E326, 'HS Info'!$A:$D, 3, FALSE), IF($E326="", "",  "Not in HS Info"))</f>
        <v/>
      </c>
      <c r="E326" t="str">
        <f>IF(ISBLANK('HS Info'!A325), "", 'HS Info'!A325)</f>
        <v/>
      </c>
      <c r="F326" s="5" t="str">
        <f>IFERROR(VLOOKUP($E326, 'HS Info'!$A:$D, 4, FALSE), IF($E326="", "", "Not in HS Info"))</f>
        <v/>
      </c>
      <c r="G326" t="str">
        <f>IF(_xlfn.MAXIFS(ACT!$K:$K, ACT!$B:$B, 'Vetting Master'!$C326)&gt;0, _xlfn.MAXIFS(ACT!$K:$K, ACT!$B:$B, 'Vetting Master'!$C326), IF($E326="", "", 0))</f>
        <v/>
      </c>
      <c r="H326" t="str">
        <f>IF(_xlfn.MAXIFS(ACT!$J:$J, ACT!$B:$B, 'Vetting Master'!$C326)&gt;0, _xlfn.MAXIFS(ACT!$J:$J, ACT!$B:$B, 'Vetting Master'!$C326), IF($E326="", "", 0))</f>
        <v/>
      </c>
      <c r="I326" t="str">
        <f>IF(_xlfn.MAXIFS('SLCC Placement'!K:K, 'SLCC Placement'!B:B, 'Vetting Master'!$C326)&gt;0, _xlfn.MAXIFS('SLCC Placement'!K:K, 'SLCC Placement'!B:B, 'Vetting Master'!$C326), IF($E326="", "", 0))</f>
        <v/>
      </c>
      <c r="J326" t="str">
        <f>IF(_xlfn.MAXIFS('SLCC Placement'!J:J, 'SLCC Placement'!B:B, 'Vetting Master'!$C326)&gt;0, _xlfn.MAXIFS('SLCC Placement'!J:J, 'SLCC Placement'!B:B, 'Vetting Master'!$C326), IF($E326="", "", 0))</f>
        <v/>
      </c>
      <c r="K326" s="5" t="str">
        <f>IFERROR(IF(AND(MATCH(C326,'AP Credit'!B:B,0)&gt;0, MATCH("ENGL 1010",'AP Credit'!J:J,0)&gt;0),"Yes","No"), IF($E326="", " ", "No"))</f>
        <v xml:space="preserve"> </v>
      </c>
      <c r="L326" s="11" t="str" cm="1">
        <f t="array" ref="L326">IF($E326="", "", _xlfn.IFNA(_xlfn.IFS( J326&gt;599,  "1210 - Verify C or Better",  AND(J326&gt;499, OR(I326&gt;13, G326&gt;17)), "1060 - Verify C or Better", AND( OR(G326&gt;17, I326&gt;13), OR(H326&gt;22, J326&gt;399)), "1050 - Verify C or Better", OR( H326&gt;21, J326&gt;299), "1010/1030/1040", OR( H326&gt;19, J326&gt;299), "1010/1030", OR( H326&gt;18, J326&gt;299), "1030"), "Verify C or better in Secondary Math 1,2,3"))</f>
        <v/>
      </c>
      <c r="M326" s="4" t="str">
        <f>IFERROR(VLOOKUP($E326, 'HS Info'!$A:$E, 5, FALSE), IF($E326="", "", "Not in HS Info"))</f>
        <v/>
      </c>
      <c r="N326" s="5" t="str">
        <f>IFERROR(VLOOKUP($C326,Holds!$C:$K, 2, FALSE), IF($E326="", "", 0))</f>
        <v/>
      </c>
      <c r="O326" s="7" t="str">
        <f>IF($E326="", "", _xlfn.XLOOKUP(C326, 'SLCC Student'!H:H, 'SLCC Student'!P:P, "Not Found", 0, 1))</f>
        <v/>
      </c>
      <c r="P326" s="5" t="str">
        <f>IFERROR(VLOOKUP($E326, 'SLCC Student'!$A:$Q, 10, FALSE), IF($E326="", "", "Not Admitted"))</f>
        <v/>
      </c>
      <c r="Q326" s="5" t="str">
        <f>IFERROR(VLOOKUP($E326,'SLCC Student'!$A:$Q,12,FALSE),IF($E326="","", "NotAdmitted"))</f>
        <v/>
      </c>
    </row>
    <row r="327" spans="1:17" x14ac:dyDescent="0.2">
      <c r="A327" s="5" t="str">
        <f>IFERROR(VLOOKUP($E327,'HS Info'!$A:$D,2,FALSE),IF($E327="","","Not in HS Info"))</f>
        <v/>
      </c>
      <c r="B327" s="6" t="str">
        <f>IFERROR(VLOOKUP($C327, 'SLCC Student'!$H:$R, 11, FALSE), IF($E327="", "",  "Not yet admitted"))</f>
        <v/>
      </c>
      <c r="C327" s="5" t="str">
        <f>IFERROR(VLOOKUP($E327,'SLCC Student'!$A:$R,8,FALSE), IF($E327="", "", "Not yet admitted"))</f>
        <v/>
      </c>
      <c r="D327" s="5" t="str">
        <f>IFERROR(VLOOKUP($E327, 'HS Info'!$A:$D, 3, FALSE), IF($E327="", "",  "Not in HS Info"))</f>
        <v/>
      </c>
      <c r="E327" t="str">
        <f>IF(ISBLANK('HS Info'!A326), "", 'HS Info'!A326)</f>
        <v/>
      </c>
      <c r="F327" s="5" t="str">
        <f>IFERROR(VLOOKUP($E327, 'HS Info'!$A:$D, 4, FALSE), IF($E327="", "", "Not in HS Info"))</f>
        <v/>
      </c>
      <c r="G327" t="str">
        <f>IF(_xlfn.MAXIFS(ACT!$K:$K, ACT!$B:$B, 'Vetting Master'!$C327)&gt;0, _xlfn.MAXIFS(ACT!$K:$K, ACT!$B:$B, 'Vetting Master'!$C327), IF($E327="", "", 0))</f>
        <v/>
      </c>
      <c r="H327" t="str">
        <f>IF(_xlfn.MAXIFS(ACT!$J:$J, ACT!$B:$B, 'Vetting Master'!$C327)&gt;0, _xlfn.MAXIFS(ACT!$J:$J, ACT!$B:$B, 'Vetting Master'!$C327), IF($E327="", "", 0))</f>
        <v/>
      </c>
      <c r="I327" t="str">
        <f>IF(_xlfn.MAXIFS('SLCC Placement'!K:K, 'SLCC Placement'!B:B, 'Vetting Master'!$C327)&gt;0, _xlfn.MAXIFS('SLCC Placement'!K:K, 'SLCC Placement'!B:B, 'Vetting Master'!$C327), IF($E327="", "", 0))</f>
        <v/>
      </c>
      <c r="J327" t="str">
        <f>IF(_xlfn.MAXIFS('SLCC Placement'!J:J, 'SLCC Placement'!B:B, 'Vetting Master'!$C327)&gt;0, _xlfn.MAXIFS('SLCC Placement'!J:J, 'SLCC Placement'!B:B, 'Vetting Master'!$C327), IF($E327="", "", 0))</f>
        <v/>
      </c>
      <c r="K327" s="5" t="str">
        <f>IFERROR(IF(AND(MATCH(C327,'AP Credit'!B:B,0)&gt;0, MATCH("ENGL 1010",'AP Credit'!J:J,0)&gt;0),"Yes","No"), IF($E327="", " ", "No"))</f>
        <v xml:space="preserve"> </v>
      </c>
      <c r="L327" s="11" t="str" cm="1">
        <f t="array" ref="L327">IF($E327="", "", _xlfn.IFNA(_xlfn.IFS( J327&gt;599,  "1210 - Verify C or Better",  AND(J327&gt;499, OR(I327&gt;13, G327&gt;17)), "1060 - Verify C or Better", AND( OR(G327&gt;17, I327&gt;13), OR(H327&gt;22, J327&gt;399)), "1050 - Verify C or Better", OR( H327&gt;21, J327&gt;299), "1010/1030/1040", OR( H327&gt;19, J327&gt;299), "1010/1030", OR( H327&gt;18, J327&gt;299), "1030"), "Verify C or better in Secondary Math 1,2,3"))</f>
        <v/>
      </c>
      <c r="M327" s="4" t="str">
        <f>IFERROR(VLOOKUP($E327, 'HS Info'!$A:$E, 5, FALSE), IF($E327="", "", "Not in HS Info"))</f>
        <v/>
      </c>
      <c r="N327" s="5" t="str">
        <f>IFERROR(VLOOKUP($C327,Holds!$C:$K, 2, FALSE), IF($E327="", "", 0))</f>
        <v/>
      </c>
      <c r="O327" s="7" t="str">
        <f>IF($E327="", "", _xlfn.XLOOKUP(C327, 'SLCC Student'!H:H, 'SLCC Student'!P:P, "Not Found", 0, 1))</f>
        <v/>
      </c>
      <c r="P327" s="5" t="str">
        <f>IFERROR(VLOOKUP($E327, 'SLCC Student'!$A:$Q, 10, FALSE), IF($E327="", "", "Not Admitted"))</f>
        <v/>
      </c>
      <c r="Q327" s="5" t="str">
        <f>IFERROR(VLOOKUP($E327,'SLCC Student'!$A:$Q,12,FALSE),IF($E327="","", "NotAdmitted"))</f>
        <v/>
      </c>
    </row>
    <row r="328" spans="1:17" x14ac:dyDescent="0.2">
      <c r="A328" s="5" t="str">
        <f>IFERROR(VLOOKUP($E328,'HS Info'!$A:$D,2,FALSE),IF($E328="","","Not in HS Info"))</f>
        <v/>
      </c>
      <c r="B328" s="6" t="str">
        <f>IFERROR(VLOOKUP($C328, 'SLCC Student'!$H:$R, 11, FALSE), IF($E328="", "",  "Not yet admitted"))</f>
        <v/>
      </c>
      <c r="C328" s="5" t="str">
        <f>IFERROR(VLOOKUP($E328,'SLCC Student'!$A:$R,8,FALSE), IF($E328="", "", "Not yet admitted"))</f>
        <v/>
      </c>
      <c r="D328" s="5" t="str">
        <f>IFERROR(VLOOKUP($E328, 'HS Info'!$A:$D, 3, FALSE), IF($E328="", "",  "Not in HS Info"))</f>
        <v/>
      </c>
      <c r="E328" t="str">
        <f>IF(ISBLANK('HS Info'!A327), "", 'HS Info'!A327)</f>
        <v/>
      </c>
      <c r="F328" s="5" t="str">
        <f>IFERROR(VLOOKUP($E328, 'HS Info'!$A:$D, 4, FALSE), IF($E328="", "", "Not in HS Info"))</f>
        <v/>
      </c>
      <c r="G328" t="str">
        <f>IF(_xlfn.MAXIFS(ACT!$K:$K, ACT!$B:$B, 'Vetting Master'!$C328)&gt;0, _xlfn.MAXIFS(ACT!$K:$K, ACT!$B:$B, 'Vetting Master'!$C328), IF($E328="", "", 0))</f>
        <v/>
      </c>
      <c r="H328" t="str">
        <f>IF(_xlfn.MAXIFS(ACT!$J:$J, ACT!$B:$B, 'Vetting Master'!$C328)&gt;0, _xlfn.MAXIFS(ACT!$J:$J, ACT!$B:$B, 'Vetting Master'!$C328), IF($E328="", "", 0))</f>
        <v/>
      </c>
      <c r="I328" t="str">
        <f>IF(_xlfn.MAXIFS('SLCC Placement'!K:K, 'SLCC Placement'!B:B, 'Vetting Master'!$C328)&gt;0, _xlfn.MAXIFS('SLCC Placement'!K:K, 'SLCC Placement'!B:B, 'Vetting Master'!$C328), IF($E328="", "", 0))</f>
        <v/>
      </c>
      <c r="J328" t="str">
        <f>IF(_xlfn.MAXIFS('SLCC Placement'!J:J, 'SLCC Placement'!B:B, 'Vetting Master'!$C328)&gt;0, _xlfn.MAXIFS('SLCC Placement'!J:J, 'SLCC Placement'!B:B, 'Vetting Master'!$C328), IF($E328="", "", 0))</f>
        <v/>
      </c>
      <c r="K328" s="5" t="str">
        <f>IFERROR(IF(AND(MATCH(C328,'AP Credit'!B:B,0)&gt;0, MATCH("ENGL 1010",'AP Credit'!J:J,0)&gt;0),"Yes","No"), IF($E328="", " ", "No"))</f>
        <v xml:space="preserve"> </v>
      </c>
      <c r="L328" s="11" t="str" cm="1">
        <f t="array" ref="L328">IF($E328="", "", _xlfn.IFNA(_xlfn.IFS( J328&gt;599,  "1210 - Verify C or Better",  AND(J328&gt;499, OR(I328&gt;13, G328&gt;17)), "1060 - Verify C or Better", AND( OR(G328&gt;17, I328&gt;13), OR(H328&gt;22, J328&gt;399)), "1050 - Verify C or Better", OR( H328&gt;21, J328&gt;299), "1010/1030/1040", OR( H328&gt;19, J328&gt;299), "1010/1030", OR( H328&gt;18, J328&gt;299), "1030"), "Verify C or better in Secondary Math 1,2,3"))</f>
        <v/>
      </c>
      <c r="M328" s="4" t="str">
        <f>IFERROR(VLOOKUP($E328, 'HS Info'!$A:$E, 5, FALSE), IF($E328="", "", "Not in HS Info"))</f>
        <v/>
      </c>
      <c r="N328" s="5" t="str">
        <f>IFERROR(VLOOKUP($C328,Holds!$C:$K, 2, FALSE), IF($E328="", "", 0))</f>
        <v/>
      </c>
      <c r="O328" s="7" t="str">
        <f>IF($E328="", "", _xlfn.XLOOKUP(C328, 'SLCC Student'!H:H, 'SLCC Student'!P:P, "Not Found", 0, 1))</f>
        <v/>
      </c>
      <c r="P328" s="5" t="str">
        <f>IFERROR(VLOOKUP($E328, 'SLCC Student'!$A:$Q, 10, FALSE), IF($E328="", "", "Not Admitted"))</f>
        <v/>
      </c>
      <c r="Q328" s="5" t="str">
        <f>IFERROR(VLOOKUP($E328,'SLCC Student'!$A:$Q,12,FALSE),IF($E328="","", "NotAdmitted"))</f>
        <v/>
      </c>
    </row>
    <row r="329" spans="1:17" x14ac:dyDescent="0.2">
      <c r="A329" s="5" t="str">
        <f>IFERROR(VLOOKUP($E329,'HS Info'!$A:$D,2,FALSE),IF($E329="","","Not in HS Info"))</f>
        <v/>
      </c>
      <c r="B329" s="6" t="str">
        <f>IFERROR(VLOOKUP($C329, 'SLCC Student'!$H:$R, 11, FALSE), IF($E329="", "",  "Not yet admitted"))</f>
        <v/>
      </c>
      <c r="C329" s="5" t="str">
        <f>IFERROR(VLOOKUP($E329,'SLCC Student'!$A:$R,8,FALSE), IF($E329="", "", "Not yet admitted"))</f>
        <v/>
      </c>
      <c r="D329" s="5" t="str">
        <f>IFERROR(VLOOKUP($E329, 'HS Info'!$A:$D, 3, FALSE), IF($E329="", "",  "Not in HS Info"))</f>
        <v/>
      </c>
      <c r="E329" t="str">
        <f>IF(ISBLANK('HS Info'!A328), "", 'HS Info'!A328)</f>
        <v/>
      </c>
      <c r="F329" s="5" t="str">
        <f>IFERROR(VLOOKUP($E329, 'HS Info'!$A:$D, 4, FALSE), IF($E329="", "", "Not in HS Info"))</f>
        <v/>
      </c>
      <c r="G329" t="str">
        <f>IF(_xlfn.MAXIFS(ACT!$K:$K, ACT!$B:$B, 'Vetting Master'!$C329)&gt;0, _xlfn.MAXIFS(ACT!$K:$K, ACT!$B:$B, 'Vetting Master'!$C329), IF($E329="", "", 0))</f>
        <v/>
      </c>
      <c r="H329" t="str">
        <f>IF(_xlfn.MAXIFS(ACT!$J:$J, ACT!$B:$B, 'Vetting Master'!$C329)&gt;0, _xlfn.MAXIFS(ACT!$J:$J, ACT!$B:$B, 'Vetting Master'!$C329), IF($E329="", "", 0))</f>
        <v/>
      </c>
      <c r="I329" t="str">
        <f>IF(_xlfn.MAXIFS('SLCC Placement'!K:K, 'SLCC Placement'!B:B, 'Vetting Master'!$C329)&gt;0, _xlfn.MAXIFS('SLCC Placement'!K:K, 'SLCC Placement'!B:B, 'Vetting Master'!$C329), IF($E329="", "", 0))</f>
        <v/>
      </c>
      <c r="J329" t="str">
        <f>IF(_xlfn.MAXIFS('SLCC Placement'!J:J, 'SLCC Placement'!B:B, 'Vetting Master'!$C329)&gt;0, _xlfn.MAXIFS('SLCC Placement'!J:J, 'SLCC Placement'!B:B, 'Vetting Master'!$C329), IF($E329="", "", 0))</f>
        <v/>
      </c>
      <c r="K329" s="5" t="str">
        <f>IFERROR(IF(AND(MATCH(C329,'AP Credit'!B:B,0)&gt;0, MATCH("ENGL 1010",'AP Credit'!J:J,0)&gt;0),"Yes","No"), IF($E329="", " ", "No"))</f>
        <v xml:space="preserve"> </v>
      </c>
      <c r="L329" s="11" t="str" cm="1">
        <f t="array" ref="L329">IF($E329="", "", _xlfn.IFNA(_xlfn.IFS( J329&gt;599,  "1210 - Verify C or Better",  AND(J329&gt;499, OR(I329&gt;13, G329&gt;17)), "1060 - Verify C or Better", AND( OR(G329&gt;17, I329&gt;13), OR(H329&gt;22, J329&gt;399)), "1050 - Verify C or Better", OR( H329&gt;21, J329&gt;299), "1010/1030/1040", OR( H329&gt;19, J329&gt;299), "1010/1030", OR( H329&gt;18, J329&gt;299), "1030"), "Verify C or better in Secondary Math 1,2,3"))</f>
        <v/>
      </c>
      <c r="M329" s="4" t="str">
        <f>IFERROR(VLOOKUP($E329, 'HS Info'!$A:$E, 5, FALSE), IF($E329="", "", "Not in HS Info"))</f>
        <v/>
      </c>
      <c r="N329" s="5" t="str">
        <f>IFERROR(VLOOKUP($C329,Holds!$C:$K, 2, FALSE), IF($E329="", "", 0))</f>
        <v/>
      </c>
      <c r="O329" s="7" t="str">
        <f>IF($E329="", "", _xlfn.XLOOKUP(C329, 'SLCC Student'!H:H, 'SLCC Student'!P:P, "Not Found", 0, 1))</f>
        <v/>
      </c>
      <c r="P329" s="5" t="str">
        <f>IFERROR(VLOOKUP($E329, 'SLCC Student'!$A:$Q, 10, FALSE), IF($E329="", "", "Not Admitted"))</f>
        <v/>
      </c>
      <c r="Q329" s="5" t="str">
        <f>IFERROR(VLOOKUP($E329,'SLCC Student'!$A:$Q,12,FALSE),IF($E329="","", "NotAdmitted"))</f>
        <v/>
      </c>
    </row>
    <row r="330" spans="1:17" x14ac:dyDescent="0.2">
      <c r="A330" s="5" t="str">
        <f>IFERROR(VLOOKUP($E330,'HS Info'!$A:$D,2,FALSE),IF($E330="","","Not in HS Info"))</f>
        <v/>
      </c>
      <c r="B330" s="6" t="str">
        <f>IFERROR(VLOOKUP($C330, 'SLCC Student'!$H:$R, 11, FALSE), IF($E330="", "",  "Not yet admitted"))</f>
        <v/>
      </c>
      <c r="C330" s="5" t="str">
        <f>IFERROR(VLOOKUP($E330,'SLCC Student'!$A:$R,8,FALSE), IF($E330="", "", "Not yet admitted"))</f>
        <v/>
      </c>
      <c r="D330" s="5" t="str">
        <f>IFERROR(VLOOKUP($E330, 'HS Info'!$A:$D, 3, FALSE), IF($E330="", "",  "Not in HS Info"))</f>
        <v/>
      </c>
      <c r="E330" t="str">
        <f>IF(ISBLANK('HS Info'!A329), "", 'HS Info'!A329)</f>
        <v/>
      </c>
      <c r="F330" s="5" t="str">
        <f>IFERROR(VLOOKUP($E330, 'HS Info'!$A:$D, 4, FALSE), IF($E330="", "", "Not in HS Info"))</f>
        <v/>
      </c>
      <c r="G330" t="str">
        <f>IF(_xlfn.MAXIFS(ACT!$K:$K, ACT!$B:$B, 'Vetting Master'!$C330)&gt;0, _xlfn.MAXIFS(ACT!$K:$K, ACT!$B:$B, 'Vetting Master'!$C330), IF($E330="", "", 0))</f>
        <v/>
      </c>
      <c r="H330" t="str">
        <f>IF(_xlfn.MAXIFS(ACT!$J:$J, ACT!$B:$B, 'Vetting Master'!$C330)&gt;0, _xlfn.MAXIFS(ACT!$J:$J, ACT!$B:$B, 'Vetting Master'!$C330), IF($E330="", "", 0))</f>
        <v/>
      </c>
      <c r="I330" t="str">
        <f>IF(_xlfn.MAXIFS('SLCC Placement'!K:K, 'SLCC Placement'!B:B, 'Vetting Master'!$C330)&gt;0, _xlfn.MAXIFS('SLCC Placement'!K:K, 'SLCC Placement'!B:B, 'Vetting Master'!$C330), IF($E330="", "", 0))</f>
        <v/>
      </c>
      <c r="J330" t="str">
        <f>IF(_xlfn.MAXIFS('SLCC Placement'!J:J, 'SLCC Placement'!B:B, 'Vetting Master'!$C330)&gt;0, _xlfn.MAXIFS('SLCC Placement'!J:J, 'SLCC Placement'!B:B, 'Vetting Master'!$C330), IF($E330="", "", 0))</f>
        <v/>
      </c>
      <c r="K330" s="5" t="str">
        <f>IFERROR(IF(AND(MATCH(C330,'AP Credit'!B:B,0)&gt;0, MATCH("ENGL 1010",'AP Credit'!J:J,0)&gt;0),"Yes","No"), IF($E330="", " ", "No"))</f>
        <v xml:space="preserve"> </v>
      </c>
      <c r="L330" s="11" t="str" cm="1">
        <f t="array" ref="L330">IF($E330="", "", _xlfn.IFNA(_xlfn.IFS( J330&gt;599,  "1210 - Verify C or Better",  AND(J330&gt;499, OR(I330&gt;13, G330&gt;17)), "1060 - Verify C or Better", AND( OR(G330&gt;17, I330&gt;13), OR(H330&gt;22, J330&gt;399)), "1050 - Verify C or Better", OR( H330&gt;21, J330&gt;299), "1010/1030/1040", OR( H330&gt;19, J330&gt;299), "1010/1030", OR( H330&gt;18, J330&gt;299), "1030"), "Verify C or better in Secondary Math 1,2,3"))</f>
        <v/>
      </c>
      <c r="M330" s="4" t="str">
        <f>IFERROR(VLOOKUP($E330, 'HS Info'!$A:$E, 5, FALSE), IF($E330="", "", "Not in HS Info"))</f>
        <v/>
      </c>
      <c r="N330" s="5" t="str">
        <f>IFERROR(VLOOKUP($C330,Holds!$C:$K, 2, FALSE), IF($E330="", "", 0))</f>
        <v/>
      </c>
      <c r="O330" s="7" t="str">
        <f>IF($E330="", "", _xlfn.XLOOKUP(C330, 'SLCC Student'!H:H, 'SLCC Student'!P:P, "Not Found", 0, 1))</f>
        <v/>
      </c>
      <c r="P330" s="5" t="str">
        <f>IFERROR(VLOOKUP($E330, 'SLCC Student'!$A:$Q, 10, FALSE), IF($E330="", "", "Not Admitted"))</f>
        <v/>
      </c>
      <c r="Q330" s="5" t="str">
        <f>IFERROR(VLOOKUP($E330,'SLCC Student'!$A:$Q,12,FALSE),IF($E330="","", "NotAdmitted"))</f>
        <v/>
      </c>
    </row>
    <row r="331" spans="1:17" x14ac:dyDescent="0.2">
      <c r="A331" s="5" t="str">
        <f>IFERROR(VLOOKUP($E331,'HS Info'!$A:$D,2,FALSE),IF($E331="","","Not in HS Info"))</f>
        <v/>
      </c>
      <c r="B331" s="6" t="str">
        <f>IFERROR(VLOOKUP($C331, 'SLCC Student'!$H:$R, 11, FALSE), IF($E331="", "",  "Not yet admitted"))</f>
        <v/>
      </c>
      <c r="C331" s="5" t="str">
        <f>IFERROR(VLOOKUP($E331,'SLCC Student'!$A:$R,8,FALSE), IF($E331="", "", "Not yet admitted"))</f>
        <v/>
      </c>
      <c r="D331" s="5" t="str">
        <f>IFERROR(VLOOKUP($E331, 'HS Info'!$A:$D, 3, FALSE), IF($E331="", "",  "Not in HS Info"))</f>
        <v/>
      </c>
      <c r="E331" t="str">
        <f>IF(ISBLANK('HS Info'!A330), "", 'HS Info'!A330)</f>
        <v/>
      </c>
      <c r="F331" s="5" t="str">
        <f>IFERROR(VLOOKUP($E331, 'HS Info'!$A:$D, 4, FALSE), IF($E331="", "", "Not in HS Info"))</f>
        <v/>
      </c>
      <c r="G331" t="str">
        <f>IF(_xlfn.MAXIFS(ACT!$K:$K, ACT!$B:$B, 'Vetting Master'!$C331)&gt;0, _xlfn.MAXIFS(ACT!$K:$K, ACT!$B:$B, 'Vetting Master'!$C331), IF($E331="", "", 0))</f>
        <v/>
      </c>
      <c r="H331" t="str">
        <f>IF(_xlfn.MAXIFS(ACT!$J:$J, ACT!$B:$B, 'Vetting Master'!$C331)&gt;0, _xlfn.MAXIFS(ACT!$J:$J, ACT!$B:$B, 'Vetting Master'!$C331), IF($E331="", "", 0))</f>
        <v/>
      </c>
      <c r="I331" t="str">
        <f>IF(_xlfn.MAXIFS('SLCC Placement'!K:K, 'SLCC Placement'!B:B, 'Vetting Master'!$C331)&gt;0, _xlfn.MAXIFS('SLCC Placement'!K:K, 'SLCC Placement'!B:B, 'Vetting Master'!$C331), IF($E331="", "", 0))</f>
        <v/>
      </c>
      <c r="J331" t="str">
        <f>IF(_xlfn.MAXIFS('SLCC Placement'!J:J, 'SLCC Placement'!B:B, 'Vetting Master'!$C331)&gt;0, _xlfn.MAXIFS('SLCC Placement'!J:J, 'SLCC Placement'!B:B, 'Vetting Master'!$C331), IF($E331="", "", 0))</f>
        <v/>
      </c>
      <c r="K331" s="5" t="str">
        <f>IFERROR(IF(AND(MATCH(C331,'AP Credit'!B:B,0)&gt;0, MATCH("ENGL 1010",'AP Credit'!J:J,0)&gt;0),"Yes","No"), IF($E331="", " ", "No"))</f>
        <v xml:space="preserve"> </v>
      </c>
      <c r="L331" s="11" t="str" cm="1">
        <f t="array" ref="L331">IF($E331="", "", _xlfn.IFNA(_xlfn.IFS( J331&gt;599,  "1210 - Verify C or Better",  AND(J331&gt;499, OR(I331&gt;13, G331&gt;17)), "1060 - Verify C or Better", AND( OR(G331&gt;17, I331&gt;13), OR(H331&gt;22, J331&gt;399)), "1050 - Verify C or Better", OR( H331&gt;21, J331&gt;299), "1010/1030/1040", OR( H331&gt;19, J331&gt;299), "1010/1030", OR( H331&gt;18, J331&gt;299), "1030"), "Verify C or better in Secondary Math 1,2,3"))</f>
        <v/>
      </c>
      <c r="M331" s="4" t="str">
        <f>IFERROR(VLOOKUP($E331, 'HS Info'!$A:$E, 5, FALSE), IF($E331="", "", "Not in HS Info"))</f>
        <v/>
      </c>
      <c r="N331" s="5" t="str">
        <f>IFERROR(VLOOKUP($C331,Holds!$C:$K, 2, FALSE), IF($E331="", "", 0))</f>
        <v/>
      </c>
      <c r="O331" s="7" t="str">
        <f>IF($E331="", "", _xlfn.XLOOKUP(C331, 'SLCC Student'!H:H, 'SLCC Student'!P:P, "Not Found", 0, 1))</f>
        <v/>
      </c>
      <c r="P331" s="5" t="str">
        <f>IFERROR(VLOOKUP($E331, 'SLCC Student'!$A:$Q, 10, FALSE), IF($E331="", "", "Not Admitted"))</f>
        <v/>
      </c>
      <c r="Q331" s="5" t="str">
        <f>IFERROR(VLOOKUP($E331,'SLCC Student'!$A:$Q,12,FALSE),IF($E331="","", "NotAdmitted"))</f>
        <v/>
      </c>
    </row>
    <row r="332" spans="1:17" x14ac:dyDescent="0.2">
      <c r="A332" s="5" t="str">
        <f>IFERROR(VLOOKUP($E332,'HS Info'!$A:$D,2,FALSE),IF($E332="","","Not in HS Info"))</f>
        <v/>
      </c>
      <c r="B332" s="6" t="str">
        <f>IFERROR(VLOOKUP($C332, 'SLCC Student'!$H:$R, 11, FALSE), IF($E332="", "",  "Not yet admitted"))</f>
        <v/>
      </c>
      <c r="C332" s="5" t="str">
        <f>IFERROR(VLOOKUP($E332,'SLCC Student'!$A:$R,8,FALSE), IF($E332="", "", "Not yet admitted"))</f>
        <v/>
      </c>
      <c r="D332" s="5" t="str">
        <f>IFERROR(VLOOKUP($E332, 'HS Info'!$A:$D, 3, FALSE), IF($E332="", "",  "Not in HS Info"))</f>
        <v/>
      </c>
      <c r="E332" t="str">
        <f>IF(ISBLANK('HS Info'!A331), "", 'HS Info'!A331)</f>
        <v/>
      </c>
      <c r="F332" s="5" t="str">
        <f>IFERROR(VLOOKUP($E332, 'HS Info'!$A:$D, 4, FALSE), IF($E332="", "", "Not in HS Info"))</f>
        <v/>
      </c>
      <c r="G332" t="str">
        <f>IF(_xlfn.MAXIFS(ACT!$K:$K, ACT!$B:$B, 'Vetting Master'!$C332)&gt;0, _xlfn.MAXIFS(ACT!$K:$K, ACT!$B:$B, 'Vetting Master'!$C332), IF($E332="", "", 0))</f>
        <v/>
      </c>
      <c r="H332" t="str">
        <f>IF(_xlfn.MAXIFS(ACT!$J:$J, ACT!$B:$B, 'Vetting Master'!$C332)&gt;0, _xlfn.MAXIFS(ACT!$J:$J, ACT!$B:$B, 'Vetting Master'!$C332), IF($E332="", "", 0))</f>
        <v/>
      </c>
      <c r="I332" t="str">
        <f>IF(_xlfn.MAXIFS('SLCC Placement'!K:K, 'SLCC Placement'!B:B, 'Vetting Master'!$C332)&gt;0, _xlfn.MAXIFS('SLCC Placement'!K:K, 'SLCC Placement'!B:B, 'Vetting Master'!$C332), IF($E332="", "", 0))</f>
        <v/>
      </c>
      <c r="J332" t="str">
        <f>IF(_xlfn.MAXIFS('SLCC Placement'!J:J, 'SLCC Placement'!B:B, 'Vetting Master'!$C332)&gt;0, _xlfn.MAXIFS('SLCC Placement'!J:J, 'SLCC Placement'!B:B, 'Vetting Master'!$C332), IF($E332="", "", 0))</f>
        <v/>
      </c>
      <c r="K332" s="5" t="str">
        <f>IFERROR(IF(AND(MATCH(C332,'AP Credit'!B:B,0)&gt;0, MATCH("ENGL 1010",'AP Credit'!J:J,0)&gt;0),"Yes","No"), IF($E332="", " ", "No"))</f>
        <v xml:space="preserve"> </v>
      </c>
      <c r="L332" s="11" t="str" cm="1">
        <f t="array" ref="L332">IF($E332="", "", _xlfn.IFNA(_xlfn.IFS( J332&gt;599,  "1210 - Verify C or Better",  AND(J332&gt;499, OR(I332&gt;13, G332&gt;17)), "1060 - Verify C or Better", AND( OR(G332&gt;17, I332&gt;13), OR(H332&gt;22, J332&gt;399)), "1050 - Verify C or Better", OR( H332&gt;21, J332&gt;299), "1010/1030/1040", OR( H332&gt;19, J332&gt;299), "1010/1030", OR( H332&gt;18, J332&gt;299), "1030"), "Verify C or better in Secondary Math 1,2,3"))</f>
        <v/>
      </c>
      <c r="M332" s="4" t="str">
        <f>IFERROR(VLOOKUP($E332, 'HS Info'!$A:$E, 5, FALSE), IF($E332="", "", "Not in HS Info"))</f>
        <v/>
      </c>
      <c r="N332" s="5" t="str">
        <f>IFERROR(VLOOKUP($C332,Holds!$C:$K, 2, FALSE), IF($E332="", "", 0))</f>
        <v/>
      </c>
      <c r="O332" s="7" t="str">
        <f>IF($E332="", "", _xlfn.XLOOKUP(C332, 'SLCC Student'!H:H, 'SLCC Student'!P:P, "Not Found", 0, 1))</f>
        <v/>
      </c>
      <c r="P332" s="5" t="str">
        <f>IFERROR(VLOOKUP($E332, 'SLCC Student'!$A:$Q, 10, FALSE), IF($E332="", "", "Not Admitted"))</f>
        <v/>
      </c>
      <c r="Q332" s="5" t="str">
        <f>IFERROR(VLOOKUP($E332,'SLCC Student'!$A:$Q,12,FALSE),IF($E332="","", "NotAdmitted"))</f>
        <v/>
      </c>
    </row>
    <row r="333" spans="1:17" x14ac:dyDescent="0.2">
      <c r="A333" s="5" t="str">
        <f>IFERROR(VLOOKUP($E333,'HS Info'!$A:$D,2,FALSE),IF($E333="","","Not in HS Info"))</f>
        <v/>
      </c>
      <c r="B333" s="6" t="str">
        <f>IFERROR(VLOOKUP($C333, 'SLCC Student'!$H:$R, 11, FALSE), IF($E333="", "",  "Not yet admitted"))</f>
        <v/>
      </c>
      <c r="C333" s="5" t="str">
        <f>IFERROR(VLOOKUP($E333,'SLCC Student'!$A:$R,8,FALSE), IF($E333="", "", "Not yet admitted"))</f>
        <v/>
      </c>
      <c r="D333" s="5" t="str">
        <f>IFERROR(VLOOKUP($E333, 'HS Info'!$A:$D, 3, FALSE), IF($E333="", "",  "Not in HS Info"))</f>
        <v/>
      </c>
      <c r="E333" t="str">
        <f>IF(ISBLANK('HS Info'!A332), "", 'HS Info'!A332)</f>
        <v/>
      </c>
      <c r="F333" s="5" t="str">
        <f>IFERROR(VLOOKUP($E333, 'HS Info'!$A:$D, 4, FALSE), IF($E333="", "", "Not in HS Info"))</f>
        <v/>
      </c>
      <c r="G333" t="str">
        <f>IF(_xlfn.MAXIFS(ACT!$K:$K, ACT!$B:$B, 'Vetting Master'!$C333)&gt;0, _xlfn.MAXIFS(ACT!$K:$K, ACT!$B:$B, 'Vetting Master'!$C333), IF($E333="", "", 0))</f>
        <v/>
      </c>
      <c r="H333" t="str">
        <f>IF(_xlfn.MAXIFS(ACT!$J:$J, ACT!$B:$B, 'Vetting Master'!$C333)&gt;0, _xlfn.MAXIFS(ACT!$J:$J, ACT!$B:$B, 'Vetting Master'!$C333), IF($E333="", "", 0))</f>
        <v/>
      </c>
      <c r="I333" t="str">
        <f>IF(_xlfn.MAXIFS('SLCC Placement'!K:K, 'SLCC Placement'!B:B, 'Vetting Master'!$C333)&gt;0, _xlfn.MAXIFS('SLCC Placement'!K:K, 'SLCC Placement'!B:B, 'Vetting Master'!$C333), IF($E333="", "", 0))</f>
        <v/>
      </c>
      <c r="J333" t="str">
        <f>IF(_xlfn.MAXIFS('SLCC Placement'!J:J, 'SLCC Placement'!B:B, 'Vetting Master'!$C333)&gt;0, _xlfn.MAXIFS('SLCC Placement'!J:J, 'SLCC Placement'!B:B, 'Vetting Master'!$C333), IF($E333="", "", 0))</f>
        <v/>
      </c>
      <c r="K333" s="5" t="str">
        <f>IFERROR(IF(AND(MATCH(C333,'AP Credit'!B:B,0)&gt;0, MATCH("ENGL 1010",'AP Credit'!J:J,0)&gt;0),"Yes","No"), IF($E333="", " ", "No"))</f>
        <v xml:space="preserve"> </v>
      </c>
      <c r="L333" s="11" t="str" cm="1">
        <f t="array" ref="L333">IF($E333="", "", _xlfn.IFNA(_xlfn.IFS( J333&gt;599,  "1210 - Verify C or Better",  AND(J333&gt;499, OR(I333&gt;13, G333&gt;17)), "1060 - Verify C or Better", AND( OR(G333&gt;17, I333&gt;13), OR(H333&gt;22, J333&gt;399)), "1050 - Verify C or Better", OR( H333&gt;21, J333&gt;299), "1010/1030/1040", OR( H333&gt;19, J333&gt;299), "1010/1030", OR( H333&gt;18, J333&gt;299), "1030"), "Verify C or better in Secondary Math 1,2,3"))</f>
        <v/>
      </c>
      <c r="M333" s="4" t="str">
        <f>IFERROR(VLOOKUP($E333, 'HS Info'!$A:$E, 5, FALSE), IF($E333="", "", "Not in HS Info"))</f>
        <v/>
      </c>
      <c r="N333" s="5" t="str">
        <f>IFERROR(VLOOKUP($C333,Holds!$C:$K, 2, FALSE), IF($E333="", "", 0))</f>
        <v/>
      </c>
      <c r="O333" s="7" t="str">
        <f>IF($E333="", "", _xlfn.XLOOKUP(C333, 'SLCC Student'!H:H, 'SLCC Student'!P:P, "Not Found", 0, 1))</f>
        <v/>
      </c>
      <c r="P333" s="5" t="str">
        <f>IFERROR(VLOOKUP($E333, 'SLCC Student'!$A:$Q, 10, FALSE), IF($E333="", "", "Not Admitted"))</f>
        <v/>
      </c>
      <c r="Q333" s="5" t="str">
        <f>IFERROR(VLOOKUP($E333,'SLCC Student'!$A:$Q,12,FALSE),IF($E333="","", "NotAdmitted"))</f>
        <v/>
      </c>
    </row>
    <row r="334" spans="1:17" x14ac:dyDescent="0.2">
      <c r="A334" s="5" t="str">
        <f>IFERROR(VLOOKUP($E334,'HS Info'!$A:$D,2,FALSE),IF($E334="","","Not in HS Info"))</f>
        <v/>
      </c>
      <c r="B334" s="6" t="str">
        <f>IFERROR(VLOOKUP($C334, 'SLCC Student'!$H:$R, 11, FALSE), IF($E334="", "",  "Not yet admitted"))</f>
        <v/>
      </c>
      <c r="C334" s="5" t="str">
        <f>IFERROR(VLOOKUP($E334,'SLCC Student'!$A:$R,8,FALSE), IF($E334="", "", "Not yet admitted"))</f>
        <v/>
      </c>
      <c r="D334" s="5" t="str">
        <f>IFERROR(VLOOKUP($E334, 'HS Info'!$A:$D, 3, FALSE), IF($E334="", "",  "Not in HS Info"))</f>
        <v/>
      </c>
      <c r="E334" t="str">
        <f>IF(ISBLANK('HS Info'!A333), "", 'HS Info'!A333)</f>
        <v/>
      </c>
      <c r="F334" s="5" t="str">
        <f>IFERROR(VLOOKUP($E334, 'HS Info'!$A:$D, 4, FALSE), IF($E334="", "", "Not in HS Info"))</f>
        <v/>
      </c>
      <c r="G334" t="str">
        <f>IF(_xlfn.MAXIFS(ACT!$K:$K, ACT!$B:$B, 'Vetting Master'!$C334)&gt;0, _xlfn.MAXIFS(ACT!$K:$K, ACT!$B:$B, 'Vetting Master'!$C334), IF($E334="", "", 0))</f>
        <v/>
      </c>
      <c r="H334" t="str">
        <f>IF(_xlfn.MAXIFS(ACT!$J:$J, ACT!$B:$B, 'Vetting Master'!$C334)&gt;0, _xlfn.MAXIFS(ACT!$J:$J, ACT!$B:$B, 'Vetting Master'!$C334), IF($E334="", "", 0))</f>
        <v/>
      </c>
      <c r="I334" t="str">
        <f>IF(_xlfn.MAXIFS('SLCC Placement'!K:K, 'SLCC Placement'!B:B, 'Vetting Master'!$C334)&gt;0, _xlfn.MAXIFS('SLCC Placement'!K:K, 'SLCC Placement'!B:B, 'Vetting Master'!$C334), IF($E334="", "", 0))</f>
        <v/>
      </c>
      <c r="J334" t="str">
        <f>IF(_xlfn.MAXIFS('SLCC Placement'!J:J, 'SLCC Placement'!B:B, 'Vetting Master'!$C334)&gt;0, _xlfn.MAXIFS('SLCC Placement'!J:J, 'SLCC Placement'!B:B, 'Vetting Master'!$C334), IF($E334="", "", 0))</f>
        <v/>
      </c>
      <c r="K334" s="5" t="str">
        <f>IFERROR(IF(AND(MATCH(C334,'AP Credit'!B:B,0)&gt;0, MATCH("ENGL 1010",'AP Credit'!J:J,0)&gt;0),"Yes","No"), IF($E334="", " ", "No"))</f>
        <v xml:space="preserve"> </v>
      </c>
      <c r="L334" s="11" t="str" cm="1">
        <f t="array" ref="L334">IF($E334="", "", _xlfn.IFNA(_xlfn.IFS( J334&gt;599,  "1210 - Verify C or Better",  AND(J334&gt;499, OR(I334&gt;13, G334&gt;17)), "1060 - Verify C or Better", AND( OR(G334&gt;17, I334&gt;13), OR(H334&gt;22, J334&gt;399)), "1050 - Verify C or Better", OR( H334&gt;21, J334&gt;299), "1010/1030/1040", OR( H334&gt;19, J334&gt;299), "1010/1030", OR( H334&gt;18, J334&gt;299), "1030"), "Verify C or better in Secondary Math 1,2,3"))</f>
        <v/>
      </c>
      <c r="M334" s="4" t="str">
        <f>IFERROR(VLOOKUP($E334, 'HS Info'!$A:$E, 5, FALSE), IF($E334="", "", "Not in HS Info"))</f>
        <v/>
      </c>
      <c r="N334" s="5" t="str">
        <f>IFERROR(VLOOKUP($C334,Holds!$C:$K, 2, FALSE), IF($E334="", "", 0))</f>
        <v/>
      </c>
      <c r="O334" s="7" t="str">
        <f>IF($E334="", "", _xlfn.XLOOKUP(C334, 'SLCC Student'!H:H, 'SLCC Student'!P:P, "Not Found", 0, 1))</f>
        <v/>
      </c>
      <c r="P334" s="5" t="str">
        <f>IFERROR(VLOOKUP($E334, 'SLCC Student'!$A:$Q, 10, FALSE), IF($E334="", "", "Not Admitted"))</f>
        <v/>
      </c>
      <c r="Q334" s="5" t="str">
        <f>IFERROR(VLOOKUP($E334,'SLCC Student'!$A:$Q,12,FALSE),IF($E334="","", "NotAdmitted"))</f>
        <v/>
      </c>
    </row>
    <row r="335" spans="1:17" x14ac:dyDescent="0.2">
      <c r="A335" s="5" t="str">
        <f>IFERROR(VLOOKUP($E335,'HS Info'!$A:$D,2,FALSE),IF($E335="","","Not in HS Info"))</f>
        <v/>
      </c>
      <c r="B335" s="6" t="str">
        <f>IFERROR(VLOOKUP($C335, 'SLCC Student'!$H:$R, 11, FALSE), IF($E335="", "",  "Not yet admitted"))</f>
        <v/>
      </c>
      <c r="C335" s="5" t="str">
        <f>IFERROR(VLOOKUP($E335,'SLCC Student'!$A:$R,8,FALSE), IF($E335="", "", "Not yet admitted"))</f>
        <v/>
      </c>
      <c r="D335" s="5" t="str">
        <f>IFERROR(VLOOKUP($E335, 'HS Info'!$A:$D, 3, FALSE), IF($E335="", "",  "Not in HS Info"))</f>
        <v/>
      </c>
      <c r="E335" t="str">
        <f>IF(ISBLANK('HS Info'!A334), "", 'HS Info'!A334)</f>
        <v/>
      </c>
      <c r="F335" s="5" t="str">
        <f>IFERROR(VLOOKUP($E335, 'HS Info'!$A:$D, 4, FALSE), IF($E335="", "", "Not in HS Info"))</f>
        <v/>
      </c>
      <c r="G335" t="str">
        <f>IF(_xlfn.MAXIFS(ACT!$K:$K, ACT!$B:$B, 'Vetting Master'!$C335)&gt;0, _xlfn.MAXIFS(ACT!$K:$K, ACT!$B:$B, 'Vetting Master'!$C335), IF($E335="", "", 0))</f>
        <v/>
      </c>
      <c r="H335" t="str">
        <f>IF(_xlfn.MAXIFS(ACT!$J:$J, ACT!$B:$B, 'Vetting Master'!$C335)&gt;0, _xlfn.MAXIFS(ACT!$J:$J, ACT!$B:$B, 'Vetting Master'!$C335), IF($E335="", "", 0))</f>
        <v/>
      </c>
      <c r="I335" t="str">
        <f>IF(_xlfn.MAXIFS('SLCC Placement'!K:K, 'SLCC Placement'!B:B, 'Vetting Master'!$C335)&gt;0, _xlfn.MAXIFS('SLCC Placement'!K:K, 'SLCC Placement'!B:B, 'Vetting Master'!$C335), IF($E335="", "", 0))</f>
        <v/>
      </c>
      <c r="J335" t="str">
        <f>IF(_xlfn.MAXIFS('SLCC Placement'!J:J, 'SLCC Placement'!B:B, 'Vetting Master'!$C335)&gt;0, _xlfn.MAXIFS('SLCC Placement'!J:J, 'SLCC Placement'!B:B, 'Vetting Master'!$C335), IF($E335="", "", 0))</f>
        <v/>
      </c>
      <c r="K335" s="5" t="str">
        <f>IFERROR(IF(AND(MATCH(C335,'AP Credit'!B:B,0)&gt;0, MATCH("ENGL 1010",'AP Credit'!J:J,0)&gt;0),"Yes","No"), IF($E335="", " ", "No"))</f>
        <v xml:space="preserve"> </v>
      </c>
      <c r="L335" s="11" t="str" cm="1">
        <f t="array" ref="L335">IF($E335="", "", _xlfn.IFNA(_xlfn.IFS( J335&gt;599,  "1210 - Verify C or Better",  AND(J335&gt;499, OR(I335&gt;13, G335&gt;17)), "1060 - Verify C or Better", AND( OR(G335&gt;17, I335&gt;13), OR(H335&gt;22, J335&gt;399)), "1050 - Verify C or Better", OR( H335&gt;21, J335&gt;299), "1010/1030/1040", OR( H335&gt;19, J335&gt;299), "1010/1030", OR( H335&gt;18, J335&gt;299), "1030"), "Verify C or better in Secondary Math 1,2,3"))</f>
        <v/>
      </c>
      <c r="M335" s="4" t="str">
        <f>IFERROR(VLOOKUP($E335, 'HS Info'!$A:$E, 5, FALSE), IF($E335="", "", "Not in HS Info"))</f>
        <v/>
      </c>
      <c r="N335" s="5" t="str">
        <f>IFERROR(VLOOKUP($C335,Holds!$C:$K, 2, FALSE), IF($E335="", "", 0))</f>
        <v/>
      </c>
      <c r="O335" s="7" t="str">
        <f>IF($E335="", "", _xlfn.XLOOKUP(C335, 'SLCC Student'!H:H, 'SLCC Student'!P:P, "Not Found", 0, 1))</f>
        <v/>
      </c>
      <c r="P335" s="5" t="str">
        <f>IFERROR(VLOOKUP($E335, 'SLCC Student'!$A:$Q, 10, FALSE), IF($E335="", "", "Not Admitted"))</f>
        <v/>
      </c>
      <c r="Q335" s="5" t="str">
        <f>IFERROR(VLOOKUP($E335,'SLCC Student'!$A:$Q,12,FALSE),IF($E335="","", "NotAdmitted"))</f>
        <v/>
      </c>
    </row>
    <row r="336" spans="1:17" x14ac:dyDescent="0.2">
      <c r="A336" s="5" t="str">
        <f>IFERROR(VLOOKUP($E336,'HS Info'!$A:$D,2,FALSE),IF($E336="","","Not in HS Info"))</f>
        <v/>
      </c>
      <c r="B336" s="6" t="str">
        <f>IFERROR(VLOOKUP($C336, 'SLCC Student'!$H:$R, 11, FALSE), IF($E336="", "",  "Not yet admitted"))</f>
        <v/>
      </c>
      <c r="C336" s="5" t="str">
        <f>IFERROR(VLOOKUP($E336,'SLCC Student'!$A:$R,8,FALSE), IF($E336="", "", "Not yet admitted"))</f>
        <v/>
      </c>
      <c r="D336" s="5" t="str">
        <f>IFERROR(VLOOKUP($E336, 'HS Info'!$A:$D, 3, FALSE), IF($E336="", "",  "Not in HS Info"))</f>
        <v/>
      </c>
      <c r="E336" t="str">
        <f>IF(ISBLANK('HS Info'!A335), "", 'HS Info'!A335)</f>
        <v/>
      </c>
      <c r="F336" s="5" t="str">
        <f>IFERROR(VLOOKUP($E336, 'HS Info'!$A:$D, 4, FALSE), IF($E336="", "", "Not in HS Info"))</f>
        <v/>
      </c>
      <c r="G336" t="str">
        <f>IF(_xlfn.MAXIFS(ACT!$K:$K, ACT!$B:$B, 'Vetting Master'!$C336)&gt;0, _xlfn.MAXIFS(ACT!$K:$K, ACT!$B:$B, 'Vetting Master'!$C336), IF($E336="", "", 0))</f>
        <v/>
      </c>
      <c r="H336" t="str">
        <f>IF(_xlfn.MAXIFS(ACT!$J:$J, ACT!$B:$B, 'Vetting Master'!$C336)&gt;0, _xlfn.MAXIFS(ACT!$J:$J, ACT!$B:$B, 'Vetting Master'!$C336), IF($E336="", "", 0))</f>
        <v/>
      </c>
      <c r="I336" t="str">
        <f>IF(_xlfn.MAXIFS('SLCC Placement'!K:K, 'SLCC Placement'!B:B, 'Vetting Master'!$C336)&gt;0, _xlfn.MAXIFS('SLCC Placement'!K:K, 'SLCC Placement'!B:B, 'Vetting Master'!$C336), IF($E336="", "", 0))</f>
        <v/>
      </c>
      <c r="J336" t="str">
        <f>IF(_xlfn.MAXIFS('SLCC Placement'!J:J, 'SLCC Placement'!B:B, 'Vetting Master'!$C336)&gt;0, _xlfn.MAXIFS('SLCC Placement'!J:J, 'SLCC Placement'!B:B, 'Vetting Master'!$C336), IF($E336="", "", 0))</f>
        <v/>
      </c>
      <c r="K336" s="5" t="str">
        <f>IFERROR(IF(AND(MATCH(C336,'AP Credit'!B:B,0)&gt;0, MATCH("ENGL 1010",'AP Credit'!J:J,0)&gt;0),"Yes","No"), IF($E336="", " ", "No"))</f>
        <v xml:space="preserve"> </v>
      </c>
      <c r="L336" s="11" t="str" cm="1">
        <f t="array" ref="L336">IF($E336="", "", _xlfn.IFNA(_xlfn.IFS( J336&gt;599,  "1210 - Verify C or Better",  AND(J336&gt;499, OR(I336&gt;13, G336&gt;17)), "1060 - Verify C or Better", AND( OR(G336&gt;17, I336&gt;13), OR(H336&gt;22, J336&gt;399)), "1050 - Verify C or Better", OR( H336&gt;21, J336&gt;299), "1010/1030/1040", OR( H336&gt;19, J336&gt;299), "1010/1030", OR( H336&gt;18, J336&gt;299), "1030"), "Verify C or better in Secondary Math 1,2,3"))</f>
        <v/>
      </c>
      <c r="M336" s="4" t="str">
        <f>IFERROR(VLOOKUP($E336, 'HS Info'!$A:$E, 5, FALSE), IF($E336="", "", "Not in HS Info"))</f>
        <v/>
      </c>
      <c r="N336" s="5" t="str">
        <f>IFERROR(VLOOKUP($C336,Holds!$C:$K, 2, FALSE), IF($E336="", "", 0))</f>
        <v/>
      </c>
      <c r="O336" s="7" t="str">
        <f>IF($E336="", "", _xlfn.XLOOKUP(C336, 'SLCC Student'!H:H, 'SLCC Student'!P:P, "Not Found", 0, 1))</f>
        <v/>
      </c>
      <c r="P336" s="5" t="str">
        <f>IFERROR(VLOOKUP($E336, 'SLCC Student'!$A:$Q, 10, FALSE), IF($E336="", "", "Not Admitted"))</f>
        <v/>
      </c>
      <c r="Q336" s="5" t="str">
        <f>IFERROR(VLOOKUP($E336,'SLCC Student'!$A:$Q,12,FALSE),IF($E336="","", "NotAdmitted"))</f>
        <v/>
      </c>
    </row>
    <row r="337" spans="1:17" x14ac:dyDescent="0.2">
      <c r="A337" s="5" t="str">
        <f>IFERROR(VLOOKUP($E337,'HS Info'!$A:$D,2,FALSE),IF($E337="","","Not in HS Info"))</f>
        <v/>
      </c>
      <c r="B337" s="6" t="str">
        <f>IFERROR(VLOOKUP($C337, 'SLCC Student'!$H:$R, 11, FALSE), IF($E337="", "",  "Not yet admitted"))</f>
        <v/>
      </c>
      <c r="C337" s="5" t="str">
        <f>IFERROR(VLOOKUP($E337,'SLCC Student'!$A:$R,8,FALSE), IF($E337="", "", "Not yet admitted"))</f>
        <v/>
      </c>
      <c r="D337" s="5" t="str">
        <f>IFERROR(VLOOKUP($E337, 'HS Info'!$A:$D, 3, FALSE), IF($E337="", "",  "Not in HS Info"))</f>
        <v/>
      </c>
      <c r="E337" t="str">
        <f>IF(ISBLANK('HS Info'!A336), "", 'HS Info'!A336)</f>
        <v/>
      </c>
      <c r="F337" s="5" t="str">
        <f>IFERROR(VLOOKUP($E337, 'HS Info'!$A:$D, 4, FALSE), IF($E337="", "", "Not in HS Info"))</f>
        <v/>
      </c>
      <c r="G337" t="str">
        <f>IF(_xlfn.MAXIFS(ACT!$K:$K, ACT!$B:$B, 'Vetting Master'!$C337)&gt;0, _xlfn.MAXIFS(ACT!$K:$K, ACT!$B:$B, 'Vetting Master'!$C337), IF($E337="", "", 0))</f>
        <v/>
      </c>
      <c r="H337" t="str">
        <f>IF(_xlfn.MAXIFS(ACT!$J:$J, ACT!$B:$B, 'Vetting Master'!$C337)&gt;0, _xlfn.MAXIFS(ACT!$J:$J, ACT!$B:$B, 'Vetting Master'!$C337), IF($E337="", "", 0))</f>
        <v/>
      </c>
      <c r="I337" t="str">
        <f>IF(_xlfn.MAXIFS('SLCC Placement'!K:K, 'SLCC Placement'!B:B, 'Vetting Master'!$C337)&gt;0, _xlfn.MAXIFS('SLCC Placement'!K:K, 'SLCC Placement'!B:B, 'Vetting Master'!$C337), IF($E337="", "", 0))</f>
        <v/>
      </c>
      <c r="J337" t="str">
        <f>IF(_xlfn.MAXIFS('SLCC Placement'!J:J, 'SLCC Placement'!B:B, 'Vetting Master'!$C337)&gt;0, _xlfn.MAXIFS('SLCC Placement'!J:J, 'SLCC Placement'!B:B, 'Vetting Master'!$C337), IF($E337="", "", 0))</f>
        <v/>
      </c>
      <c r="K337" s="5" t="str">
        <f>IFERROR(IF(AND(MATCH(C337,'AP Credit'!B:B,0)&gt;0, MATCH("ENGL 1010",'AP Credit'!J:J,0)&gt;0),"Yes","No"), IF($E337="", " ", "No"))</f>
        <v xml:space="preserve"> </v>
      </c>
      <c r="L337" s="11" t="str" cm="1">
        <f t="array" ref="L337">IF($E337="", "", _xlfn.IFNA(_xlfn.IFS( J337&gt;599,  "1210 - Verify C or Better",  AND(J337&gt;499, OR(I337&gt;13, G337&gt;17)), "1060 - Verify C or Better", AND( OR(G337&gt;17, I337&gt;13), OR(H337&gt;22, J337&gt;399)), "1050 - Verify C or Better", OR( H337&gt;21, J337&gt;299), "1010/1030/1040", OR( H337&gt;19, J337&gt;299), "1010/1030", OR( H337&gt;18, J337&gt;299), "1030"), "Verify C or better in Secondary Math 1,2,3"))</f>
        <v/>
      </c>
      <c r="M337" s="4" t="str">
        <f>IFERROR(VLOOKUP($E337, 'HS Info'!$A:$E, 5, FALSE), IF($E337="", "", "Not in HS Info"))</f>
        <v/>
      </c>
      <c r="N337" s="5" t="str">
        <f>IFERROR(VLOOKUP($C337,Holds!$C:$K, 2, FALSE), IF($E337="", "", 0))</f>
        <v/>
      </c>
      <c r="O337" s="7" t="str">
        <f>IF($E337="", "", _xlfn.XLOOKUP(C337, 'SLCC Student'!H:H, 'SLCC Student'!P:P, "Not Found", 0, 1))</f>
        <v/>
      </c>
      <c r="P337" s="5" t="str">
        <f>IFERROR(VLOOKUP($E337, 'SLCC Student'!$A:$Q, 10, FALSE), IF($E337="", "", "Not Admitted"))</f>
        <v/>
      </c>
      <c r="Q337" s="5" t="str">
        <f>IFERROR(VLOOKUP($E337,'SLCC Student'!$A:$Q,12,FALSE),IF($E337="","", "NotAdmitted"))</f>
        <v/>
      </c>
    </row>
    <row r="338" spans="1:17" x14ac:dyDescent="0.2">
      <c r="A338" s="5" t="str">
        <f>IFERROR(VLOOKUP($E338,'HS Info'!$A:$D,2,FALSE),IF($E338="","","Not in HS Info"))</f>
        <v/>
      </c>
      <c r="B338" s="6" t="str">
        <f>IFERROR(VLOOKUP($C338, 'SLCC Student'!$H:$R, 11, FALSE), IF($E338="", "",  "Not yet admitted"))</f>
        <v/>
      </c>
      <c r="C338" s="5" t="str">
        <f>IFERROR(VLOOKUP($E338,'SLCC Student'!$A:$R,8,FALSE), IF($E338="", "", "Not yet admitted"))</f>
        <v/>
      </c>
      <c r="D338" s="5" t="str">
        <f>IFERROR(VLOOKUP($E338, 'HS Info'!$A:$D, 3, FALSE), IF($E338="", "",  "Not in HS Info"))</f>
        <v/>
      </c>
      <c r="E338" t="str">
        <f>IF(ISBLANK('HS Info'!A337), "", 'HS Info'!A337)</f>
        <v/>
      </c>
      <c r="F338" s="5" t="str">
        <f>IFERROR(VLOOKUP($E338, 'HS Info'!$A:$D, 4, FALSE), IF($E338="", "", "Not in HS Info"))</f>
        <v/>
      </c>
      <c r="G338" t="str">
        <f>IF(_xlfn.MAXIFS(ACT!$K:$K, ACT!$B:$B, 'Vetting Master'!$C338)&gt;0, _xlfn.MAXIFS(ACT!$K:$K, ACT!$B:$B, 'Vetting Master'!$C338), IF($E338="", "", 0))</f>
        <v/>
      </c>
      <c r="H338" t="str">
        <f>IF(_xlfn.MAXIFS(ACT!$J:$J, ACT!$B:$B, 'Vetting Master'!$C338)&gt;0, _xlfn.MAXIFS(ACT!$J:$J, ACT!$B:$B, 'Vetting Master'!$C338), IF($E338="", "", 0))</f>
        <v/>
      </c>
      <c r="I338" t="str">
        <f>IF(_xlfn.MAXIFS('SLCC Placement'!K:K, 'SLCC Placement'!B:B, 'Vetting Master'!$C338)&gt;0, _xlfn.MAXIFS('SLCC Placement'!K:K, 'SLCC Placement'!B:B, 'Vetting Master'!$C338), IF($E338="", "", 0))</f>
        <v/>
      </c>
      <c r="J338" t="str">
        <f>IF(_xlfn.MAXIFS('SLCC Placement'!J:J, 'SLCC Placement'!B:B, 'Vetting Master'!$C338)&gt;0, _xlfn.MAXIFS('SLCC Placement'!J:J, 'SLCC Placement'!B:B, 'Vetting Master'!$C338), IF($E338="", "", 0))</f>
        <v/>
      </c>
      <c r="K338" s="5" t="str">
        <f>IFERROR(IF(AND(MATCH(C338,'AP Credit'!B:B,0)&gt;0, MATCH("ENGL 1010",'AP Credit'!J:J,0)&gt;0),"Yes","No"), IF($E338="", " ", "No"))</f>
        <v xml:space="preserve"> </v>
      </c>
      <c r="L338" s="11" t="str" cm="1">
        <f t="array" ref="L338">IF($E338="", "", _xlfn.IFNA(_xlfn.IFS( J338&gt;599,  "1210 - Verify C or Better",  AND(J338&gt;499, OR(I338&gt;13, G338&gt;17)), "1060 - Verify C or Better", AND( OR(G338&gt;17, I338&gt;13), OR(H338&gt;22, J338&gt;399)), "1050 - Verify C or Better", OR( H338&gt;21, J338&gt;299), "1010/1030/1040", OR( H338&gt;19, J338&gt;299), "1010/1030", OR( H338&gt;18, J338&gt;299), "1030"), "Verify C or better in Secondary Math 1,2,3"))</f>
        <v/>
      </c>
      <c r="M338" s="4" t="str">
        <f>IFERROR(VLOOKUP($E338, 'HS Info'!$A:$E, 5, FALSE), IF($E338="", "", "Not in HS Info"))</f>
        <v/>
      </c>
      <c r="N338" s="5" t="str">
        <f>IFERROR(VLOOKUP($C338,Holds!$C:$K, 2, FALSE), IF($E338="", "", 0))</f>
        <v/>
      </c>
      <c r="O338" s="7" t="str">
        <f>IF($E338="", "", _xlfn.XLOOKUP(C338, 'SLCC Student'!H:H, 'SLCC Student'!P:P, "Not Found", 0, 1))</f>
        <v/>
      </c>
      <c r="P338" s="5" t="str">
        <f>IFERROR(VLOOKUP($E338, 'SLCC Student'!$A:$Q, 10, FALSE), IF($E338="", "", "Not Admitted"))</f>
        <v/>
      </c>
      <c r="Q338" s="5" t="str">
        <f>IFERROR(VLOOKUP($E338,'SLCC Student'!$A:$Q,12,FALSE),IF($E338="","", "NotAdmitted"))</f>
        <v/>
      </c>
    </row>
    <row r="339" spans="1:17" x14ac:dyDescent="0.2">
      <c r="A339" s="5" t="str">
        <f>IFERROR(VLOOKUP($E339,'HS Info'!$A:$D,2,FALSE),IF($E339="","","Not in HS Info"))</f>
        <v/>
      </c>
      <c r="B339" s="6" t="str">
        <f>IFERROR(VLOOKUP($C339, 'SLCC Student'!$H:$R, 11, FALSE), IF($E339="", "",  "Not yet admitted"))</f>
        <v/>
      </c>
      <c r="C339" s="5" t="str">
        <f>IFERROR(VLOOKUP($E339,'SLCC Student'!$A:$R,8,FALSE), IF($E339="", "", "Not yet admitted"))</f>
        <v/>
      </c>
      <c r="D339" s="5" t="str">
        <f>IFERROR(VLOOKUP($E339, 'HS Info'!$A:$D, 3, FALSE), IF($E339="", "",  "Not in HS Info"))</f>
        <v/>
      </c>
      <c r="E339" t="str">
        <f>IF(ISBLANK('HS Info'!A338), "", 'HS Info'!A338)</f>
        <v/>
      </c>
      <c r="F339" s="5" t="str">
        <f>IFERROR(VLOOKUP($E339, 'HS Info'!$A:$D, 4, FALSE), IF($E339="", "", "Not in HS Info"))</f>
        <v/>
      </c>
      <c r="G339" t="str">
        <f>IF(_xlfn.MAXIFS(ACT!$K:$K, ACT!$B:$B, 'Vetting Master'!$C339)&gt;0, _xlfn.MAXIFS(ACT!$K:$K, ACT!$B:$B, 'Vetting Master'!$C339), IF($E339="", "", 0))</f>
        <v/>
      </c>
      <c r="H339" t="str">
        <f>IF(_xlfn.MAXIFS(ACT!$J:$J, ACT!$B:$B, 'Vetting Master'!$C339)&gt;0, _xlfn.MAXIFS(ACT!$J:$J, ACT!$B:$B, 'Vetting Master'!$C339), IF($E339="", "", 0))</f>
        <v/>
      </c>
      <c r="I339" t="str">
        <f>IF(_xlfn.MAXIFS('SLCC Placement'!K:K, 'SLCC Placement'!B:B, 'Vetting Master'!$C339)&gt;0, _xlfn.MAXIFS('SLCC Placement'!K:K, 'SLCC Placement'!B:B, 'Vetting Master'!$C339), IF($E339="", "", 0))</f>
        <v/>
      </c>
      <c r="J339" t="str">
        <f>IF(_xlfn.MAXIFS('SLCC Placement'!J:J, 'SLCC Placement'!B:B, 'Vetting Master'!$C339)&gt;0, _xlfn.MAXIFS('SLCC Placement'!J:J, 'SLCC Placement'!B:B, 'Vetting Master'!$C339), IF($E339="", "", 0))</f>
        <v/>
      </c>
      <c r="K339" s="5" t="str">
        <f>IFERROR(IF(AND(MATCH(C339,'AP Credit'!B:B,0)&gt;0, MATCH("ENGL 1010",'AP Credit'!J:J,0)&gt;0),"Yes","No"), IF($E339="", " ", "No"))</f>
        <v xml:space="preserve"> </v>
      </c>
      <c r="L339" s="11" t="str" cm="1">
        <f t="array" ref="L339">IF($E339="", "", _xlfn.IFNA(_xlfn.IFS( J339&gt;599,  "1210 - Verify C or Better",  AND(J339&gt;499, OR(I339&gt;13, G339&gt;17)), "1060 - Verify C or Better", AND( OR(G339&gt;17, I339&gt;13), OR(H339&gt;22, J339&gt;399)), "1050 - Verify C or Better", OR( H339&gt;21, J339&gt;299), "1010/1030/1040", OR( H339&gt;19, J339&gt;299), "1010/1030", OR( H339&gt;18, J339&gt;299), "1030"), "Verify C or better in Secondary Math 1,2,3"))</f>
        <v/>
      </c>
      <c r="M339" s="4" t="str">
        <f>IFERROR(VLOOKUP($E339, 'HS Info'!$A:$E, 5, FALSE), IF($E339="", "", "Not in HS Info"))</f>
        <v/>
      </c>
      <c r="N339" s="5" t="str">
        <f>IFERROR(VLOOKUP($C339,Holds!$C:$K, 2, FALSE), IF($E339="", "", 0))</f>
        <v/>
      </c>
      <c r="O339" s="7" t="str">
        <f>IF($E339="", "", _xlfn.XLOOKUP(C339, 'SLCC Student'!H:H, 'SLCC Student'!P:P, "Not Found", 0, 1))</f>
        <v/>
      </c>
      <c r="P339" s="5" t="str">
        <f>IFERROR(VLOOKUP($E339, 'SLCC Student'!$A:$Q, 10, FALSE), IF($E339="", "", "Not Admitted"))</f>
        <v/>
      </c>
      <c r="Q339" s="5" t="str">
        <f>IFERROR(VLOOKUP($E339,'SLCC Student'!$A:$Q,12,FALSE),IF($E339="","", "NotAdmitted"))</f>
        <v/>
      </c>
    </row>
    <row r="340" spans="1:17" x14ac:dyDescent="0.2">
      <c r="A340" s="5" t="str">
        <f>IFERROR(VLOOKUP($E340,'HS Info'!$A:$D,2,FALSE),IF($E340="","","Not in HS Info"))</f>
        <v/>
      </c>
      <c r="B340" s="6" t="str">
        <f>IFERROR(VLOOKUP($C340, 'SLCC Student'!$H:$R, 11, FALSE), IF($E340="", "",  "Not yet admitted"))</f>
        <v/>
      </c>
      <c r="C340" s="5" t="str">
        <f>IFERROR(VLOOKUP($E340,'SLCC Student'!$A:$R,8,FALSE), IF($E340="", "", "Not yet admitted"))</f>
        <v/>
      </c>
      <c r="D340" s="5" t="str">
        <f>IFERROR(VLOOKUP($E340, 'HS Info'!$A:$D, 3, FALSE), IF($E340="", "",  "Not in HS Info"))</f>
        <v/>
      </c>
      <c r="E340" t="str">
        <f>IF(ISBLANK('HS Info'!A339), "", 'HS Info'!A339)</f>
        <v/>
      </c>
      <c r="F340" s="5" t="str">
        <f>IFERROR(VLOOKUP($E340, 'HS Info'!$A:$D, 4, FALSE), IF($E340="", "", "Not in HS Info"))</f>
        <v/>
      </c>
      <c r="G340" t="str">
        <f>IF(_xlfn.MAXIFS(ACT!$K:$K, ACT!$B:$B, 'Vetting Master'!$C340)&gt;0, _xlfn.MAXIFS(ACT!$K:$K, ACT!$B:$B, 'Vetting Master'!$C340), IF($E340="", "", 0))</f>
        <v/>
      </c>
      <c r="H340" t="str">
        <f>IF(_xlfn.MAXIFS(ACT!$J:$J, ACT!$B:$B, 'Vetting Master'!$C340)&gt;0, _xlfn.MAXIFS(ACT!$J:$J, ACT!$B:$B, 'Vetting Master'!$C340), IF($E340="", "", 0))</f>
        <v/>
      </c>
      <c r="I340" t="str">
        <f>IF(_xlfn.MAXIFS('SLCC Placement'!K:K, 'SLCC Placement'!B:B, 'Vetting Master'!$C340)&gt;0, _xlfn.MAXIFS('SLCC Placement'!K:K, 'SLCC Placement'!B:B, 'Vetting Master'!$C340), IF($E340="", "", 0))</f>
        <v/>
      </c>
      <c r="J340" t="str">
        <f>IF(_xlfn.MAXIFS('SLCC Placement'!J:J, 'SLCC Placement'!B:B, 'Vetting Master'!$C340)&gt;0, _xlfn.MAXIFS('SLCC Placement'!J:J, 'SLCC Placement'!B:B, 'Vetting Master'!$C340), IF($E340="", "", 0))</f>
        <v/>
      </c>
      <c r="K340" s="5" t="str">
        <f>IFERROR(IF(AND(MATCH(C340,'AP Credit'!B:B,0)&gt;0, MATCH("ENGL 1010",'AP Credit'!J:J,0)&gt;0),"Yes","No"), IF($E340="", " ", "No"))</f>
        <v xml:space="preserve"> </v>
      </c>
      <c r="L340" s="11" t="str" cm="1">
        <f t="array" ref="L340">IF($E340="", "", _xlfn.IFNA(_xlfn.IFS( J340&gt;599,  "1210 - Verify C or Better",  AND(J340&gt;499, OR(I340&gt;13, G340&gt;17)), "1060 - Verify C or Better", AND( OR(G340&gt;17, I340&gt;13), OR(H340&gt;22, J340&gt;399)), "1050 - Verify C or Better", OR( H340&gt;21, J340&gt;299), "1010/1030/1040", OR( H340&gt;19, J340&gt;299), "1010/1030", OR( H340&gt;18, J340&gt;299), "1030"), "Verify C or better in Secondary Math 1,2,3"))</f>
        <v/>
      </c>
      <c r="M340" s="4" t="str">
        <f>IFERROR(VLOOKUP($E340, 'HS Info'!$A:$E, 5, FALSE), IF($E340="", "", "Not in HS Info"))</f>
        <v/>
      </c>
      <c r="N340" s="5" t="str">
        <f>IFERROR(VLOOKUP($C340,Holds!$C:$K, 2, FALSE), IF($E340="", "", 0))</f>
        <v/>
      </c>
      <c r="O340" s="7" t="str">
        <f>IF($E340="", "", _xlfn.XLOOKUP(C340, 'SLCC Student'!H:H, 'SLCC Student'!P:P, "Not Found", 0, 1))</f>
        <v/>
      </c>
      <c r="P340" s="5" t="str">
        <f>IFERROR(VLOOKUP($E340, 'SLCC Student'!$A:$Q, 10, FALSE), IF($E340="", "", "Not Admitted"))</f>
        <v/>
      </c>
      <c r="Q340" s="5" t="str">
        <f>IFERROR(VLOOKUP($E340,'SLCC Student'!$A:$Q,12,FALSE),IF($E340="","", "NotAdmitted"))</f>
        <v/>
      </c>
    </row>
    <row r="341" spans="1:17" x14ac:dyDescent="0.2">
      <c r="A341" s="5" t="str">
        <f>IFERROR(VLOOKUP($E341,'HS Info'!$A:$D,2,FALSE),IF($E341="","","Not in HS Info"))</f>
        <v/>
      </c>
      <c r="B341" s="6" t="str">
        <f>IFERROR(VLOOKUP($C341, 'SLCC Student'!$H:$R, 11, FALSE), IF($E341="", "",  "Not yet admitted"))</f>
        <v/>
      </c>
      <c r="C341" s="5" t="str">
        <f>IFERROR(VLOOKUP($E341,'SLCC Student'!$A:$R,8,FALSE), IF($E341="", "", "Not yet admitted"))</f>
        <v/>
      </c>
      <c r="D341" s="5" t="str">
        <f>IFERROR(VLOOKUP($E341, 'HS Info'!$A:$D, 3, FALSE), IF($E341="", "",  "Not in HS Info"))</f>
        <v/>
      </c>
      <c r="E341" t="str">
        <f>IF(ISBLANK('HS Info'!A340), "", 'HS Info'!A340)</f>
        <v/>
      </c>
      <c r="F341" s="5" t="str">
        <f>IFERROR(VLOOKUP($E341, 'HS Info'!$A:$D, 4, FALSE), IF($E341="", "", "Not in HS Info"))</f>
        <v/>
      </c>
      <c r="G341" t="str">
        <f>IF(_xlfn.MAXIFS(ACT!$K:$K, ACT!$B:$B, 'Vetting Master'!$C341)&gt;0, _xlfn.MAXIFS(ACT!$K:$K, ACT!$B:$B, 'Vetting Master'!$C341), IF($E341="", "", 0))</f>
        <v/>
      </c>
      <c r="H341" t="str">
        <f>IF(_xlfn.MAXIFS(ACT!$J:$J, ACT!$B:$B, 'Vetting Master'!$C341)&gt;0, _xlfn.MAXIFS(ACT!$J:$J, ACT!$B:$B, 'Vetting Master'!$C341), IF($E341="", "", 0))</f>
        <v/>
      </c>
      <c r="I341" t="str">
        <f>IF(_xlfn.MAXIFS('SLCC Placement'!K:K, 'SLCC Placement'!B:B, 'Vetting Master'!$C341)&gt;0, _xlfn.MAXIFS('SLCC Placement'!K:K, 'SLCC Placement'!B:B, 'Vetting Master'!$C341), IF($E341="", "", 0))</f>
        <v/>
      </c>
      <c r="J341" t="str">
        <f>IF(_xlfn.MAXIFS('SLCC Placement'!J:J, 'SLCC Placement'!B:B, 'Vetting Master'!$C341)&gt;0, _xlfn.MAXIFS('SLCC Placement'!J:J, 'SLCC Placement'!B:B, 'Vetting Master'!$C341), IF($E341="", "", 0))</f>
        <v/>
      </c>
      <c r="K341" s="5" t="str">
        <f>IFERROR(IF(AND(MATCH(C341,'AP Credit'!B:B,0)&gt;0, MATCH("ENGL 1010",'AP Credit'!J:J,0)&gt;0),"Yes","No"), IF($E341="", " ", "No"))</f>
        <v xml:space="preserve"> </v>
      </c>
      <c r="L341" s="11" t="str" cm="1">
        <f t="array" ref="L341">IF($E341="", "", _xlfn.IFNA(_xlfn.IFS( J341&gt;599,  "1210 - Verify C or Better",  AND(J341&gt;499, OR(I341&gt;13, G341&gt;17)), "1060 - Verify C or Better", AND( OR(G341&gt;17, I341&gt;13), OR(H341&gt;22, J341&gt;399)), "1050 - Verify C or Better", OR( H341&gt;21, J341&gt;299), "1010/1030/1040", OR( H341&gt;19, J341&gt;299), "1010/1030", OR( H341&gt;18, J341&gt;299), "1030"), "Verify C or better in Secondary Math 1,2,3"))</f>
        <v/>
      </c>
      <c r="M341" s="4" t="str">
        <f>IFERROR(VLOOKUP($E341, 'HS Info'!$A:$E, 5, FALSE), IF($E341="", "", "Not in HS Info"))</f>
        <v/>
      </c>
      <c r="N341" s="5" t="str">
        <f>IFERROR(VLOOKUP($C341,Holds!$C:$K, 2, FALSE), IF($E341="", "", 0))</f>
        <v/>
      </c>
      <c r="O341" s="7" t="str">
        <f>IF($E341="", "", _xlfn.XLOOKUP(C341, 'SLCC Student'!H:H, 'SLCC Student'!P:P, "Not Found", 0, 1))</f>
        <v/>
      </c>
      <c r="P341" s="5" t="str">
        <f>IFERROR(VLOOKUP($E341, 'SLCC Student'!$A:$Q, 10, FALSE), IF($E341="", "", "Not Admitted"))</f>
        <v/>
      </c>
      <c r="Q341" s="5" t="str">
        <f>IFERROR(VLOOKUP($E341,'SLCC Student'!$A:$Q,12,FALSE),IF($E341="","", "NotAdmitted"))</f>
        <v/>
      </c>
    </row>
    <row r="342" spans="1:17" x14ac:dyDescent="0.2">
      <c r="A342" s="5" t="str">
        <f>IFERROR(VLOOKUP($E342,'HS Info'!$A:$D,2,FALSE),IF($E342="","","Not in HS Info"))</f>
        <v/>
      </c>
      <c r="B342" s="6" t="str">
        <f>IFERROR(VLOOKUP($C342, 'SLCC Student'!$H:$R, 11, FALSE), IF($E342="", "",  "Not yet admitted"))</f>
        <v/>
      </c>
      <c r="C342" s="5" t="str">
        <f>IFERROR(VLOOKUP($E342,'SLCC Student'!$A:$R,8,FALSE), IF($E342="", "", "Not yet admitted"))</f>
        <v/>
      </c>
      <c r="D342" s="5" t="str">
        <f>IFERROR(VLOOKUP($E342, 'HS Info'!$A:$D, 3, FALSE), IF($E342="", "",  "Not in HS Info"))</f>
        <v/>
      </c>
      <c r="E342" t="str">
        <f>IF(ISBLANK('HS Info'!A341), "", 'HS Info'!A341)</f>
        <v/>
      </c>
      <c r="F342" s="5" t="str">
        <f>IFERROR(VLOOKUP($E342, 'HS Info'!$A:$D, 4, FALSE), IF($E342="", "", "Not in HS Info"))</f>
        <v/>
      </c>
      <c r="G342" t="str">
        <f>IF(_xlfn.MAXIFS(ACT!$K:$K, ACT!$B:$B, 'Vetting Master'!$C342)&gt;0, _xlfn.MAXIFS(ACT!$K:$K, ACT!$B:$B, 'Vetting Master'!$C342), IF($E342="", "", 0))</f>
        <v/>
      </c>
      <c r="H342" t="str">
        <f>IF(_xlfn.MAXIFS(ACT!$J:$J, ACT!$B:$B, 'Vetting Master'!$C342)&gt;0, _xlfn.MAXIFS(ACT!$J:$J, ACT!$B:$B, 'Vetting Master'!$C342), IF($E342="", "", 0))</f>
        <v/>
      </c>
      <c r="I342" t="str">
        <f>IF(_xlfn.MAXIFS('SLCC Placement'!K:K, 'SLCC Placement'!B:B, 'Vetting Master'!$C342)&gt;0, _xlfn.MAXIFS('SLCC Placement'!K:K, 'SLCC Placement'!B:B, 'Vetting Master'!$C342), IF($E342="", "", 0))</f>
        <v/>
      </c>
      <c r="J342" t="str">
        <f>IF(_xlfn.MAXIFS('SLCC Placement'!J:J, 'SLCC Placement'!B:B, 'Vetting Master'!$C342)&gt;0, _xlfn.MAXIFS('SLCC Placement'!J:J, 'SLCC Placement'!B:B, 'Vetting Master'!$C342), IF($E342="", "", 0))</f>
        <v/>
      </c>
      <c r="K342" s="5" t="str">
        <f>IFERROR(IF(AND(MATCH(C342,'AP Credit'!B:B,0)&gt;0, MATCH("ENGL 1010",'AP Credit'!J:J,0)&gt;0),"Yes","No"), IF($E342="", " ", "No"))</f>
        <v xml:space="preserve"> </v>
      </c>
      <c r="L342" s="11" t="str" cm="1">
        <f t="array" ref="L342">IF($E342="", "", _xlfn.IFNA(_xlfn.IFS( J342&gt;599,  "1210 - Verify C or Better",  AND(J342&gt;499, OR(I342&gt;13, G342&gt;17)), "1060 - Verify C or Better", AND( OR(G342&gt;17, I342&gt;13), OR(H342&gt;22, J342&gt;399)), "1050 - Verify C or Better", OR( H342&gt;21, J342&gt;299), "1010/1030/1040", OR( H342&gt;19, J342&gt;299), "1010/1030", OR( H342&gt;18, J342&gt;299), "1030"), "Verify C or better in Secondary Math 1,2,3"))</f>
        <v/>
      </c>
      <c r="M342" s="4" t="str">
        <f>IFERROR(VLOOKUP($E342, 'HS Info'!$A:$E, 5, FALSE), IF($E342="", "", "Not in HS Info"))</f>
        <v/>
      </c>
      <c r="N342" s="5" t="str">
        <f>IFERROR(VLOOKUP($C342,Holds!$C:$K, 2, FALSE), IF($E342="", "", 0))</f>
        <v/>
      </c>
      <c r="O342" s="7" t="str">
        <f>IF($E342="", "", _xlfn.XLOOKUP(C342, 'SLCC Student'!H:H, 'SLCC Student'!P:P, "Not Found", 0, 1))</f>
        <v/>
      </c>
      <c r="P342" s="5" t="str">
        <f>IFERROR(VLOOKUP($E342, 'SLCC Student'!$A:$Q, 10, FALSE), IF($E342="", "", "Not Admitted"))</f>
        <v/>
      </c>
      <c r="Q342" s="5" t="str">
        <f>IFERROR(VLOOKUP($E342,'SLCC Student'!$A:$Q,12,FALSE),IF($E342="","", "NotAdmitted"))</f>
        <v/>
      </c>
    </row>
    <row r="343" spans="1:17" x14ac:dyDescent="0.2">
      <c r="A343" s="5" t="str">
        <f>IFERROR(VLOOKUP($E343,'HS Info'!$A:$D,2,FALSE),IF($E343="","","Not in HS Info"))</f>
        <v/>
      </c>
      <c r="B343" s="6" t="str">
        <f>IFERROR(VLOOKUP($C343, 'SLCC Student'!$H:$R, 11, FALSE), IF($E343="", "",  "Not yet admitted"))</f>
        <v/>
      </c>
      <c r="C343" s="5" t="str">
        <f>IFERROR(VLOOKUP($E343,'SLCC Student'!$A:$R,8,FALSE), IF($E343="", "", "Not yet admitted"))</f>
        <v/>
      </c>
      <c r="D343" s="5" t="str">
        <f>IFERROR(VLOOKUP($E343, 'HS Info'!$A:$D, 3, FALSE), IF($E343="", "",  "Not in HS Info"))</f>
        <v/>
      </c>
      <c r="E343" t="str">
        <f>IF(ISBLANK('HS Info'!A342), "", 'HS Info'!A342)</f>
        <v/>
      </c>
      <c r="F343" s="5" t="str">
        <f>IFERROR(VLOOKUP($E343, 'HS Info'!$A:$D, 4, FALSE), IF($E343="", "", "Not in HS Info"))</f>
        <v/>
      </c>
      <c r="G343" t="str">
        <f>IF(_xlfn.MAXIFS(ACT!$K:$K, ACT!$B:$B, 'Vetting Master'!$C343)&gt;0, _xlfn.MAXIFS(ACT!$K:$K, ACT!$B:$B, 'Vetting Master'!$C343), IF($E343="", "", 0))</f>
        <v/>
      </c>
      <c r="H343" t="str">
        <f>IF(_xlfn.MAXIFS(ACT!$J:$J, ACT!$B:$B, 'Vetting Master'!$C343)&gt;0, _xlfn.MAXIFS(ACT!$J:$J, ACT!$B:$B, 'Vetting Master'!$C343), IF($E343="", "", 0))</f>
        <v/>
      </c>
      <c r="I343" t="str">
        <f>IF(_xlfn.MAXIFS('SLCC Placement'!K:K, 'SLCC Placement'!B:B, 'Vetting Master'!$C343)&gt;0, _xlfn.MAXIFS('SLCC Placement'!K:K, 'SLCC Placement'!B:B, 'Vetting Master'!$C343), IF($E343="", "", 0))</f>
        <v/>
      </c>
      <c r="J343" t="str">
        <f>IF(_xlfn.MAXIFS('SLCC Placement'!J:J, 'SLCC Placement'!B:B, 'Vetting Master'!$C343)&gt;0, _xlfn.MAXIFS('SLCC Placement'!J:J, 'SLCC Placement'!B:B, 'Vetting Master'!$C343), IF($E343="", "", 0))</f>
        <v/>
      </c>
      <c r="K343" s="5" t="str">
        <f>IFERROR(IF(AND(MATCH(C343,'AP Credit'!B:B,0)&gt;0, MATCH("ENGL 1010",'AP Credit'!J:J,0)&gt;0),"Yes","No"), IF($E343="", " ", "No"))</f>
        <v xml:space="preserve"> </v>
      </c>
      <c r="L343" s="11" t="str" cm="1">
        <f t="array" ref="L343">IF($E343="", "", _xlfn.IFNA(_xlfn.IFS( J343&gt;599,  "1210 - Verify C or Better",  AND(J343&gt;499, OR(I343&gt;13, G343&gt;17)), "1060 - Verify C or Better", AND( OR(G343&gt;17, I343&gt;13), OR(H343&gt;22, J343&gt;399)), "1050 - Verify C or Better", OR( H343&gt;21, J343&gt;299), "1010/1030/1040", OR( H343&gt;19, J343&gt;299), "1010/1030", OR( H343&gt;18, J343&gt;299), "1030"), "Verify C or better in Secondary Math 1,2,3"))</f>
        <v/>
      </c>
      <c r="M343" s="4" t="str">
        <f>IFERROR(VLOOKUP($E343, 'HS Info'!$A:$E, 5, FALSE), IF($E343="", "", "Not in HS Info"))</f>
        <v/>
      </c>
      <c r="N343" s="5" t="str">
        <f>IFERROR(VLOOKUP($C343,Holds!$C:$K, 2, FALSE), IF($E343="", "", 0))</f>
        <v/>
      </c>
      <c r="O343" s="7" t="str">
        <f>IF($E343="", "", _xlfn.XLOOKUP(C343, 'SLCC Student'!H:H, 'SLCC Student'!P:P, "Not Found", 0, 1))</f>
        <v/>
      </c>
      <c r="P343" s="5" t="str">
        <f>IFERROR(VLOOKUP($E343, 'SLCC Student'!$A:$Q, 10, FALSE), IF($E343="", "", "Not Admitted"))</f>
        <v/>
      </c>
      <c r="Q343" s="5" t="str">
        <f>IFERROR(VLOOKUP($E343,'SLCC Student'!$A:$Q,12,FALSE),IF($E343="","", "NotAdmitted"))</f>
        <v/>
      </c>
    </row>
    <row r="344" spans="1:17" x14ac:dyDescent="0.2">
      <c r="A344" s="5" t="str">
        <f>IFERROR(VLOOKUP($E344,'HS Info'!$A:$D,2,FALSE),IF($E344="","","Not in HS Info"))</f>
        <v/>
      </c>
      <c r="B344" s="6" t="str">
        <f>IFERROR(VLOOKUP($C344, 'SLCC Student'!$H:$R, 11, FALSE), IF($E344="", "",  "Not yet admitted"))</f>
        <v/>
      </c>
      <c r="C344" s="5" t="str">
        <f>IFERROR(VLOOKUP($E344,'SLCC Student'!$A:$R,8,FALSE), IF($E344="", "", "Not yet admitted"))</f>
        <v/>
      </c>
      <c r="D344" s="5" t="str">
        <f>IFERROR(VLOOKUP($E344, 'HS Info'!$A:$D, 3, FALSE), IF($E344="", "",  "Not in HS Info"))</f>
        <v/>
      </c>
      <c r="E344" t="str">
        <f>IF(ISBLANK('HS Info'!A343), "", 'HS Info'!A343)</f>
        <v/>
      </c>
      <c r="F344" s="5" t="str">
        <f>IFERROR(VLOOKUP($E344, 'HS Info'!$A:$D, 4, FALSE), IF($E344="", "", "Not in HS Info"))</f>
        <v/>
      </c>
      <c r="G344" t="str">
        <f>IF(_xlfn.MAXIFS(ACT!$K:$K, ACT!$B:$B, 'Vetting Master'!$C344)&gt;0, _xlfn.MAXIFS(ACT!$K:$K, ACT!$B:$B, 'Vetting Master'!$C344), IF($E344="", "", 0))</f>
        <v/>
      </c>
      <c r="H344" t="str">
        <f>IF(_xlfn.MAXIFS(ACT!$J:$J, ACT!$B:$B, 'Vetting Master'!$C344)&gt;0, _xlfn.MAXIFS(ACT!$J:$J, ACT!$B:$B, 'Vetting Master'!$C344), IF($E344="", "", 0))</f>
        <v/>
      </c>
      <c r="I344" t="str">
        <f>IF(_xlfn.MAXIFS('SLCC Placement'!K:K, 'SLCC Placement'!B:B, 'Vetting Master'!$C344)&gt;0, _xlfn.MAXIFS('SLCC Placement'!K:K, 'SLCC Placement'!B:B, 'Vetting Master'!$C344), IF($E344="", "", 0))</f>
        <v/>
      </c>
      <c r="J344" t="str">
        <f>IF(_xlfn.MAXIFS('SLCC Placement'!J:J, 'SLCC Placement'!B:B, 'Vetting Master'!$C344)&gt;0, _xlfn.MAXIFS('SLCC Placement'!J:J, 'SLCC Placement'!B:B, 'Vetting Master'!$C344), IF($E344="", "", 0))</f>
        <v/>
      </c>
      <c r="K344" s="5" t="str">
        <f>IFERROR(IF(AND(MATCH(C344,'AP Credit'!B:B,0)&gt;0, MATCH("ENGL 1010",'AP Credit'!J:J,0)&gt;0),"Yes","No"), IF($E344="", " ", "No"))</f>
        <v xml:space="preserve"> </v>
      </c>
      <c r="L344" s="11" t="str" cm="1">
        <f t="array" ref="L344">IF($E344="", "", _xlfn.IFNA(_xlfn.IFS( J344&gt;599,  "1210 - Verify C or Better",  AND(J344&gt;499, OR(I344&gt;13, G344&gt;17)), "1060 - Verify C or Better", AND( OR(G344&gt;17, I344&gt;13), OR(H344&gt;22, J344&gt;399)), "1050 - Verify C or Better", OR( H344&gt;21, J344&gt;299), "1010/1030/1040", OR( H344&gt;19, J344&gt;299), "1010/1030", OR( H344&gt;18, J344&gt;299), "1030"), "Verify C or better in Secondary Math 1,2,3"))</f>
        <v/>
      </c>
      <c r="M344" s="4" t="str">
        <f>IFERROR(VLOOKUP($E344, 'HS Info'!$A:$E, 5, FALSE), IF($E344="", "", "Not in HS Info"))</f>
        <v/>
      </c>
      <c r="N344" s="5" t="str">
        <f>IFERROR(VLOOKUP($C344,Holds!$C:$K, 2, FALSE), IF($E344="", "", 0))</f>
        <v/>
      </c>
      <c r="O344" s="7" t="str">
        <f>IF($E344="", "", _xlfn.XLOOKUP(C344, 'SLCC Student'!H:H, 'SLCC Student'!P:P, "Not Found", 0, 1))</f>
        <v/>
      </c>
      <c r="P344" s="5" t="str">
        <f>IFERROR(VLOOKUP($E344, 'SLCC Student'!$A:$Q, 10, FALSE), IF($E344="", "", "Not Admitted"))</f>
        <v/>
      </c>
      <c r="Q344" s="5" t="str">
        <f>IFERROR(VLOOKUP($E344,'SLCC Student'!$A:$Q,12,FALSE),IF($E344="","", "NotAdmitted"))</f>
        <v/>
      </c>
    </row>
    <row r="345" spans="1:17" x14ac:dyDescent="0.2">
      <c r="A345" s="5" t="str">
        <f>IFERROR(VLOOKUP($E345,'HS Info'!$A:$D,2,FALSE),IF($E345="","","Not in HS Info"))</f>
        <v/>
      </c>
      <c r="B345" s="6" t="str">
        <f>IFERROR(VLOOKUP($C345, 'SLCC Student'!$H:$R, 11, FALSE), IF($E345="", "",  "Not yet admitted"))</f>
        <v/>
      </c>
      <c r="C345" s="5" t="str">
        <f>IFERROR(VLOOKUP($E345,'SLCC Student'!$A:$R,8,FALSE), IF($E345="", "", "Not yet admitted"))</f>
        <v/>
      </c>
      <c r="D345" s="5" t="str">
        <f>IFERROR(VLOOKUP($E345, 'HS Info'!$A:$D, 3, FALSE), IF($E345="", "",  "Not in HS Info"))</f>
        <v/>
      </c>
      <c r="E345" t="str">
        <f>IF(ISBLANK('HS Info'!A344), "", 'HS Info'!A344)</f>
        <v/>
      </c>
      <c r="F345" s="5" t="str">
        <f>IFERROR(VLOOKUP($E345, 'HS Info'!$A:$D, 4, FALSE), IF($E345="", "", "Not in HS Info"))</f>
        <v/>
      </c>
      <c r="G345" t="str">
        <f>IF(_xlfn.MAXIFS(ACT!$K:$K, ACT!$B:$B, 'Vetting Master'!$C345)&gt;0, _xlfn.MAXIFS(ACT!$K:$K, ACT!$B:$B, 'Vetting Master'!$C345), IF($E345="", "", 0))</f>
        <v/>
      </c>
      <c r="H345" t="str">
        <f>IF(_xlfn.MAXIFS(ACT!$J:$J, ACT!$B:$B, 'Vetting Master'!$C345)&gt;0, _xlfn.MAXIFS(ACT!$J:$J, ACT!$B:$B, 'Vetting Master'!$C345), IF($E345="", "", 0))</f>
        <v/>
      </c>
      <c r="I345" t="str">
        <f>IF(_xlfn.MAXIFS('SLCC Placement'!K:K, 'SLCC Placement'!B:B, 'Vetting Master'!$C345)&gt;0, _xlfn.MAXIFS('SLCC Placement'!K:K, 'SLCC Placement'!B:B, 'Vetting Master'!$C345), IF($E345="", "", 0))</f>
        <v/>
      </c>
      <c r="J345" t="str">
        <f>IF(_xlfn.MAXIFS('SLCC Placement'!J:J, 'SLCC Placement'!B:B, 'Vetting Master'!$C345)&gt;0, _xlfn.MAXIFS('SLCC Placement'!J:J, 'SLCC Placement'!B:B, 'Vetting Master'!$C345), IF($E345="", "", 0))</f>
        <v/>
      </c>
      <c r="K345" s="5" t="str">
        <f>IFERROR(IF(AND(MATCH(C345,'AP Credit'!B:B,0)&gt;0, MATCH("ENGL 1010",'AP Credit'!J:J,0)&gt;0),"Yes","No"), IF($E345="", " ", "No"))</f>
        <v xml:space="preserve"> </v>
      </c>
      <c r="L345" s="11" t="str" cm="1">
        <f t="array" ref="L345">IF($E345="", "", _xlfn.IFNA(_xlfn.IFS( J345&gt;599,  "1210 - Verify C or Better",  AND(J345&gt;499, OR(I345&gt;13, G345&gt;17)), "1060 - Verify C or Better", AND( OR(G345&gt;17, I345&gt;13), OR(H345&gt;22, J345&gt;399)), "1050 - Verify C or Better", OR( H345&gt;21, J345&gt;299), "1010/1030/1040", OR( H345&gt;19, J345&gt;299), "1010/1030", OR( H345&gt;18, J345&gt;299), "1030"), "Verify C or better in Secondary Math 1,2,3"))</f>
        <v/>
      </c>
      <c r="M345" s="4" t="str">
        <f>IFERROR(VLOOKUP($E345, 'HS Info'!$A:$E, 5, FALSE), IF($E345="", "", "Not in HS Info"))</f>
        <v/>
      </c>
      <c r="N345" s="5" t="str">
        <f>IFERROR(VLOOKUP($C345,Holds!$C:$K, 2, FALSE), IF($E345="", "", 0))</f>
        <v/>
      </c>
      <c r="O345" s="7" t="str">
        <f>IF($E345="", "", _xlfn.XLOOKUP(C345, 'SLCC Student'!H:H, 'SLCC Student'!P:P, "Not Found", 0, 1))</f>
        <v/>
      </c>
      <c r="P345" s="5" t="str">
        <f>IFERROR(VLOOKUP($E345, 'SLCC Student'!$A:$Q, 10, FALSE), IF($E345="", "", "Not Admitted"))</f>
        <v/>
      </c>
      <c r="Q345" s="5" t="str">
        <f>IFERROR(VLOOKUP($E345,'SLCC Student'!$A:$Q,12,FALSE),IF($E345="","", "NotAdmitted"))</f>
        <v/>
      </c>
    </row>
    <row r="346" spans="1:17" x14ac:dyDescent="0.2">
      <c r="A346" s="5" t="str">
        <f>IFERROR(VLOOKUP($E346,'HS Info'!$A:$D,2,FALSE),IF($E346="","","Not in HS Info"))</f>
        <v/>
      </c>
      <c r="B346" s="6" t="str">
        <f>IFERROR(VLOOKUP($C346, 'SLCC Student'!$H:$R, 11, FALSE), IF($E346="", "",  "Not yet admitted"))</f>
        <v/>
      </c>
      <c r="C346" s="5" t="str">
        <f>IFERROR(VLOOKUP($E346,'SLCC Student'!$A:$R,8,FALSE), IF($E346="", "", "Not yet admitted"))</f>
        <v/>
      </c>
      <c r="D346" s="5" t="str">
        <f>IFERROR(VLOOKUP($E346, 'HS Info'!$A:$D, 3, FALSE), IF($E346="", "",  "Not in HS Info"))</f>
        <v/>
      </c>
      <c r="E346" t="str">
        <f>IF(ISBLANK('HS Info'!A345), "", 'HS Info'!A345)</f>
        <v/>
      </c>
      <c r="F346" s="5" t="str">
        <f>IFERROR(VLOOKUP($E346, 'HS Info'!$A:$D, 4, FALSE), IF($E346="", "", "Not in HS Info"))</f>
        <v/>
      </c>
      <c r="G346" t="str">
        <f>IF(_xlfn.MAXIFS(ACT!$K:$K, ACT!$B:$B, 'Vetting Master'!$C346)&gt;0, _xlfn.MAXIFS(ACT!$K:$K, ACT!$B:$B, 'Vetting Master'!$C346), IF($E346="", "", 0))</f>
        <v/>
      </c>
      <c r="H346" t="str">
        <f>IF(_xlfn.MAXIFS(ACT!$J:$J, ACT!$B:$B, 'Vetting Master'!$C346)&gt;0, _xlfn.MAXIFS(ACT!$J:$J, ACT!$B:$B, 'Vetting Master'!$C346), IF($E346="", "", 0))</f>
        <v/>
      </c>
      <c r="I346" t="str">
        <f>IF(_xlfn.MAXIFS('SLCC Placement'!K:K, 'SLCC Placement'!B:B, 'Vetting Master'!$C346)&gt;0, _xlfn.MAXIFS('SLCC Placement'!K:K, 'SLCC Placement'!B:B, 'Vetting Master'!$C346), IF($E346="", "", 0))</f>
        <v/>
      </c>
      <c r="J346" t="str">
        <f>IF(_xlfn.MAXIFS('SLCC Placement'!J:J, 'SLCC Placement'!B:B, 'Vetting Master'!$C346)&gt;0, _xlfn.MAXIFS('SLCC Placement'!J:J, 'SLCC Placement'!B:B, 'Vetting Master'!$C346), IF($E346="", "", 0))</f>
        <v/>
      </c>
      <c r="K346" s="5" t="str">
        <f>IFERROR(IF(AND(MATCH(C346,'AP Credit'!B:B,0)&gt;0, MATCH("ENGL 1010",'AP Credit'!J:J,0)&gt;0),"Yes","No"), IF($E346="", " ", "No"))</f>
        <v xml:space="preserve"> </v>
      </c>
      <c r="L346" s="11" t="str" cm="1">
        <f t="array" ref="L346">IF($E346="", "", _xlfn.IFNA(_xlfn.IFS( J346&gt;599,  "1210 - Verify C or Better",  AND(J346&gt;499, OR(I346&gt;13, G346&gt;17)), "1060 - Verify C or Better", AND( OR(G346&gt;17, I346&gt;13), OR(H346&gt;22, J346&gt;399)), "1050 - Verify C or Better", OR( H346&gt;21, J346&gt;299), "1010/1030/1040", OR( H346&gt;19, J346&gt;299), "1010/1030", OR( H346&gt;18, J346&gt;299), "1030"), "Verify C or better in Secondary Math 1,2,3"))</f>
        <v/>
      </c>
      <c r="M346" s="4" t="str">
        <f>IFERROR(VLOOKUP($E346, 'HS Info'!$A:$E, 5, FALSE), IF($E346="", "", "Not in HS Info"))</f>
        <v/>
      </c>
      <c r="N346" s="5" t="str">
        <f>IFERROR(VLOOKUP($C346,Holds!$C:$K, 2, FALSE), IF($E346="", "", 0))</f>
        <v/>
      </c>
      <c r="O346" s="7" t="str">
        <f>IF($E346="", "", _xlfn.XLOOKUP(C346, 'SLCC Student'!H:H, 'SLCC Student'!P:P, "Not Found", 0, 1))</f>
        <v/>
      </c>
      <c r="P346" s="5" t="str">
        <f>IFERROR(VLOOKUP($E346, 'SLCC Student'!$A:$Q, 10, FALSE), IF($E346="", "", "Not Admitted"))</f>
        <v/>
      </c>
      <c r="Q346" s="5" t="str">
        <f>IFERROR(VLOOKUP($E346,'SLCC Student'!$A:$Q,12,FALSE),IF($E346="","", "NotAdmitted"))</f>
        <v/>
      </c>
    </row>
    <row r="347" spans="1:17" x14ac:dyDescent="0.2">
      <c r="A347" s="5" t="str">
        <f>IFERROR(VLOOKUP($E347,'HS Info'!$A:$D,2,FALSE),IF($E347="","","Not in HS Info"))</f>
        <v/>
      </c>
      <c r="B347" s="6" t="str">
        <f>IFERROR(VLOOKUP($C347, 'SLCC Student'!$H:$R, 11, FALSE), IF($E347="", "",  "Not yet admitted"))</f>
        <v/>
      </c>
      <c r="C347" s="5" t="str">
        <f>IFERROR(VLOOKUP($E347,'SLCC Student'!$A:$R,8,FALSE), IF($E347="", "", "Not yet admitted"))</f>
        <v/>
      </c>
      <c r="D347" s="5" t="str">
        <f>IFERROR(VLOOKUP($E347, 'HS Info'!$A:$D, 3, FALSE), IF($E347="", "",  "Not in HS Info"))</f>
        <v/>
      </c>
      <c r="E347" t="str">
        <f>IF(ISBLANK('HS Info'!A346), "", 'HS Info'!A346)</f>
        <v/>
      </c>
      <c r="F347" s="5" t="str">
        <f>IFERROR(VLOOKUP($E347, 'HS Info'!$A:$D, 4, FALSE), IF($E347="", "", "Not in HS Info"))</f>
        <v/>
      </c>
      <c r="G347" t="str">
        <f>IF(_xlfn.MAXIFS(ACT!$K:$K, ACT!$B:$B, 'Vetting Master'!$C347)&gt;0, _xlfn.MAXIFS(ACT!$K:$K, ACT!$B:$B, 'Vetting Master'!$C347), IF($E347="", "", 0))</f>
        <v/>
      </c>
      <c r="H347" t="str">
        <f>IF(_xlfn.MAXIFS(ACT!$J:$J, ACT!$B:$B, 'Vetting Master'!$C347)&gt;0, _xlfn.MAXIFS(ACT!$J:$J, ACT!$B:$B, 'Vetting Master'!$C347), IF($E347="", "", 0))</f>
        <v/>
      </c>
      <c r="I347" t="str">
        <f>IF(_xlfn.MAXIFS('SLCC Placement'!K:K, 'SLCC Placement'!B:B, 'Vetting Master'!$C347)&gt;0, _xlfn.MAXIFS('SLCC Placement'!K:K, 'SLCC Placement'!B:B, 'Vetting Master'!$C347), IF($E347="", "", 0))</f>
        <v/>
      </c>
      <c r="J347" t="str">
        <f>IF(_xlfn.MAXIFS('SLCC Placement'!J:J, 'SLCC Placement'!B:B, 'Vetting Master'!$C347)&gt;0, _xlfn.MAXIFS('SLCC Placement'!J:J, 'SLCC Placement'!B:B, 'Vetting Master'!$C347), IF($E347="", "", 0))</f>
        <v/>
      </c>
      <c r="K347" s="5" t="str">
        <f>IFERROR(IF(AND(MATCH(C347,'AP Credit'!B:B,0)&gt;0, MATCH("ENGL 1010",'AP Credit'!J:J,0)&gt;0),"Yes","No"), IF($E347="", " ", "No"))</f>
        <v xml:space="preserve"> </v>
      </c>
      <c r="L347" s="11" t="str" cm="1">
        <f t="array" ref="L347">IF($E347="", "", _xlfn.IFNA(_xlfn.IFS( J347&gt;599,  "1210 - Verify C or Better",  AND(J347&gt;499, OR(I347&gt;13, G347&gt;17)), "1060 - Verify C or Better", AND( OR(G347&gt;17, I347&gt;13), OR(H347&gt;22, J347&gt;399)), "1050 - Verify C or Better", OR( H347&gt;21, J347&gt;299), "1010/1030/1040", OR( H347&gt;19, J347&gt;299), "1010/1030", OR( H347&gt;18, J347&gt;299), "1030"), "Verify C or better in Secondary Math 1,2,3"))</f>
        <v/>
      </c>
      <c r="M347" s="4" t="str">
        <f>IFERROR(VLOOKUP($E347, 'HS Info'!$A:$E, 5, FALSE), IF($E347="", "", "Not in HS Info"))</f>
        <v/>
      </c>
      <c r="N347" s="5" t="str">
        <f>IFERROR(VLOOKUP($C347,Holds!$C:$K, 2, FALSE), IF($E347="", "", 0))</f>
        <v/>
      </c>
      <c r="O347" s="7" t="str">
        <f>IF($E347="", "", _xlfn.XLOOKUP(C347, 'SLCC Student'!H:H, 'SLCC Student'!P:P, "Not Found", 0, 1))</f>
        <v/>
      </c>
      <c r="P347" s="5" t="str">
        <f>IFERROR(VLOOKUP($E347, 'SLCC Student'!$A:$Q, 10, FALSE), IF($E347="", "", "Not Admitted"))</f>
        <v/>
      </c>
      <c r="Q347" s="5" t="str">
        <f>IFERROR(VLOOKUP($E347,'SLCC Student'!$A:$Q,12,FALSE),IF($E347="","", "NotAdmitted"))</f>
        <v/>
      </c>
    </row>
    <row r="348" spans="1:17" x14ac:dyDescent="0.2">
      <c r="A348" s="5" t="str">
        <f>IFERROR(VLOOKUP($E348,'HS Info'!$A:$D,2,FALSE),IF($E348="","","Not in HS Info"))</f>
        <v/>
      </c>
      <c r="B348" s="6" t="str">
        <f>IFERROR(VLOOKUP($C348, 'SLCC Student'!$H:$R, 11, FALSE), IF($E348="", "",  "Not yet admitted"))</f>
        <v/>
      </c>
      <c r="C348" s="5" t="str">
        <f>IFERROR(VLOOKUP($E348,'SLCC Student'!$A:$R,8,FALSE), IF($E348="", "", "Not yet admitted"))</f>
        <v/>
      </c>
      <c r="D348" s="5" t="str">
        <f>IFERROR(VLOOKUP($E348, 'HS Info'!$A:$D, 3, FALSE), IF($E348="", "",  "Not in HS Info"))</f>
        <v/>
      </c>
      <c r="E348" t="str">
        <f>IF(ISBLANK('HS Info'!A347), "", 'HS Info'!A347)</f>
        <v/>
      </c>
      <c r="F348" s="5" t="str">
        <f>IFERROR(VLOOKUP($E348, 'HS Info'!$A:$D, 4, FALSE), IF($E348="", "", "Not in HS Info"))</f>
        <v/>
      </c>
      <c r="G348" t="str">
        <f>IF(_xlfn.MAXIFS(ACT!$K:$K, ACT!$B:$B, 'Vetting Master'!$C348)&gt;0, _xlfn.MAXIFS(ACT!$K:$K, ACT!$B:$B, 'Vetting Master'!$C348), IF($E348="", "", 0))</f>
        <v/>
      </c>
      <c r="H348" t="str">
        <f>IF(_xlfn.MAXIFS(ACT!$J:$J, ACT!$B:$B, 'Vetting Master'!$C348)&gt;0, _xlfn.MAXIFS(ACT!$J:$J, ACT!$B:$B, 'Vetting Master'!$C348), IF($E348="", "", 0))</f>
        <v/>
      </c>
      <c r="I348" t="str">
        <f>IF(_xlfn.MAXIFS('SLCC Placement'!K:K, 'SLCC Placement'!B:B, 'Vetting Master'!$C348)&gt;0, _xlfn.MAXIFS('SLCC Placement'!K:K, 'SLCC Placement'!B:B, 'Vetting Master'!$C348), IF($E348="", "", 0))</f>
        <v/>
      </c>
      <c r="J348" t="str">
        <f>IF(_xlfn.MAXIFS('SLCC Placement'!J:J, 'SLCC Placement'!B:B, 'Vetting Master'!$C348)&gt;0, _xlfn.MAXIFS('SLCC Placement'!J:J, 'SLCC Placement'!B:B, 'Vetting Master'!$C348), IF($E348="", "", 0))</f>
        <v/>
      </c>
      <c r="K348" s="5" t="str">
        <f>IFERROR(IF(AND(MATCH(C348,'AP Credit'!B:B,0)&gt;0, MATCH("ENGL 1010",'AP Credit'!J:J,0)&gt;0),"Yes","No"), IF($E348="", " ", "No"))</f>
        <v xml:space="preserve"> </v>
      </c>
      <c r="L348" s="11" t="str" cm="1">
        <f t="array" ref="L348">IF($E348="", "", _xlfn.IFNA(_xlfn.IFS( J348&gt;599,  "1210 - Verify C or Better",  AND(J348&gt;499, OR(I348&gt;13, G348&gt;17)), "1060 - Verify C or Better", AND( OR(G348&gt;17, I348&gt;13), OR(H348&gt;22, J348&gt;399)), "1050 - Verify C or Better", OR( H348&gt;21, J348&gt;299), "1010/1030/1040", OR( H348&gt;19, J348&gt;299), "1010/1030", OR( H348&gt;18, J348&gt;299), "1030"), "Verify C or better in Secondary Math 1,2,3"))</f>
        <v/>
      </c>
      <c r="M348" s="4" t="str">
        <f>IFERROR(VLOOKUP($E348, 'HS Info'!$A:$E, 5, FALSE), IF($E348="", "", "Not in HS Info"))</f>
        <v/>
      </c>
      <c r="N348" s="5" t="str">
        <f>IFERROR(VLOOKUP($C348,Holds!$C:$K, 2, FALSE), IF($E348="", "", 0))</f>
        <v/>
      </c>
      <c r="O348" s="7" t="str">
        <f>IF($E348="", "", _xlfn.XLOOKUP(C348, 'SLCC Student'!H:H, 'SLCC Student'!P:P, "Not Found", 0, 1))</f>
        <v/>
      </c>
      <c r="P348" s="5" t="str">
        <f>IFERROR(VLOOKUP($E348, 'SLCC Student'!$A:$Q, 10, FALSE), IF($E348="", "", "Not Admitted"))</f>
        <v/>
      </c>
      <c r="Q348" s="5" t="str">
        <f>IFERROR(VLOOKUP($E348,'SLCC Student'!$A:$Q,12,FALSE),IF($E348="","", "NotAdmitted"))</f>
        <v/>
      </c>
    </row>
    <row r="349" spans="1:17" x14ac:dyDescent="0.2">
      <c r="A349" s="5" t="str">
        <f>IFERROR(VLOOKUP($E349,'HS Info'!$A:$D,2,FALSE),IF($E349="","","Not in HS Info"))</f>
        <v/>
      </c>
      <c r="B349" s="6" t="str">
        <f>IFERROR(VLOOKUP($C349, 'SLCC Student'!$H:$R, 11, FALSE), IF($E349="", "",  "Not yet admitted"))</f>
        <v/>
      </c>
      <c r="C349" s="5" t="str">
        <f>IFERROR(VLOOKUP($E349,'SLCC Student'!$A:$R,8,FALSE), IF($E349="", "", "Not yet admitted"))</f>
        <v/>
      </c>
      <c r="D349" s="5" t="str">
        <f>IFERROR(VLOOKUP($E349, 'HS Info'!$A:$D, 3, FALSE), IF($E349="", "",  "Not in HS Info"))</f>
        <v/>
      </c>
      <c r="E349" t="str">
        <f>IF(ISBLANK('HS Info'!A348), "", 'HS Info'!A348)</f>
        <v/>
      </c>
      <c r="F349" s="5" t="str">
        <f>IFERROR(VLOOKUP($E349, 'HS Info'!$A:$D, 4, FALSE), IF($E349="", "", "Not in HS Info"))</f>
        <v/>
      </c>
      <c r="G349" t="str">
        <f>IF(_xlfn.MAXIFS(ACT!$K:$K, ACT!$B:$B, 'Vetting Master'!$C349)&gt;0, _xlfn.MAXIFS(ACT!$K:$K, ACT!$B:$B, 'Vetting Master'!$C349), IF($E349="", "", 0))</f>
        <v/>
      </c>
      <c r="H349" t="str">
        <f>IF(_xlfn.MAXIFS(ACT!$J:$J, ACT!$B:$B, 'Vetting Master'!$C349)&gt;0, _xlfn.MAXIFS(ACT!$J:$J, ACT!$B:$B, 'Vetting Master'!$C349), IF($E349="", "", 0))</f>
        <v/>
      </c>
      <c r="I349" t="str">
        <f>IF(_xlfn.MAXIFS('SLCC Placement'!K:K, 'SLCC Placement'!B:B, 'Vetting Master'!$C349)&gt;0, _xlfn.MAXIFS('SLCC Placement'!K:K, 'SLCC Placement'!B:B, 'Vetting Master'!$C349), IF($E349="", "", 0))</f>
        <v/>
      </c>
      <c r="J349" t="str">
        <f>IF(_xlfn.MAXIFS('SLCC Placement'!J:J, 'SLCC Placement'!B:B, 'Vetting Master'!$C349)&gt;0, _xlfn.MAXIFS('SLCC Placement'!J:J, 'SLCC Placement'!B:B, 'Vetting Master'!$C349), IF($E349="", "", 0))</f>
        <v/>
      </c>
      <c r="K349" s="5" t="str">
        <f>IFERROR(IF(AND(MATCH(C349,'AP Credit'!B:B,0)&gt;0, MATCH("ENGL 1010",'AP Credit'!J:J,0)&gt;0),"Yes","No"), IF($E349="", " ", "No"))</f>
        <v xml:space="preserve"> </v>
      </c>
      <c r="L349" s="11" t="str" cm="1">
        <f t="array" ref="L349">IF($E349="", "", _xlfn.IFNA(_xlfn.IFS( J349&gt;599,  "1210 - Verify C or Better",  AND(J349&gt;499, OR(I349&gt;13, G349&gt;17)), "1060 - Verify C or Better", AND( OR(G349&gt;17, I349&gt;13), OR(H349&gt;22, J349&gt;399)), "1050 - Verify C or Better", OR( H349&gt;21, J349&gt;299), "1010/1030/1040", OR( H349&gt;19, J349&gt;299), "1010/1030", OR( H349&gt;18, J349&gt;299), "1030"), "Verify C or better in Secondary Math 1,2,3"))</f>
        <v/>
      </c>
      <c r="M349" s="4" t="str">
        <f>IFERROR(VLOOKUP($E349, 'HS Info'!$A:$E, 5, FALSE), IF($E349="", "", "Not in HS Info"))</f>
        <v/>
      </c>
      <c r="N349" s="5" t="str">
        <f>IFERROR(VLOOKUP($C349,Holds!$C:$K, 2, FALSE), IF($E349="", "", 0))</f>
        <v/>
      </c>
      <c r="O349" s="7" t="str">
        <f>IF($E349="", "", _xlfn.XLOOKUP(C349, 'SLCC Student'!H:H, 'SLCC Student'!P:P, "Not Found", 0, 1))</f>
        <v/>
      </c>
      <c r="P349" s="5" t="str">
        <f>IFERROR(VLOOKUP($E349, 'SLCC Student'!$A:$Q, 10, FALSE), IF($E349="", "", "Not Admitted"))</f>
        <v/>
      </c>
      <c r="Q349" s="5" t="str">
        <f>IFERROR(VLOOKUP($E349,'SLCC Student'!$A:$Q,12,FALSE),IF($E349="","", "NotAdmitted"))</f>
        <v/>
      </c>
    </row>
    <row r="350" spans="1:17" x14ac:dyDescent="0.2">
      <c r="A350" s="5" t="str">
        <f>IFERROR(VLOOKUP($E350,'HS Info'!$A:$D,2,FALSE),IF($E350="","","Not in HS Info"))</f>
        <v/>
      </c>
      <c r="B350" s="6" t="str">
        <f>IFERROR(VLOOKUP($C350, 'SLCC Student'!$H:$R, 11, FALSE), IF($E350="", "",  "Not yet admitted"))</f>
        <v/>
      </c>
      <c r="C350" s="5" t="str">
        <f>IFERROR(VLOOKUP($E350,'SLCC Student'!$A:$R,8,FALSE), IF($E350="", "", "Not yet admitted"))</f>
        <v/>
      </c>
      <c r="D350" s="5" t="str">
        <f>IFERROR(VLOOKUP($E350, 'HS Info'!$A:$D, 3, FALSE), IF($E350="", "",  "Not in HS Info"))</f>
        <v/>
      </c>
      <c r="E350" t="str">
        <f>IF(ISBLANK('HS Info'!A349), "", 'HS Info'!A349)</f>
        <v/>
      </c>
      <c r="F350" s="5" t="str">
        <f>IFERROR(VLOOKUP($E350, 'HS Info'!$A:$D, 4, FALSE), IF($E350="", "", "Not in HS Info"))</f>
        <v/>
      </c>
      <c r="G350" t="str">
        <f>IF(_xlfn.MAXIFS(ACT!$K:$K, ACT!$B:$B, 'Vetting Master'!$C350)&gt;0, _xlfn.MAXIFS(ACT!$K:$K, ACT!$B:$B, 'Vetting Master'!$C350), IF($E350="", "", 0))</f>
        <v/>
      </c>
      <c r="H350" t="str">
        <f>IF(_xlfn.MAXIFS(ACT!$J:$J, ACT!$B:$B, 'Vetting Master'!$C350)&gt;0, _xlfn.MAXIFS(ACT!$J:$J, ACT!$B:$B, 'Vetting Master'!$C350), IF($E350="", "", 0))</f>
        <v/>
      </c>
      <c r="I350" t="str">
        <f>IF(_xlfn.MAXIFS('SLCC Placement'!K:K, 'SLCC Placement'!B:B, 'Vetting Master'!$C350)&gt;0, _xlfn.MAXIFS('SLCC Placement'!K:K, 'SLCC Placement'!B:B, 'Vetting Master'!$C350), IF($E350="", "", 0))</f>
        <v/>
      </c>
      <c r="J350" t="str">
        <f>IF(_xlfn.MAXIFS('SLCC Placement'!J:J, 'SLCC Placement'!B:B, 'Vetting Master'!$C350)&gt;0, _xlfn.MAXIFS('SLCC Placement'!J:J, 'SLCC Placement'!B:B, 'Vetting Master'!$C350), IF($E350="", "", 0))</f>
        <v/>
      </c>
      <c r="K350" s="5" t="str">
        <f>IFERROR(IF(AND(MATCH(C350,'AP Credit'!B:B,0)&gt;0, MATCH("ENGL 1010",'AP Credit'!J:J,0)&gt;0),"Yes","No"), IF($E350="", " ", "No"))</f>
        <v xml:space="preserve"> </v>
      </c>
      <c r="L350" s="11" t="str" cm="1">
        <f t="array" ref="L350">IF($E350="", "", _xlfn.IFNA(_xlfn.IFS( J350&gt;599,  "1210 - Verify C or Better",  AND(J350&gt;499, OR(I350&gt;13, G350&gt;17)), "1060 - Verify C or Better", AND( OR(G350&gt;17, I350&gt;13), OR(H350&gt;22, J350&gt;399)), "1050 - Verify C or Better", OR( H350&gt;21, J350&gt;299), "1010/1030/1040", OR( H350&gt;19, J350&gt;299), "1010/1030", OR( H350&gt;18, J350&gt;299), "1030"), "Verify C or better in Secondary Math 1,2,3"))</f>
        <v/>
      </c>
      <c r="M350" s="4" t="str">
        <f>IFERROR(VLOOKUP($E350, 'HS Info'!$A:$E, 5, FALSE), IF($E350="", "", "Not in HS Info"))</f>
        <v/>
      </c>
      <c r="N350" s="5" t="str">
        <f>IFERROR(VLOOKUP($C350,Holds!$C:$K, 2, FALSE), IF($E350="", "", 0))</f>
        <v/>
      </c>
      <c r="O350" s="7" t="str">
        <f>IF($E350="", "", _xlfn.XLOOKUP(C350, 'SLCC Student'!H:H, 'SLCC Student'!P:P, "Not Found", 0, 1))</f>
        <v/>
      </c>
      <c r="P350" s="5" t="str">
        <f>IFERROR(VLOOKUP($E350, 'SLCC Student'!$A:$Q, 10, FALSE), IF($E350="", "", "Not Admitted"))</f>
        <v/>
      </c>
      <c r="Q350" s="5" t="str">
        <f>IFERROR(VLOOKUP($E350,'SLCC Student'!$A:$Q,12,FALSE),IF($E350="","", "NotAdmitted"))</f>
        <v/>
      </c>
    </row>
    <row r="351" spans="1:17" x14ac:dyDescent="0.2">
      <c r="A351" s="5" t="str">
        <f>IFERROR(VLOOKUP($E351,'HS Info'!$A:$D,2,FALSE),IF($E351="","","Not in HS Info"))</f>
        <v/>
      </c>
      <c r="B351" s="6" t="str">
        <f>IFERROR(VLOOKUP($C351, 'SLCC Student'!$H:$R, 11, FALSE), IF($E351="", "",  "Not yet admitted"))</f>
        <v/>
      </c>
      <c r="C351" s="5" t="str">
        <f>IFERROR(VLOOKUP($E351,'SLCC Student'!$A:$R,8,FALSE), IF($E351="", "", "Not yet admitted"))</f>
        <v/>
      </c>
      <c r="D351" s="5" t="str">
        <f>IFERROR(VLOOKUP($E351, 'HS Info'!$A:$D, 3, FALSE), IF($E351="", "",  "Not in HS Info"))</f>
        <v/>
      </c>
      <c r="E351" t="str">
        <f>IF(ISBLANK('HS Info'!A350), "", 'HS Info'!A350)</f>
        <v/>
      </c>
      <c r="F351" s="5" t="str">
        <f>IFERROR(VLOOKUP($E351, 'HS Info'!$A:$D, 4, FALSE), IF($E351="", "", "Not in HS Info"))</f>
        <v/>
      </c>
      <c r="G351" t="str">
        <f>IF(_xlfn.MAXIFS(ACT!$K:$K, ACT!$B:$B, 'Vetting Master'!$C351)&gt;0, _xlfn.MAXIFS(ACT!$K:$K, ACT!$B:$B, 'Vetting Master'!$C351), IF($E351="", "", 0))</f>
        <v/>
      </c>
      <c r="H351" t="str">
        <f>IF(_xlfn.MAXIFS(ACT!$J:$J, ACT!$B:$B, 'Vetting Master'!$C351)&gt;0, _xlfn.MAXIFS(ACT!$J:$J, ACT!$B:$B, 'Vetting Master'!$C351), IF($E351="", "", 0))</f>
        <v/>
      </c>
      <c r="I351" t="str">
        <f>IF(_xlfn.MAXIFS('SLCC Placement'!K:K, 'SLCC Placement'!B:B, 'Vetting Master'!$C351)&gt;0, _xlfn.MAXIFS('SLCC Placement'!K:K, 'SLCC Placement'!B:B, 'Vetting Master'!$C351), IF($E351="", "", 0))</f>
        <v/>
      </c>
      <c r="J351" t="str">
        <f>IF(_xlfn.MAXIFS('SLCC Placement'!J:J, 'SLCC Placement'!B:B, 'Vetting Master'!$C351)&gt;0, _xlfn.MAXIFS('SLCC Placement'!J:J, 'SLCC Placement'!B:B, 'Vetting Master'!$C351), IF($E351="", "", 0))</f>
        <v/>
      </c>
      <c r="K351" s="5" t="str">
        <f>IFERROR(IF(AND(MATCH(C351,'AP Credit'!B:B,0)&gt;0, MATCH("ENGL 1010",'AP Credit'!J:J,0)&gt;0),"Yes","No"), IF($E351="", " ", "No"))</f>
        <v xml:space="preserve"> </v>
      </c>
      <c r="L351" s="11" t="str" cm="1">
        <f t="array" ref="L351">IF($E351="", "", _xlfn.IFNA(_xlfn.IFS( J351&gt;599,  "1210 - Verify C or Better",  AND(J351&gt;499, OR(I351&gt;13, G351&gt;17)), "1060 - Verify C or Better", AND( OR(G351&gt;17, I351&gt;13), OR(H351&gt;22, J351&gt;399)), "1050 - Verify C or Better", OR( H351&gt;21, J351&gt;299), "1010/1030/1040", OR( H351&gt;19, J351&gt;299), "1010/1030", OR( H351&gt;18, J351&gt;299), "1030"), "Verify C or better in Secondary Math 1,2,3"))</f>
        <v/>
      </c>
      <c r="M351" s="4" t="str">
        <f>IFERROR(VLOOKUP($E351, 'HS Info'!$A:$E, 5, FALSE), IF($E351="", "", "Not in HS Info"))</f>
        <v/>
      </c>
      <c r="N351" s="5" t="str">
        <f>IFERROR(VLOOKUP($C351,Holds!$C:$K, 2, FALSE), IF($E351="", "", 0))</f>
        <v/>
      </c>
      <c r="O351" s="7" t="str">
        <f>IF($E351="", "", _xlfn.XLOOKUP(C351, 'SLCC Student'!H:H, 'SLCC Student'!P:P, "Not Found", 0, 1))</f>
        <v/>
      </c>
      <c r="P351" s="5" t="str">
        <f>IFERROR(VLOOKUP($E351, 'SLCC Student'!$A:$Q, 10, FALSE), IF($E351="", "", "Not Admitted"))</f>
        <v/>
      </c>
      <c r="Q351" s="5" t="str">
        <f>IFERROR(VLOOKUP($E351,'SLCC Student'!$A:$Q,12,FALSE),IF($E351="","", "NotAdmitted"))</f>
        <v/>
      </c>
    </row>
    <row r="352" spans="1:17" x14ac:dyDescent="0.2">
      <c r="A352" s="5" t="str">
        <f>IFERROR(VLOOKUP($E352,'HS Info'!$A:$D,2,FALSE),IF($E352="","","Not in HS Info"))</f>
        <v/>
      </c>
      <c r="B352" s="6" t="str">
        <f>IFERROR(VLOOKUP($C352, 'SLCC Student'!$H:$R, 11, FALSE), IF($E352="", "",  "Not yet admitted"))</f>
        <v/>
      </c>
      <c r="C352" s="5" t="str">
        <f>IFERROR(VLOOKUP($E352,'SLCC Student'!$A:$R,8,FALSE), IF($E352="", "", "Not yet admitted"))</f>
        <v/>
      </c>
      <c r="D352" s="5" t="str">
        <f>IFERROR(VLOOKUP($E352, 'HS Info'!$A:$D, 3, FALSE), IF($E352="", "",  "Not in HS Info"))</f>
        <v/>
      </c>
      <c r="E352" t="str">
        <f>IF(ISBLANK('HS Info'!A351), "", 'HS Info'!A351)</f>
        <v/>
      </c>
      <c r="F352" s="5" t="str">
        <f>IFERROR(VLOOKUP($E352, 'HS Info'!$A:$D, 4, FALSE), IF($E352="", "", "Not in HS Info"))</f>
        <v/>
      </c>
      <c r="G352" t="str">
        <f>IF(_xlfn.MAXIFS(ACT!$K:$K, ACT!$B:$B, 'Vetting Master'!$C352)&gt;0, _xlfn.MAXIFS(ACT!$K:$K, ACT!$B:$B, 'Vetting Master'!$C352), IF($E352="", "", 0))</f>
        <v/>
      </c>
      <c r="H352" t="str">
        <f>IF(_xlfn.MAXIFS(ACT!$J:$J, ACT!$B:$B, 'Vetting Master'!$C352)&gt;0, _xlfn.MAXIFS(ACT!$J:$J, ACT!$B:$B, 'Vetting Master'!$C352), IF($E352="", "", 0))</f>
        <v/>
      </c>
      <c r="I352" t="str">
        <f>IF(_xlfn.MAXIFS('SLCC Placement'!K:K, 'SLCC Placement'!B:B, 'Vetting Master'!$C352)&gt;0, _xlfn.MAXIFS('SLCC Placement'!K:K, 'SLCC Placement'!B:B, 'Vetting Master'!$C352), IF($E352="", "", 0))</f>
        <v/>
      </c>
      <c r="J352" t="str">
        <f>IF(_xlfn.MAXIFS('SLCC Placement'!J:J, 'SLCC Placement'!B:B, 'Vetting Master'!$C352)&gt;0, _xlfn.MAXIFS('SLCC Placement'!J:J, 'SLCC Placement'!B:B, 'Vetting Master'!$C352), IF($E352="", "", 0))</f>
        <v/>
      </c>
      <c r="K352" s="5" t="str">
        <f>IFERROR(IF(AND(MATCH(C352,'AP Credit'!B:B,0)&gt;0, MATCH("ENGL 1010",'AP Credit'!J:J,0)&gt;0),"Yes","No"), IF($E352="", " ", "No"))</f>
        <v xml:space="preserve"> </v>
      </c>
      <c r="L352" s="11" t="str" cm="1">
        <f t="array" ref="L352">IF($E352="", "", _xlfn.IFNA(_xlfn.IFS( J352&gt;599,  "1210 - Verify C or Better",  AND(J352&gt;499, OR(I352&gt;13, G352&gt;17)), "1060 - Verify C or Better", AND( OR(G352&gt;17, I352&gt;13), OR(H352&gt;22, J352&gt;399)), "1050 - Verify C or Better", OR( H352&gt;21, J352&gt;299), "1010/1030/1040", OR( H352&gt;19, J352&gt;299), "1010/1030", OR( H352&gt;18, J352&gt;299), "1030"), "Verify C or better in Secondary Math 1,2,3"))</f>
        <v/>
      </c>
      <c r="M352" s="4" t="str">
        <f>IFERROR(VLOOKUP($E352, 'HS Info'!$A:$E, 5, FALSE), IF($E352="", "", "Not in HS Info"))</f>
        <v/>
      </c>
      <c r="N352" s="5" t="str">
        <f>IFERROR(VLOOKUP($C352,Holds!$C:$K, 2, FALSE), IF($E352="", "", 0))</f>
        <v/>
      </c>
      <c r="O352" s="7" t="str">
        <f>IF($E352="", "", _xlfn.XLOOKUP(C352, 'SLCC Student'!H:H, 'SLCC Student'!P:P, "Not Found", 0, 1))</f>
        <v/>
      </c>
      <c r="P352" s="5" t="str">
        <f>IFERROR(VLOOKUP($E352, 'SLCC Student'!$A:$Q, 10, FALSE), IF($E352="", "", "Not Admitted"))</f>
        <v/>
      </c>
      <c r="Q352" s="5" t="str">
        <f>IFERROR(VLOOKUP($E352,'SLCC Student'!$A:$Q,12,FALSE),IF($E352="","", "NotAdmitted"))</f>
        <v/>
      </c>
    </row>
    <row r="353" spans="1:17" x14ac:dyDescent="0.2">
      <c r="A353" s="5" t="str">
        <f>IFERROR(VLOOKUP($E353,'HS Info'!$A:$D,2,FALSE),IF($E353="","","Not in HS Info"))</f>
        <v/>
      </c>
      <c r="B353" s="6" t="str">
        <f>IFERROR(VLOOKUP($C353, 'SLCC Student'!$H:$R, 11, FALSE), IF($E353="", "",  "Not yet admitted"))</f>
        <v/>
      </c>
      <c r="C353" s="5" t="str">
        <f>IFERROR(VLOOKUP($E353,'SLCC Student'!$A:$R,8,FALSE), IF($E353="", "", "Not yet admitted"))</f>
        <v/>
      </c>
      <c r="D353" s="5" t="str">
        <f>IFERROR(VLOOKUP($E353, 'HS Info'!$A:$D, 3, FALSE), IF($E353="", "",  "Not in HS Info"))</f>
        <v/>
      </c>
      <c r="E353" t="str">
        <f>IF(ISBLANK('HS Info'!A352), "", 'HS Info'!A352)</f>
        <v/>
      </c>
      <c r="F353" s="5" t="str">
        <f>IFERROR(VLOOKUP($E353, 'HS Info'!$A:$D, 4, FALSE), IF($E353="", "", "Not in HS Info"))</f>
        <v/>
      </c>
      <c r="G353" t="str">
        <f>IF(_xlfn.MAXIFS(ACT!$K:$K, ACT!$B:$B, 'Vetting Master'!$C353)&gt;0, _xlfn.MAXIFS(ACT!$K:$K, ACT!$B:$B, 'Vetting Master'!$C353), IF($E353="", "", 0))</f>
        <v/>
      </c>
      <c r="H353" t="str">
        <f>IF(_xlfn.MAXIFS(ACT!$J:$J, ACT!$B:$B, 'Vetting Master'!$C353)&gt;0, _xlfn.MAXIFS(ACT!$J:$J, ACT!$B:$B, 'Vetting Master'!$C353), IF($E353="", "", 0))</f>
        <v/>
      </c>
      <c r="I353" t="str">
        <f>IF(_xlfn.MAXIFS('SLCC Placement'!K:K, 'SLCC Placement'!B:B, 'Vetting Master'!$C353)&gt;0, _xlfn.MAXIFS('SLCC Placement'!K:K, 'SLCC Placement'!B:B, 'Vetting Master'!$C353), IF($E353="", "", 0))</f>
        <v/>
      </c>
      <c r="J353" t="str">
        <f>IF(_xlfn.MAXIFS('SLCC Placement'!J:J, 'SLCC Placement'!B:B, 'Vetting Master'!$C353)&gt;0, _xlfn.MAXIFS('SLCC Placement'!J:J, 'SLCC Placement'!B:B, 'Vetting Master'!$C353), IF($E353="", "", 0))</f>
        <v/>
      </c>
      <c r="K353" s="5" t="str">
        <f>IFERROR(IF(AND(MATCH(C353,'AP Credit'!B:B,0)&gt;0, MATCH("ENGL 1010",'AP Credit'!J:J,0)&gt;0),"Yes","No"), IF($E353="", " ", "No"))</f>
        <v xml:space="preserve"> </v>
      </c>
      <c r="L353" s="11" t="str" cm="1">
        <f t="array" ref="L353">IF($E353="", "", _xlfn.IFNA(_xlfn.IFS( J353&gt;599,  "1210 - Verify C or Better",  AND(J353&gt;499, OR(I353&gt;13, G353&gt;17)), "1060 - Verify C or Better", AND( OR(G353&gt;17, I353&gt;13), OR(H353&gt;22, J353&gt;399)), "1050 - Verify C or Better", OR( H353&gt;21, J353&gt;299), "1010/1030/1040", OR( H353&gt;19, J353&gt;299), "1010/1030", OR( H353&gt;18, J353&gt;299), "1030"), "Verify C or better in Secondary Math 1,2,3"))</f>
        <v/>
      </c>
      <c r="M353" s="4" t="str">
        <f>IFERROR(VLOOKUP($E353, 'HS Info'!$A:$E, 5, FALSE), IF($E353="", "", "Not in HS Info"))</f>
        <v/>
      </c>
      <c r="N353" s="5" t="str">
        <f>IFERROR(VLOOKUP($C353,Holds!$C:$K, 2, FALSE), IF($E353="", "", 0))</f>
        <v/>
      </c>
      <c r="O353" s="7" t="str">
        <f>IF($E353="", "", _xlfn.XLOOKUP(C353, 'SLCC Student'!H:H, 'SLCC Student'!P:P, "Not Found", 0, 1))</f>
        <v/>
      </c>
      <c r="P353" s="5" t="str">
        <f>IFERROR(VLOOKUP($E353, 'SLCC Student'!$A:$Q, 10, FALSE), IF($E353="", "", "Not Admitted"))</f>
        <v/>
      </c>
      <c r="Q353" s="5" t="str">
        <f>IFERROR(VLOOKUP($E353,'SLCC Student'!$A:$Q,12,FALSE),IF($E353="","", "NotAdmitted"))</f>
        <v/>
      </c>
    </row>
    <row r="354" spans="1:17" x14ac:dyDescent="0.2">
      <c r="A354" s="5" t="str">
        <f>IFERROR(VLOOKUP($E354,'HS Info'!$A:$D,2,FALSE),IF($E354="","","Not in HS Info"))</f>
        <v/>
      </c>
      <c r="B354" s="6" t="str">
        <f>IFERROR(VLOOKUP($C354, 'SLCC Student'!$H:$R, 11, FALSE), IF($E354="", "",  "Not yet admitted"))</f>
        <v/>
      </c>
      <c r="C354" s="5" t="str">
        <f>IFERROR(VLOOKUP($E354,'SLCC Student'!$A:$R,8,FALSE), IF($E354="", "", "Not yet admitted"))</f>
        <v/>
      </c>
      <c r="D354" s="5" t="str">
        <f>IFERROR(VLOOKUP($E354, 'HS Info'!$A:$D, 3, FALSE), IF($E354="", "",  "Not in HS Info"))</f>
        <v/>
      </c>
      <c r="E354" t="str">
        <f>IF(ISBLANK('HS Info'!A353), "", 'HS Info'!A353)</f>
        <v/>
      </c>
      <c r="F354" s="5" t="str">
        <f>IFERROR(VLOOKUP($E354, 'HS Info'!$A:$D, 4, FALSE), IF($E354="", "", "Not in HS Info"))</f>
        <v/>
      </c>
      <c r="G354" t="str">
        <f>IF(_xlfn.MAXIFS(ACT!$K:$K, ACT!$B:$B, 'Vetting Master'!$C354)&gt;0, _xlfn.MAXIFS(ACT!$K:$K, ACT!$B:$B, 'Vetting Master'!$C354), IF($E354="", "", 0))</f>
        <v/>
      </c>
      <c r="H354" t="str">
        <f>IF(_xlfn.MAXIFS(ACT!$J:$J, ACT!$B:$B, 'Vetting Master'!$C354)&gt;0, _xlfn.MAXIFS(ACT!$J:$J, ACT!$B:$B, 'Vetting Master'!$C354), IF($E354="", "", 0))</f>
        <v/>
      </c>
      <c r="I354" t="str">
        <f>IF(_xlfn.MAXIFS('SLCC Placement'!K:K, 'SLCC Placement'!B:B, 'Vetting Master'!$C354)&gt;0, _xlfn.MAXIFS('SLCC Placement'!K:K, 'SLCC Placement'!B:B, 'Vetting Master'!$C354), IF($E354="", "", 0))</f>
        <v/>
      </c>
      <c r="J354" t="str">
        <f>IF(_xlfn.MAXIFS('SLCC Placement'!J:J, 'SLCC Placement'!B:B, 'Vetting Master'!$C354)&gt;0, _xlfn.MAXIFS('SLCC Placement'!J:J, 'SLCC Placement'!B:B, 'Vetting Master'!$C354), IF($E354="", "", 0))</f>
        <v/>
      </c>
      <c r="K354" s="5" t="str">
        <f>IFERROR(IF(AND(MATCH(C354,'AP Credit'!B:B,0)&gt;0, MATCH("ENGL 1010",'AP Credit'!J:J,0)&gt;0),"Yes","No"), IF($E354="", " ", "No"))</f>
        <v xml:space="preserve"> </v>
      </c>
      <c r="L354" s="11" t="str" cm="1">
        <f t="array" ref="L354">IF($E354="", "", _xlfn.IFNA(_xlfn.IFS( J354&gt;599,  "1210 - Verify C or Better",  AND(J354&gt;499, OR(I354&gt;13, G354&gt;17)), "1060 - Verify C or Better", AND( OR(G354&gt;17, I354&gt;13), OR(H354&gt;22, J354&gt;399)), "1050 - Verify C or Better", OR( H354&gt;21, J354&gt;299), "1010/1030/1040", OR( H354&gt;19, J354&gt;299), "1010/1030", OR( H354&gt;18, J354&gt;299), "1030"), "Verify C or better in Secondary Math 1,2,3"))</f>
        <v/>
      </c>
      <c r="M354" s="4" t="str">
        <f>IFERROR(VLOOKUP($E354, 'HS Info'!$A:$E, 5, FALSE), IF($E354="", "", "Not in HS Info"))</f>
        <v/>
      </c>
      <c r="N354" s="5" t="str">
        <f>IFERROR(VLOOKUP($C354,Holds!$C:$K, 2, FALSE), IF($E354="", "", 0))</f>
        <v/>
      </c>
      <c r="O354" s="7" t="str">
        <f>IF($E354="", "", _xlfn.XLOOKUP(C354, 'SLCC Student'!H:H, 'SLCC Student'!P:P, "Not Found", 0, 1))</f>
        <v/>
      </c>
      <c r="P354" s="5" t="str">
        <f>IFERROR(VLOOKUP($E354, 'SLCC Student'!$A:$Q, 10, FALSE), IF($E354="", "", "Not Admitted"))</f>
        <v/>
      </c>
      <c r="Q354" s="5" t="str">
        <f>IFERROR(VLOOKUP($E354,'SLCC Student'!$A:$Q,12,FALSE),IF($E354="","", "NotAdmitted"))</f>
        <v/>
      </c>
    </row>
    <row r="355" spans="1:17" x14ac:dyDescent="0.2">
      <c r="A355" s="5" t="str">
        <f>IFERROR(VLOOKUP($E355,'HS Info'!$A:$D,2,FALSE),IF($E355="","","Not in HS Info"))</f>
        <v/>
      </c>
      <c r="B355" s="6" t="str">
        <f>IFERROR(VLOOKUP($C355, 'SLCC Student'!$H:$R, 11, FALSE), IF($E355="", "",  "Not yet admitted"))</f>
        <v/>
      </c>
      <c r="C355" s="5" t="str">
        <f>IFERROR(VLOOKUP($E355,'SLCC Student'!$A:$R,8,FALSE), IF($E355="", "", "Not yet admitted"))</f>
        <v/>
      </c>
      <c r="D355" s="5" t="str">
        <f>IFERROR(VLOOKUP($E355, 'HS Info'!$A:$D, 3, FALSE), IF($E355="", "",  "Not in HS Info"))</f>
        <v/>
      </c>
      <c r="E355" t="str">
        <f>IF(ISBLANK('HS Info'!A354), "", 'HS Info'!A354)</f>
        <v/>
      </c>
      <c r="F355" s="5" t="str">
        <f>IFERROR(VLOOKUP($E355, 'HS Info'!$A:$D, 4, FALSE), IF($E355="", "", "Not in HS Info"))</f>
        <v/>
      </c>
      <c r="G355" t="str">
        <f>IF(_xlfn.MAXIFS(ACT!$K:$K, ACT!$B:$B, 'Vetting Master'!$C355)&gt;0, _xlfn.MAXIFS(ACT!$K:$K, ACT!$B:$B, 'Vetting Master'!$C355), IF($E355="", "", 0))</f>
        <v/>
      </c>
      <c r="H355" t="str">
        <f>IF(_xlfn.MAXIFS(ACT!$J:$J, ACT!$B:$B, 'Vetting Master'!$C355)&gt;0, _xlfn.MAXIFS(ACT!$J:$J, ACT!$B:$B, 'Vetting Master'!$C355), IF($E355="", "", 0))</f>
        <v/>
      </c>
      <c r="I355" t="str">
        <f>IF(_xlfn.MAXIFS('SLCC Placement'!K:K, 'SLCC Placement'!B:B, 'Vetting Master'!$C355)&gt;0, _xlfn.MAXIFS('SLCC Placement'!K:K, 'SLCC Placement'!B:B, 'Vetting Master'!$C355), IF($E355="", "", 0))</f>
        <v/>
      </c>
      <c r="J355" t="str">
        <f>IF(_xlfn.MAXIFS('SLCC Placement'!J:J, 'SLCC Placement'!B:B, 'Vetting Master'!$C355)&gt;0, _xlfn.MAXIFS('SLCC Placement'!J:J, 'SLCC Placement'!B:B, 'Vetting Master'!$C355), IF($E355="", "", 0))</f>
        <v/>
      </c>
      <c r="K355" s="5" t="str">
        <f>IFERROR(IF(AND(MATCH(C355,'AP Credit'!B:B,0)&gt;0, MATCH("ENGL 1010",'AP Credit'!J:J,0)&gt;0),"Yes","No"), IF($E355="", " ", "No"))</f>
        <v xml:space="preserve"> </v>
      </c>
      <c r="L355" s="11" t="str" cm="1">
        <f t="array" ref="L355">IF($E355="", "", _xlfn.IFNA(_xlfn.IFS( J355&gt;599,  "1210 - Verify C or Better",  AND(J355&gt;499, OR(I355&gt;13, G355&gt;17)), "1060 - Verify C or Better", AND( OR(G355&gt;17, I355&gt;13), OR(H355&gt;22, J355&gt;399)), "1050 - Verify C or Better", OR( H355&gt;21, J355&gt;299), "1010/1030/1040", OR( H355&gt;19, J355&gt;299), "1010/1030", OR( H355&gt;18, J355&gt;299), "1030"), "Verify C or better in Secondary Math 1,2,3"))</f>
        <v/>
      </c>
      <c r="M355" s="4" t="str">
        <f>IFERROR(VLOOKUP($E355, 'HS Info'!$A:$E, 5, FALSE), IF($E355="", "", "Not in HS Info"))</f>
        <v/>
      </c>
      <c r="N355" s="5" t="str">
        <f>IFERROR(VLOOKUP($C355,Holds!$C:$K, 2, FALSE), IF($E355="", "", 0))</f>
        <v/>
      </c>
      <c r="O355" s="7" t="str">
        <f>IF($E355="", "", _xlfn.XLOOKUP(C355, 'SLCC Student'!H:H, 'SLCC Student'!P:P, "Not Found", 0, 1))</f>
        <v/>
      </c>
      <c r="P355" s="5" t="str">
        <f>IFERROR(VLOOKUP($E355, 'SLCC Student'!$A:$Q, 10, FALSE), IF($E355="", "", "Not Admitted"))</f>
        <v/>
      </c>
      <c r="Q355" s="5" t="str">
        <f>IFERROR(VLOOKUP($E355,'SLCC Student'!$A:$Q,12,FALSE),IF($E355="","", "NotAdmitted"))</f>
        <v/>
      </c>
    </row>
    <row r="356" spans="1:17" x14ac:dyDescent="0.2">
      <c r="A356" s="5" t="str">
        <f>IFERROR(VLOOKUP($E356,'HS Info'!$A:$D,2,FALSE),IF($E356="","","Not in HS Info"))</f>
        <v/>
      </c>
      <c r="B356" s="6" t="str">
        <f>IFERROR(VLOOKUP($C356, 'SLCC Student'!$H:$R, 11, FALSE), IF($E356="", "",  "Not yet admitted"))</f>
        <v/>
      </c>
      <c r="C356" s="5" t="str">
        <f>IFERROR(VLOOKUP($E356,'SLCC Student'!$A:$R,8,FALSE), IF($E356="", "", "Not yet admitted"))</f>
        <v/>
      </c>
      <c r="D356" s="5" t="str">
        <f>IFERROR(VLOOKUP($E356, 'HS Info'!$A:$D, 3, FALSE), IF($E356="", "",  "Not in HS Info"))</f>
        <v/>
      </c>
      <c r="E356" t="str">
        <f>IF(ISBLANK('HS Info'!A355), "", 'HS Info'!A355)</f>
        <v/>
      </c>
      <c r="F356" s="5" t="str">
        <f>IFERROR(VLOOKUP($E356, 'HS Info'!$A:$D, 4, FALSE), IF($E356="", "", "Not in HS Info"))</f>
        <v/>
      </c>
      <c r="G356" t="str">
        <f>IF(_xlfn.MAXIFS(ACT!$K:$K, ACT!$B:$B, 'Vetting Master'!$C356)&gt;0, _xlfn.MAXIFS(ACT!$K:$K, ACT!$B:$B, 'Vetting Master'!$C356), IF($E356="", "", 0))</f>
        <v/>
      </c>
      <c r="H356" t="str">
        <f>IF(_xlfn.MAXIFS(ACT!$J:$J, ACT!$B:$B, 'Vetting Master'!$C356)&gt;0, _xlfn.MAXIFS(ACT!$J:$J, ACT!$B:$B, 'Vetting Master'!$C356), IF($E356="", "", 0))</f>
        <v/>
      </c>
      <c r="I356" t="str">
        <f>IF(_xlfn.MAXIFS('SLCC Placement'!K:K, 'SLCC Placement'!B:B, 'Vetting Master'!$C356)&gt;0, _xlfn.MAXIFS('SLCC Placement'!K:K, 'SLCC Placement'!B:B, 'Vetting Master'!$C356), IF($E356="", "", 0))</f>
        <v/>
      </c>
      <c r="J356" t="str">
        <f>IF(_xlfn.MAXIFS('SLCC Placement'!J:J, 'SLCC Placement'!B:B, 'Vetting Master'!$C356)&gt;0, _xlfn.MAXIFS('SLCC Placement'!J:J, 'SLCC Placement'!B:B, 'Vetting Master'!$C356), IF($E356="", "", 0))</f>
        <v/>
      </c>
      <c r="K356" s="5" t="str">
        <f>IFERROR(IF(AND(MATCH(C356,'AP Credit'!B:B,0)&gt;0, MATCH("ENGL 1010",'AP Credit'!J:J,0)&gt;0),"Yes","No"), IF($E356="", " ", "No"))</f>
        <v xml:space="preserve"> </v>
      </c>
      <c r="L356" s="11" t="str" cm="1">
        <f t="array" ref="L356">IF($E356="", "", _xlfn.IFNA(_xlfn.IFS( J356&gt;599,  "1210 - Verify C or Better",  AND(J356&gt;499, OR(I356&gt;13, G356&gt;17)), "1060 - Verify C or Better", AND( OR(G356&gt;17, I356&gt;13), OR(H356&gt;22, J356&gt;399)), "1050 - Verify C or Better", OR( H356&gt;21, J356&gt;299), "1010/1030/1040", OR( H356&gt;19, J356&gt;299), "1010/1030", OR( H356&gt;18, J356&gt;299), "1030"), "Verify C or better in Secondary Math 1,2,3"))</f>
        <v/>
      </c>
      <c r="M356" s="4" t="str">
        <f>IFERROR(VLOOKUP($E356, 'HS Info'!$A:$E, 5, FALSE), IF($E356="", "", "Not in HS Info"))</f>
        <v/>
      </c>
      <c r="N356" s="5" t="str">
        <f>IFERROR(VLOOKUP($C356,Holds!$C:$K, 2, FALSE), IF($E356="", "", 0))</f>
        <v/>
      </c>
      <c r="O356" s="7" t="str">
        <f>IF($E356="", "", _xlfn.XLOOKUP(C356, 'SLCC Student'!H:H, 'SLCC Student'!P:P, "Not Found", 0, 1))</f>
        <v/>
      </c>
      <c r="P356" s="5" t="str">
        <f>IFERROR(VLOOKUP($E356, 'SLCC Student'!$A:$Q, 10, FALSE), IF($E356="", "", "Not Admitted"))</f>
        <v/>
      </c>
      <c r="Q356" s="5" t="str">
        <f>IFERROR(VLOOKUP($E356,'SLCC Student'!$A:$Q,12,FALSE),IF($E356="","", "NotAdmitted"))</f>
        <v/>
      </c>
    </row>
    <row r="357" spans="1:17" x14ac:dyDescent="0.2">
      <c r="A357" s="5" t="str">
        <f>IFERROR(VLOOKUP($E357,'HS Info'!$A:$D,2,FALSE),IF($E357="","","Not in HS Info"))</f>
        <v/>
      </c>
      <c r="B357" s="6" t="str">
        <f>IFERROR(VLOOKUP($C357, 'SLCC Student'!$H:$R, 11, FALSE), IF($E357="", "",  "Not yet admitted"))</f>
        <v/>
      </c>
      <c r="C357" s="5" t="str">
        <f>IFERROR(VLOOKUP($E357,'SLCC Student'!$A:$R,8,FALSE), IF($E357="", "", "Not yet admitted"))</f>
        <v/>
      </c>
      <c r="D357" s="5" t="str">
        <f>IFERROR(VLOOKUP($E357, 'HS Info'!$A:$D, 3, FALSE), IF($E357="", "",  "Not in HS Info"))</f>
        <v/>
      </c>
      <c r="E357" t="str">
        <f>IF(ISBLANK('HS Info'!A356), "", 'HS Info'!A356)</f>
        <v/>
      </c>
      <c r="F357" s="5" t="str">
        <f>IFERROR(VLOOKUP($E357, 'HS Info'!$A:$D, 4, FALSE), IF($E357="", "", "Not in HS Info"))</f>
        <v/>
      </c>
      <c r="G357" t="str">
        <f>IF(_xlfn.MAXIFS(ACT!$K:$K, ACT!$B:$B, 'Vetting Master'!$C357)&gt;0, _xlfn.MAXIFS(ACT!$K:$K, ACT!$B:$B, 'Vetting Master'!$C357), IF($E357="", "", 0))</f>
        <v/>
      </c>
      <c r="H357" t="str">
        <f>IF(_xlfn.MAXIFS(ACT!$J:$J, ACT!$B:$B, 'Vetting Master'!$C357)&gt;0, _xlfn.MAXIFS(ACT!$J:$J, ACT!$B:$B, 'Vetting Master'!$C357), IF($E357="", "", 0))</f>
        <v/>
      </c>
      <c r="I357" t="str">
        <f>IF(_xlfn.MAXIFS('SLCC Placement'!K:K, 'SLCC Placement'!B:B, 'Vetting Master'!$C357)&gt;0, _xlfn.MAXIFS('SLCC Placement'!K:K, 'SLCC Placement'!B:B, 'Vetting Master'!$C357), IF($E357="", "", 0))</f>
        <v/>
      </c>
      <c r="J357" t="str">
        <f>IF(_xlfn.MAXIFS('SLCC Placement'!J:J, 'SLCC Placement'!B:B, 'Vetting Master'!$C357)&gt;0, _xlfn.MAXIFS('SLCC Placement'!J:J, 'SLCC Placement'!B:B, 'Vetting Master'!$C357), IF($E357="", "", 0))</f>
        <v/>
      </c>
      <c r="K357" s="5" t="str">
        <f>IFERROR(IF(AND(MATCH(C357,'AP Credit'!B:B,0)&gt;0, MATCH("ENGL 1010",'AP Credit'!J:J,0)&gt;0),"Yes","No"), IF($E357="", " ", "No"))</f>
        <v xml:space="preserve"> </v>
      </c>
      <c r="L357" s="11" t="str" cm="1">
        <f t="array" ref="L357">IF($E357="", "", _xlfn.IFNA(_xlfn.IFS( J357&gt;599,  "1210 - Verify C or Better",  AND(J357&gt;499, OR(I357&gt;13, G357&gt;17)), "1060 - Verify C or Better", AND( OR(G357&gt;17, I357&gt;13), OR(H357&gt;22, J357&gt;399)), "1050 - Verify C or Better", OR( H357&gt;21, J357&gt;299), "1010/1030/1040", OR( H357&gt;19, J357&gt;299), "1010/1030", OR( H357&gt;18, J357&gt;299), "1030"), "Verify C or better in Secondary Math 1,2,3"))</f>
        <v/>
      </c>
      <c r="M357" s="4" t="str">
        <f>IFERROR(VLOOKUP($E357, 'HS Info'!$A:$E, 5, FALSE), IF($E357="", "", "Not in HS Info"))</f>
        <v/>
      </c>
      <c r="N357" s="5" t="str">
        <f>IFERROR(VLOOKUP($C357,Holds!$C:$K, 2, FALSE), IF($E357="", "", 0))</f>
        <v/>
      </c>
      <c r="O357" s="7" t="str">
        <f>IF($E357="", "", _xlfn.XLOOKUP(C357, 'SLCC Student'!H:H, 'SLCC Student'!P:P, "Not Found", 0, 1))</f>
        <v/>
      </c>
      <c r="P357" s="5" t="str">
        <f>IFERROR(VLOOKUP($E357, 'SLCC Student'!$A:$Q, 10, FALSE), IF($E357="", "", "Not Admitted"))</f>
        <v/>
      </c>
      <c r="Q357" s="5" t="str">
        <f>IFERROR(VLOOKUP($E357,'SLCC Student'!$A:$Q,12,FALSE),IF($E357="","", "NotAdmitted"))</f>
        <v/>
      </c>
    </row>
    <row r="358" spans="1:17" x14ac:dyDescent="0.2">
      <c r="A358" s="5" t="str">
        <f>IFERROR(VLOOKUP($E358,'HS Info'!$A:$D,2,FALSE),IF($E358="","","Not in HS Info"))</f>
        <v/>
      </c>
      <c r="B358" s="6" t="str">
        <f>IFERROR(VLOOKUP($C358, 'SLCC Student'!$H:$R, 11, FALSE), IF($E358="", "",  "Not yet admitted"))</f>
        <v/>
      </c>
      <c r="C358" s="5" t="str">
        <f>IFERROR(VLOOKUP($E358,'SLCC Student'!$A:$R,8,FALSE), IF($E358="", "", "Not yet admitted"))</f>
        <v/>
      </c>
      <c r="D358" s="5" t="str">
        <f>IFERROR(VLOOKUP($E358, 'HS Info'!$A:$D, 3, FALSE), IF($E358="", "",  "Not in HS Info"))</f>
        <v/>
      </c>
      <c r="E358" t="str">
        <f>IF(ISBLANK('HS Info'!A357), "", 'HS Info'!A357)</f>
        <v/>
      </c>
      <c r="F358" s="5" t="str">
        <f>IFERROR(VLOOKUP($E358, 'HS Info'!$A:$D, 4, FALSE), IF($E358="", "", "Not in HS Info"))</f>
        <v/>
      </c>
      <c r="G358" t="str">
        <f>IF(_xlfn.MAXIFS(ACT!$K:$K, ACT!$B:$B, 'Vetting Master'!$C358)&gt;0, _xlfn.MAXIFS(ACT!$K:$K, ACT!$B:$B, 'Vetting Master'!$C358), IF($E358="", "", 0))</f>
        <v/>
      </c>
      <c r="H358" t="str">
        <f>IF(_xlfn.MAXIFS(ACT!$J:$J, ACT!$B:$B, 'Vetting Master'!$C358)&gt;0, _xlfn.MAXIFS(ACT!$J:$J, ACT!$B:$B, 'Vetting Master'!$C358), IF($E358="", "", 0))</f>
        <v/>
      </c>
      <c r="I358" t="str">
        <f>IF(_xlfn.MAXIFS('SLCC Placement'!K:K, 'SLCC Placement'!B:B, 'Vetting Master'!$C358)&gt;0, _xlfn.MAXIFS('SLCC Placement'!K:K, 'SLCC Placement'!B:B, 'Vetting Master'!$C358), IF($E358="", "", 0))</f>
        <v/>
      </c>
      <c r="J358" t="str">
        <f>IF(_xlfn.MAXIFS('SLCC Placement'!J:J, 'SLCC Placement'!B:B, 'Vetting Master'!$C358)&gt;0, _xlfn.MAXIFS('SLCC Placement'!J:J, 'SLCC Placement'!B:B, 'Vetting Master'!$C358), IF($E358="", "", 0))</f>
        <v/>
      </c>
      <c r="K358" s="5" t="str">
        <f>IFERROR(IF(AND(MATCH(C358,'AP Credit'!B:B,0)&gt;0, MATCH("ENGL 1010",'AP Credit'!J:J,0)&gt;0),"Yes","No"), IF($E358="", " ", "No"))</f>
        <v xml:space="preserve"> </v>
      </c>
      <c r="L358" s="11" t="str" cm="1">
        <f t="array" ref="L358">IF($E358="", "", _xlfn.IFNA(_xlfn.IFS( J358&gt;599,  "1210 - Verify C or Better",  AND(J358&gt;499, OR(I358&gt;13, G358&gt;17)), "1060 - Verify C or Better", AND( OR(G358&gt;17, I358&gt;13), OR(H358&gt;22, J358&gt;399)), "1050 - Verify C or Better", OR( H358&gt;21, J358&gt;299), "1010/1030/1040", OR( H358&gt;19, J358&gt;299), "1010/1030", OR( H358&gt;18, J358&gt;299), "1030"), "Verify C or better in Secondary Math 1,2,3"))</f>
        <v/>
      </c>
      <c r="M358" s="4" t="str">
        <f>IFERROR(VLOOKUP($E358, 'HS Info'!$A:$E, 5, FALSE), IF($E358="", "", "Not in HS Info"))</f>
        <v/>
      </c>
      <c r="N358" s="5" t="str">
        <f>IFERROR(VLOOKUP($C358,Holds!$C:$K, 2, FALSE), IF($E358="", "", 0))</f>
        <v/>
      </c>
      <c r="O358" s="7" t="str">
        <f>IF($E358="", "", _xlfn.XLOOKUP(C358, 'SLCC Student'!H:H, 'SLCC Student'!P:P, "Not Found", 0, 1))</f>
        <v/>
      </c>
      <c r="P358" s="5" t="str">
        <f>IFERROR(VLOOKUP($E358, 'SLCC Student'!$A:$Q, 10, FALSE), IF($E358="", "", "Not Admitted"))</f>
        <v/>
      </c>
      <c r="Q358" s="5" t="str">
        <f>IFERROR(VLOOKUP($E358,'SLCC Student'!$A:$Q,12,FALSE),IF($E358="","", "NotAdmitted"))</f>
        <v/>
      </c>
    </row>
    <row r="359" spans="1:17" x14ac:dyDescent="0.2">
      <c r="A359" s="5" t="str">
        <f>IFERROR(VLOOKUP($E359,'HS Info'!$A:$D,2,FALSE),IF($E359="","","Not in HS Info"))</f>
        <v/>
      </c>
      <c r="B359" s="6" t="str">
        <f>IFERROR(VLOOKUP($C359, 'SLCC Student'!$H:$R, 11, FALSE), IF($E359="", "",  "Not yet admitted"))</f>
        <v/>
      </c>
      <c r="C359" s="5" t="str">
        <f>IFERROR(VLOOKUP($E359,'SLCC Student'!$A:$R,8,FALSE), IF($E359="", "", "Not yet admitted"))</f>
        <v/>
      </c>
      <c r="D359" s="5" t="str">
        <f>IFERROR(VLOOKUP($E359, 'HS Info'!$A:$D, 3, FALSE), IF($E359="", "",  "Not in HS Info"))</f>
        <v/>
      </c>
      <c r="E359" t="str">
        <f>IF(ISBLANK('HS Info'!A358), "", 'HS Info'!A358)</f>
        <v/>
      </c>
      <c r="F359" s="5" t="str">
        <f>IFERROR(VLOOKUP($E359, 'HS Info'!$A:$D, 4, FALSE), IF($E359="", "", "Not in HS Info"))</f>
        <v/>
      </c>
      <c r="G359" t="str">
        <f>IF(_xlfn.MAXIFS(ACT!$K:$K, ACT!$B:$B, 'Vetting Master'!$C359)&gt;0, _xlfn.MAXIFS(ACT!$K:$K, ACT!$B:$B, 'Vetting Master'!$C359), IF($E359="", "", 0))</f>
        <v/>
      </c>
      <c r="H359" t="str">
        <f>IF(_xlfn.MAXIFS(ACT!$J:$J, ACT!$B:$B, 'Vetting Master'!$C359)&gt;0, _xlfn.MAXIFS(ACT!$J:$J, ACT!$B:$B, 'Vetting Master'!$C359), IF($E359="", "", 0))</f>
        <v/>
      </c>
      <c r="I359" t="str">
        <f>IF(_xlfn.MAXIFS('SLCC Placement'!K:K, 'SLCC Placement'!B:B, 'Vetting Master'!$C359)&gt;0, _xlfn.MAXIFS('SLCC Placement'!K:K, 'SLCC Placement'!B:B, 'Vetting Master'!$C359), IF($E359="", "", 0))</f>
        <v/>
      </c>
      <c r="J359" t="str">
        <f>IF(_xlfn.MAXIFS('SLCC Placement'!J:J, 'SLCC Placement'!B:B, 'Vetting Master'!$C359)&gt;0, _xlfn.MAXIFS('SLCC Placement'!J:J, 'SLCC Placement'!B:B, 'Vetting Master'!$C359), IF($E359="", "", 0))</f>
        <v/>
      </c>
      <c r="K359" s="5" t="str">
        <f>IFERROR(IF(AND(MATCH(C359,'AP Credit'!B:B,0)&gt;0, MATCH("ENGL 1010",'AP Credit'!J:J,0)&gt;0),"Yes","No"), IF($E359="", " ", "No"))</f>
        <v xml:space="preserve"> </v>
      </c>
      <c r="L359" s="11" t="str" cm="1">
        <f t="array" ref="L359">IF($E359="", "", _xlfn.IFNA(_xlfn.IFS( J359&gt;599,  "1210 - Verify C or Better",  AND(J359&gt;499, OR(I359&gt;13, G359&gt;17)), "1060 - Verify C or Better", AND( OR(G359&gt;17, I359&gt;13), OR(H359&gt;22, J359&gt;399)), "1050 - Verify C or Better", OR( H359&gt;21, J359&gt;299), "1010/1030/1040", OR( H359&gt;19, J359&gt;299), "1010/1030", OR( H359&gt;18, J359&gt;299), "1030"), "Verify C or better in Secondary Math 1,2,3"))</f>
        <v/>
      </c>
      <c r="M359" s="4" t="str">
        <f>IFERROR(VLOOKUP($E359, 'HS Info'!$A:$E, 5, FALSE), IF($E359="", "", "Not in HS Info"))</f>
        <v/>
      </c>
      <c r="N359" s="5" t="str">
        <f>IFERROR(VLOOKUP($C359,Holds!$C:$K, 2, FALSE), IF($E359="", "", 0))</f>
        <v/>
      </c>
      <c r="O359" s="7" t="str">
        <f>IF($E359="", "", _xlfn.XLOOKUP(C359, 'SLCC Student'!H:H, 'SLCC Student'!P:P, "Not Found", 0, 1))</f>
        <v/>
      </c>
      <c r="P359" s="5" t="str">
        <f>IFERROR(VLOOKUP($E359, 'SLCC Student'!$A:$Q, 10, FALSE), IF($E359="", "", "Not Admitted"))</f>
        <v/>
      </c>
      <c r="Q359" s="5" t="str">
        <f>IFERROR(VLOOKUP($E359,'SLCC Student'!$A:$Q,12,FALSE),IF($E359="","", "NotAdmitted"))</f>
        <v/>
      </c>
    </row>
    <row r="360" spans="1:17" x14ac:dyDescent="0.2">
      <c r="A360" s="5" t="str">
        <f>IFERROR(VLOOKUP($E360,'HS Info'!$A:$D,2,FALSE),IF($E360="","","Not in HS Info"))</f>
        <v/>
      </c>
      <c r="B360" s="6" t="str">
        <f>IFERROR(VLOOKUP($C360, 'SLCC Student'!$H:$R, 11, FALSE), IF($E360="", "",  "Not yet admitted"))</f>
        <v/>
      </c>
      <c r="C360" s="5" t="str">
        <f>IFERROR(VLOOKUP($E360,'SLCC Student'!$A:$R,8,FALSE), IF($E360="", "", "Not yet admitted"))</f>
        <v/>
      </c>
      <c r="D360" s="5" t="str">
        <f>IFERROR(VLOOKUP($E360, 'HS Info'!$A:$D, 3, FALSE), IF($E360="", "",  "Not in HS Info"))</f>
        <v/>
      </c>
      <c r="E360" t="str">
        <f>IF(ISBLANK('HS Info'!A359), "", 'HS Info'!A359)</f>
        <v/>
      </c>
      <c r="F360" s="5" t="str">
        <f>IFERROR(VLOOKUP($E360, 'HS Info'!$A:$D, 4, FALSE), IF($E360="", "", "Not in HS Info"))</f>
        <v/>
      </c>
      <c r="G360" t="str">
        <f>IF(_xlfn.MAXIFS(ACT!$K:$K, ACT!$B:$B, 'Vetting Master'!$C360)&gt;0, _xlfn.MAXIFS(ACT!$K:$K, ACT!$B:$B, 'Vetting Master'!$C360), IF($E360="", "", 0))</f>
        <v/>
      </c>
      <c r="H360" t="str">
        <f>IF(_xlfn.MAXIFS(ACT!$J:$J, ACT!$B:$B, 'Vetting Master'!$C360)&gt;0, _xlfn.MAXIFS(ACT!$J:$J, ACT!$B:$B, 'Vetting Master'!$C360), IF($E360="", "", 0))</f>
        <v/>
      </c>
      <c r="I360" t="str">
        <f>IF(_xlfn.MAXIFS('SLCC Placement'!K:K, 'SLCC Placement'!B:B, 'Vetting Master'!$C360)&gt;0, _xlfn.MAXIFS('SLCC Placement'!K:K, 'SLCC Placement'!B:B, 'Vetting Master'!$C360), IF($E360="", "", 0))</f>
        <v/>
      </c>
      <c r="J360" t="str">
        <f>IF(_xlfn.MAXIFS('SLCC Placement'!J:J, 'SLCC Placement'!B:B, 'Vetting Master'!$C360)&gt;0, _xlfn.MAXIFS('SLCC Placement'!J:J, 'SLCC Placement'!B:B, 'Vetting Master'!$C360), IF($E360="", "", 0))</f>
        <v/>
      </c>
      <c r="K360" s="5" t="str">
        <f>IFERROR(IF(AND(MATCH(C360,'AP Credit'!B:B,0)&gt;0, MATCH("ENGL 1010",'AP Credit'!J:J,0)&gt;0),"Yes","No"), IF($E360="", " ", "No"))</f>
        <v xml:space="preserve"> </v>
      </c>
      <c r="L360" s="11" t="str" cm="1">
        <f t="array" ref="L360">IF($E360="", "", _xlfn.IFNA(_xlfn.IFS( J360&gt;599,  "1210 - Verify C or Better",  AND(J360&gt;499, OR(I360&gt;13, G360&gt;17)), "1060 - Verify C or Better", AND( OR(G360&gt;17, I360&gt;13), OR(H360&gt;22, J360&gt;399)), "1050 - Verify C or Better", OR( H360&gt;21, J360&gt;299), "1010/1030/1040", OR( H360&gt;19, J360&gt;299), "1010/1030", OR( H360&gt;18, J360&gt;299), "1030"), "Verify C or better in Secondary Math 1,2,3"))</f>
        <v/>
      </c>
      <c r="M360" s="4" t="str">
        <f>IFERROR(VLOOKUP($E360, 'HS Info'!$A:$E, 5, FALSE), IF($E360="", "", "Not in HS Info"))</f>
        <v/>
      </c>
      <c r="N360" s="5" t="str">
        <f>IFERROR(VLOOKUP($C360,Holds!$C:$K, 2, FALSE), IF($E360="", "", 0))</f>
        <v/>
      </c>
      <c r="O360" s="7" t="str">
        <f>IF($E360="", "", _xlfn.XLOOKUP(C360, 'SLCC Student'!H:H, 'SLCC Student'!P:P, "Not Found", 0, 1))</f>
        <v/>
      </c>
      <c r="P360" s="5" t="str">
        <f>IFERROR(VLOOKUP($E360, 'SLCC Student'!$A:$Q, 10, FALSE), IF($E360="", "", "Not Admitted"))</f>
        <v/>
      </c>
      <c r="Q360" s="5" t="str">
        <f>IFERROR(VLOOKUP($E360,'SLCC Student'!$A:$Q,12,FALSE),IF($E360="","", "NotAdmitted"))</f>
        <v/>
      </c>
    </row>
    <row r="361" spans="1:17" x14ac:dyDescent="0.2">
      <c r="A361" s="5" t="str">
        <f>IFERROR(VLOOKUP($E361,'HS Info'!$A:$D,2,FALSE),IF($E361="","","Not in HS Info"))</f>
        <v/>
      </c>
      <c r="B361" s="6" t="str">
        <f>IFERROR(VLOOKUP($C361, 'SLCC Student'!$H:$R, 11, FALSE), IF($E361="", "",  "Not yet admitted"))</f>
        <v/>
      </c>
      <c r="C361" s="5" t="str">
        <f>IFERROR(VLOOKUP($E361,'SLCC Student'!$A:$R,8,FALSE), IF($E361="", "", "Not yet admitted"))</f>
        <v/>
      </c>
      <c r="D361" s="5" t="str">
        <f>IFERROR(VLOOKUP($E361, 'HS Info'!$A:$D, 3, FALSE), IF($E361="", "",  "Not in HS Info"))</f>
        <v/>
      </c>
      <c r="E361" t="str">
        <f>IF(ISBLANK('HS Info'!A360), "", 'HS Info'!A360)</f>
        <v/>
      </c>
      <c r="F361" s="5" t="str">
        <f>IFERROR(VLOOKUP($E361, 'HS Info'!$A:$D, 4, FALSE), IF($E361="", "", "Not in HS Info"))</f>
        <v/>
      </c>
      <c r="G361" t="str">
        <f>IF(_xlfn.MAXIFS(ACT!$K:$K, ACT!$B:$B, 'Vetting Master'!$C361)&gt;0, _xlfn.MAXIFS(ACT!$K:$K, ACT!$B:$B, 'Vetting Master'!$C361), IF($E361="", "", 0))</f>
        <v/>
      </c>
      <c r="H361" t="str">
        <f>IF(_xlfn.MAXIFS(ACT!$J:$J, ACT!$B:$B, 'Vetting Master'!$C361)&gt;0, _xlfn.MAXIFS(ACT!$J:$J, ACT!$B:$B, 'Vetting Master'!$C361), IF($E361="", "", 0))</f>
        <v/>
      </c>
      <c r="I361" t="str">
        <f>IF(_xlfn.MAXIFS('SLCC Placement'!K:K, 'SLCC Placement'!B:B, 'Vetting Master'!$C361)&gt;0, _xlfn.MAXIFS('SLCC Placement'!K:K, 'SLCC Placement'!B:B, 'Vetting Master'!$C361), IF($E361="", "", 0))</f>
        <v/>
      </c>
      <c r="J361" t="str">
        <f>IF(_xlfn.MAXIFS('SLCC Placement'!J:J, 'SLCC Placement'!B:B, 'Vetting Master'!$C361)&gt;0, _xlfn.MAXIFS('SLCC Placement'!J:J, 'SLCC Placement'!B:B, 'Vetting Master'!$C361), IF($E361="", "", 0))</f>
        <v/>
      </c>
      <c r="K361" s="5" t="str">
        <f>IFERROR(IF(AND(MATCH(C361,'AP Credit'!B:B,0)&gt;0, MATCH("ENGL 1010",'AP Credit'!J:J,0)&gt;0),"Yes","No"), IF($E361="", " ", "No"))</f>
        <v xml:space="preserve"> </v>
      </c>
      <c r="L361" s="11" t="str" cm="1">
        <f t="array" ref="L361">IF($E361="", "", _xlfn.IFNA(_xlfn.IFS( J361&gt;599,  "1210 - Verify C or Better",  AND(J361&gt;499, OR(I361&gt;13, G361&gt;17)), "1060 - Verify C or Better", AND( OR(G361&gt;17, I361&gt;13), OR(H361&gt;22, J361&gt;399)), "1050 - Verify C or Better", OR( H361&gt;21, J361&gt;299), "1010/1030/1040", OR( H361&gt;19, J361&gt;299), "1010/1030", OR( H361&gt;18, J361&gt;299), "1030"), "Verify C or better in Secondary Math 1,2,3"))</f>
        <v/>
      </c>
      <c r="M361" s="4" t="str">
        <f>IFERROR(VLOOKUP($E361, 'HS Info'!$A:$E, 5, FALSE), IF($E361="", "", "Not in HS Info"))</f>
        <v/>
      </c>
      <c r="N361" s="5" t="str">
        <f>IFERROR(VLOOKUP($C361,Holds!$C:$K, 2, FALSE), IF($E361="", "", 0))</f>
        <v/>
      </c>
      <c r="O361" s="7" t="str">
        <f>IF($E361="", "", _xlfn.XLOOKUP(C361, 'SLCC Student'!H:H, 'SLCC Student'!P:P, "Not Found", 0, 1))</f>
        <v/>
      </c>
      <c r="P361" s="5" t="str">
        <f>IFERROR(VLOOKUP($E361, 'SLCC Student'!$A:$Q, 10, FALSE), IF($E361="", "", "Not Admitted"))</f>
        <v/>
      </c>
      <c r="Q361" s="5" t="str">
        <f>IFERROR(VLOOKUP($E361,'SLCC Student'!$A:$Q,12,FALSE),IF($E361="","", "NotAdmitted"))</f>
        <v/>
      </c>
    </row>
    <row r="362" spans="1:17" x14ac:dyDescent="0.2">
      <c r="A362" s="5" t="str">
        <f>IFERROR(VLOOKUP($E362,'HS Info'!$A:$D,2,FALSE),IF($E362="","","Not in HS Info"))</f>
        <v/>
      </c>
      <c r="B362" s="6" t="str">
        <f>IFERROR(VLOOKUP($C362, 'SLCC Student'!$H:$R, 11, FALSE), IF($E362="", "",  "Not yet admitted"))</f>
        <v/>
      </c>
      <c r="C362" s="5" t="str">
        <f>IFERROR(VLOOKUP($E362,'SLCC Student'!$A:$R,8,FALSE), IF($E362="", "", "Not yet admitted"))</f>
        <v/>
      </c>
      <c r="D362" s="5" t="str">
        <f>IFERROR(VLOOKUP($E362, 'HS Info'!$A:$D, 3, FALSE), IF($E362="", "",  "Not in HS Info"))</f>
        <v/>
      </c>
      <c r="E362" t="str">
        <f>IF(ISBLANK('HS Info'!A361), "", 'HS Info'!A361)</f>
        <v/>
      </c>
      <c r="F362" s="5" t="str">
        <f>IFERROR(VLOOKUP($E362, 'HS Info'!$A:$D, 4, FALSE), IF($E362="", "", "Not in HS Info"))</f>
        <v/>
      </c>
      <c r="G362" t="str">
        <f>IF(_xlfn.MAXIFS(ACT!$K:$K, ACT!$B:$B, 'Vetting Master'!$C362)&gt;0, _xlfn.MAXIFS(ACT!$K:$K, ACT!$B:$B, 'Vetting Master'!$C362), IF($E362="", "", 0))</f>
        <v/>
      </c>
      <c r="H362" t="str">
        <f>IF(_xlfn.MAXIFS(ACT!$J:$J, ACT!$B:$B, 'Vetting Master'!$C362)&gt;0, _xlfn.MAXIFS(ACT!$J:$J, ACT!$B:$B, 'Vetting Master'!$C362), IF($E362="", "", 0))</f>
        <v/>
      </c>
      <c r="I362" t="str">
        <f>IF(_xlfn.MAXIFS('SLCC Placement'!K:K, 'SLCC Placement'!B:B, 'Vetting Master'!$C362)&gt;0, _xlfn.MAXIFS('SLCC Placement'!K:K, 'SLCC Placement'!B:B, 'Vetting Master'!$C362), IF($E362="", "", 0))</f>
        <v/>
      </c>
      <c r="J362" t="str">
        <f>IF(_xlfn.MAXIFS('SLCC Placement'!J:J, 'SLCC Placement'!B:B, 'Vetting Master'!$C362)&gt;0, _xlfn.MAXIFS('SLCC Placement'!J:J, 'SLCC Placement'!B:B, 'Vetting Master'!$C362), IF($E362="", "", 0))</f>
        <v/>
      </c>
      <c r="K362" s="5" t="str">
        <f>IFERROR(IF(AND(MATCH(C362,'AP Credit'!B:B,0)&gt;0, MATCH("ENGL 1010",'AP Credit'!J:J,0)&gt;0),"Yes","No"), IF($E362="", " ", "No"))</f>
        <v xml:space="preserve"> </v>
      </c>
      <c r="L362" s="11" t="str" cm="1">
        <f t="array" ref="L362">IF($E362="", "", _xlfn.IFNA(_xlfn.IFS( J362&gt;599,  "1210 - Verify C or Better",  AND(J362&gt;499, OR(I362&gt;13, G362&gt;17)), "1060 - Verify C or Better", AND( OR(G362&gt;17, I362&gt;13), OR(H362&gt;22, J362&gt;399)), "1050 - Verify C or Better", OR( H362&gt;21, J362&gt;299), "1010/1030/1040", OR( H362&gt;19, J362&gt;299), "1010/1030", OR( H362&gt;18, J362&gt;299), "1030"), "Verify C or better in Secondary Math 1,2,3"))</f>
        <v/>
      </c>
      <c r="M362" s="4" t="str">
        <f>IFERROR(VLOOKUP($E362, 'HS Info'!$A:$E, 5, FALSE), IF($E362="", "", "Not in HS Info"))</f>
        <v/>
      </c>
      <c r="N362" s="5" t="str">
        <f>IFERROR(VLOOKUP($C362,Holds!$C:$K, 2, FALSE), IF($E362="", "", 0))</f>
        <v/>
      </c>
      <c r="O362" s="7" t="str">
        <f>IF($E362="", "", _xlfn.XLOOKUP(C362, 'SLCC Student'!H:H, 'SLCC Student'!P:P, "Not Found", 0, 1))</f>
        <v/>
      </c>
      <c r="P362" s="5" t="str">
        <f>IFERROR(VLOOKUP($E362, 'SLCC Student'!$A:$Q, 10, FALSE), IF($E362="", "", "Not Admitted"))</f>
        <v/>
      </c>
      <c r="Q362" s="5" t="str">
        <f>IFERROR(VLOOKUP($E362,'SLCC Student'!$A:$Q,12,FALSE),IF($E362="","", "NotAdmitted"))</f>
        <v/>
      </c>
    </row>
    <row r="363" spans="1:17" x14ac:dyDescent="0.2">
      <c r="A363" s="5" t="str">
        <f>IFERROR(VLOOKUP($E363,'HS Info'!$A:$D,2,FALSE),IF($E363="","","Not in HS Info"))</f>
        <v/>
      </c>
      <c r="B363" s="6" t="str">
        <f>IFERROR(VLOOKUP($C363, 'SLCC Student'!$H:$R, 11, FALSE), IF($E363="", "",  "Not yet admitted"))</f>
        <v/>
      </c>
      <c r="C363" s="5" t="str">
        <f>IFERROR(VLOOKUP($E363,'SLCC Student'!$A:$R,8,FALSE), IF($E363="", "", "Not yet admitted"))</f>
        <v/>
      </c>
      <c r="D363" s="5" t="str">
        <f>IFERROR(VLOOKUP($E363, 'HS Info'!$A:$D, 3, FALSE), IF($E363="", "",  "Not in HS Info"))</f>
        <v/>
      </c>
      <c r="E363" t="str">
        <f>IF(ISBLANK('HS Info'!A362), "", 'HS Info'!A362)</f>
        <v/>
      </c>
      <c r="F363" s="5" t="str">
        <f>IFERROR(VLOOKUP($E363, 'HS Info'!$A:$D, 4, FALSE), IF($E363="", "", "Not in HS Info"))</f>
        <v/>
      </c>
      <c r="G363" t="str">
        <f>IF(_xlfn.MAXIFS(ACT!$K:$K, ACT!$B:$B, 'Vetting Master'!$C363)&gt;0, _xlfn.MAXIFS(ACT!$K:$K, ACT!$B:$B, 'Vetting Master'!$C363), IF($E363="", "", 0))</f>
        <v/>
      </c>
      <c r="H363" t="str">
        <f>IF(_xlfn.MAXIFS(ACT!$J:$J, ACT!$B:$B, 'Vetting Master'!$C363)&gt;0, _xlfn.MAXIFS(ACT!$J:$J, ACT!$B:$B, 'Vetting Master'!$C363), IF($E363="", "", 0))</f>
        <v/>
      </c>
      <c r="I363" t="str">
        <f>IF(_xlfn.MAXIFS('SLCC Placement'!K:K, 'SLCC Placement'!B:B, 'Vetting Master'!$C363)&gt;0, _xlfn.MAXIFS('SLCC Placement'!K:K, 'SLCC Placement'!B:B, 'Vetting Master'!$C363), IF($E363="", "", 0))</f>
        <v/>
      </c>
      <c r="J363" t="str">
        <f>IF(_xlfn.MAXIFS('SLCC Placement'!J:J, 'SLCC Placement'!B:B, 'Vetting Master'!$C363)&gt;0, _xlfn.MAXIFS('SLCC Placement'!J:J, 'SLCC Placement'!B:B, 'Vetting Master'!$C363), IF($E363="", "", 0))</f>
        <v/>
      </c>
      <c r="K363" s="5" t="str">
        <f>IFERROR(IF(AND(MATCH(C363,'AP Credit'!B:B,0)&gt;0, MATCH("ENGL 1010",'AP Credit'!J:J,0)&gt;0),"Yes","No"), IF($E363="", " ", "No"))</f>
        <v xml:space="preserve"> </v>
      </c>
      <c r="L363" s="11" t="str" cm="1">
        <f t="array" ref="L363">IF($E363="", "", _xlfn.IFNA(_xlfn.IFS( J363&gt;599,  "1210 - Verify C or Better",  AND(J363&gt;499, OR(I363&gt;13, G363&gt;17)), "1060 - Verify C or Better", AND( OR(G363&gt;17, I363&gt;13), OR(H363&gt;22, J363&gt;399)), "1050 - Verify C or Better", OR( H363&gt;21, J363&gt;299), "1010/1030/1040", OR( H363&gt;19, J363&gt;299), "1010/1030", OR( H363&gt;18, J363&gt;299), "1030"), "Verify C or better in Secondary Math 1,2,3"))</f>
        <v/>
      </c>
      <c r="M363" s="4" t="str">
        <f>IFERROR(VLOOKUP($E363, 'HS Info'!$A:$E, 5, FALSE), IF($E363="", "", "Not in HS Info"))</f>
        <v/>
      </c>
      <c r="N363" s="5" t="str">
        <f>IFERROR(VLOOKUP($C363,Holds!$C:$K, 2, FALSE), IF($E363="", "", 0))</f>
        <v/>
      </c>
      <c r="O363" s="7" t="str">
        <f>IF($E363="", "", _xlfn.XLOOKUP(C363, 'SLCC Student'!H:H, 'SLCC Student'!P:P, "Not Found", 0, 1))</f>
        <v/>
      </c>
      <c r="P363" s="5" t="str">
        <f>IFERROR(VLOOKUP($E363, 'SLCC Student'!$A:$Q, 10, FALSE), IF($E363="", "", "Not Admitted"))</f>
        <v/>
      </c>
      <c r="Q363" s="5" t="str">
        <f>IFERROR(VLOOKUP($E363,'SLCC Student'!$A:$Q,12,FALSE),IF($E363="","", "NotAdmitted"))</f>
        <v/>
      </c>
    </row>
    <row r="364" spans="1:17" x14ac:dyDescent="0.2">
      <c r="A364" s="5" t="str">
        <f>IFERROR(VLOOKUP($E364,'HS Info'!$A:$D,2,FALSE),IF($E364="","","Not in HS Info"))</f>
        <v/>
      </c>
      <c r="B364" s="6" t="str">
        <f>IFERROR(VLOOKUP($C364, 'SLCC Student'!$H:$R, 11, FALSE), IF($E364="", "",  "Not yet admitted"))</f>
        <v/>
      </c>
      <c r="C364" s="5" t="str">
        <f>IFERROR(VLOOKUP($E364,'SLCC Student'!$A:$R,8,FALSE), IF($E364="", "", "Not yet admitted"))</f>
        <v/>
      </c>
      <c r="D364" s="5" t="str">
        <f>IFERROR(VLOOKUP($E364, 'HS Info'!$A:$D, 3, FALSE), IF($E364="", "",  "Not in HS Info"))</f>
        <v/>
      </c>
      <c r="E364" t="str">
        <f>IF(ISBLANK('HS Info'!A363), "", 'HS Info'!A363)</f>
        <v/>
      </c>
      <c r="F364" s="5" t="str">
        <f>IFERROR(VLOOKUP($E364, 'HS Info'!$A:$D, 4, FALSE), IF($E364="", "", "Not in HS Info"))</f>
        <v/>
      </c>
      <c r="G364" t="str">
        <f>IF(_xlfn.MAXIFS(ACT!$K:$K, ACT!$B:$B, 'Vetting Master'!$C364)&gt;0, _xlfn.MAXIFS(ACT!$K:$K, ACT!$B:$B, 'Vetting Master'!$C364), IF($E364="", "", 0))</f>
        <v/>
      </c>
      <c r="H364" t="str">
        <f>IF(_xlfn.MAXIFS(ACT!$J:$J, ACT!$B:$B, 'Vetting Master'!$C364)&gt;0, _xlfn.MAXIFS(ACT!$J:$J, ACT!$B:$B, 'Vetting Master'!$C364), IF($E364="", "", 0))</f>
        <v/>
      </c>
      <c r="I364" t="str">
        <f>IF(_xlfn.MAXIFS('SLCC Placement'!K:K, 'SLCC Placement'!B:B, 'Vetting Master'!$C364)&gt;0, _xlfn.MAXIFS('SLCC Placement'!K:K, 'SLCC Placement'!B:B, 'Vetting Master'!$C364), IF($E364="", "", 0))</f>
        <v/>
      </c>
      <c r="J364" t="str">
        <f>IF(_xlfn.MAXIFS('SLCC Placement'!J:J, 'SLCC Placement'!B:B, 'Vetting Master'!$C364)&gt;0, _xlfn.MAXIFS('SLCC Placement'!J:J, 'SLCC Placement'!B:B, 'Vetting Master'!$C364), IF($E364="", "", 0))</f>
        <v/>
      </c>
      <c r="K364" s="5" t="str">
        <f>IFERROR(IF(AND(MATCH(C364,'AP Credit'!B:B,0)&gt;0, MATCH("ENGL 1010",'AP Credit'!J:J,0)&gt;0),"Yes","No"), IF($E364="", " ", "No"))</f>
        <v xml:space="preserve"> </v>
      </c>
      <c r="L364" s="11" t="str" cm="1">
        <f t="array" ref="L364">IF($E364="", "", _xlfn.IFNA(_xlfn.IFS( J364&gt;599,  "1210 - Verify C or Better",  AND(J364&gt;499, OR(I364&gt;13, G364&gt;17)), "1060 - Verify C or Better", AND( OR(G364&gt;17, I364&gt;13), OR(H364&gt;22, J364&gt;399)), "1050 - Verify C or Better", OR( H364&gt;21, J364&gt;299), "1010/1030/1040", OR( H364&gt;19, J364&gt;299), "1010/1030", OR( H364&gt;18, J364&gt;299), "1030"), "Verify C or better in Secondary Math 1,2,3"))</f>
        <v/>
      </c>
      <c r="M364" s="4" t="str">
        <f>IFERROR(VLOOKUP($E364, 'HS Info'!$A:$E, 5, FALSE), IF($E364="", "", "Not in HS Info"))</f>
        <v/>
      </c>
      <c r="N364" s="5" t="str">
        <f>IFERROR(VLOOKUP($C364,Holds!$C:$K, 2, FALSE), IF($E364="", "", 0))</f>
        <v/>
      </c>
      <c r="O364" s="7" t="str">
        <f>IF($E364="", "", _xlfn.XLOOKUP(C364, 'SLCC Student'!H:H, 'SLCC Student'!P:P, "Not Found", 0, 1))</f>
        <v/>
      </c>
      <c r="P364" s="5" t="str">
        <f>IFERROR(VLOOKUP($E364, 'SLCC Student'!$A:$Q, 10, FALSE), IF($E364="", "", "Not Admitted"))</f>
        <v/>
      </c>
      <c r="Q364" s="5" t="str">
        <f>IFERROR(VLOOKUP($E364,'SLCC Student'!$A:$Q,12,FALSE),IF($E364="","", "NotAdmitted"))</f>
        <v/>
      </c>
    </row>
    <row r="365" spans="1:17" x14ac:dyDescent="0.2">
      <c r="A365" s="5" t="str">
        <f>IFERROR(VLOOKUP($E365,'HS Info'!$A:$D,2,FALSE),IF($E365="","","Not in HS Info"))</f>
        <v/>
      </c>
      <c r="B365" s="6" t="str">
        <f>IFERROR(VLOOKUP($C365, 'SLCC Student'!$H:$R, 11, FALSE), IF($E365="", "",  "Not yet admitted"))</f>
        <v/>
      </c>
      <c r="C365" s="5" t="str">
        <f>IFERROR(VLOOKUP($E365,'SLCC Student'!$A:$R,8,FALSE), IF($E365="", "", "Not yet admitted"))</f>
        <v/>
      </c>
      <c r="D365" s="5" t="str">
        <f>IFERROR(VLOOKUP($E365, 'HS Info'!$A:$D, 3, FALSE), IF($E365="", "",  "Not in HS Info"))</f>
        <v/>
      </c>
      <c r="E365" t="str">
        <f>IF(ISBLANK('HS Info'!A364), "", 'HS Info'!A364)</f>
        <v/>
      </c>
      <c r="F365" s="5" t="str">
        <f>IFERROR(VLOOKUP($E365, 'HS Info'!$A:$D, 4, FALSE), IF($E365="", "", "Not in HS Info"))</f>
        <v/>
      </c>
      <c r="G365" t="str">
        <f>IF(_xlfn.MAXIFS(ACT!$K:$K, ACT!$B:$B, 'Vetting Master'!$C365)&gt;0, _xlfn.MAXIFS(ACT!$K:$K, ACT!$B:$B, 'Vetting Master'!$C365), IF($E365="", "", 0))</f>
        <v/>
      </c>
      <c r="H365" t="str">
        <f>IF(_xlfn.MAXIFS(ACT!$J:$J, ACT!$B:$B, 'Vetting Master'!$C365)&gt;0, _xlfn.MAXIFS(ACT!$J:$J, ACT!$B:$B, 'Vetting Master'!$C365), IF($E365="", "", 0))</f>
        <v/>
      </c>
      <c r="I365" t="str">
        <f>IF(_xlfn.MAXIFS('SLCC Placement'!K:K, 'SLCC Placement'!B:B, 'Vetting Master'!$C365)&gt;0, _xlfn.MAXIFS('SLCC Placement'!K:K, 'SLCC Placement'!B:B, 'Vetting Master'!$C365), IF($E365="", "", 0))</f>
        <v/>
      </c>
      <c r="J365" t="str">
        <f>IF(_xlfn.MAXIFS('SLCC Placement'!J:J, 'SLCC Placement'!B:B, 'Vetting Master'!$C365)&gt;0, _xlfn.MAXIFS('SLCC Placement'!J:J, 'SLCC Placement'!B:B, 'Vetting Master'!$C365), IF($E365="", "", 0))</f>
        <v/>
      </c>
      <c r="K365" s="5" t="str">
        <f>IFERROR(IF(AND(MATCH(C365,'AP Credit'!B:B,0)&gt;0, MATCH("ENGL 1010",'AP Credit'!J:J,0)&gt;0),"Yes","No"), IF($E365="", " ", "No"))</f>
        <v xml:space="preserve"> </v>
      </c>
      <c r="L365" s="11" t="str" cm="1">
        <f t="array" ref="L365">IF($E365="", "", _xlfn.IFNA(_xlfn.IFS( J365&gt;599,  "1210 - Verify C or Better",  AND(J365&gt;499, OR(I365&gt;13, G365&gt;17)), "1060 - Verify C or Better", AND( OR(G365&gt;17, I365&gt;13), OR(H365&gt;22, J365&gt;399)), "1050 - Verify C or Better", OR( H365&gt;21, J365&gt;299), "1010/1030/1040", OR( H365&gt;19, J365&gt;299), "1010/1030", OR( H365&gt;18, J365&gt;299), "1030"), "Verify C or better in Secondary Math 1,2,3"))</f>
        <v/>
      </c>
      <c r="M365" s="4" t="str">
        <f>IFERROR(VLOOKUP($E365, 'HS Info'!$A:$E, 5, FALSE), IF($E365="", "", "Not in HS Info"))</f>
        <v/>
      </c>
      <c r="N365" s="5" t="str">
        <f>IFERROR(VLOOKUP($C365,Holds!$C:$K, 2, FALSE), IF($E365="", "", 0))</f>
        <v/>
      </c>
      <c r="O365" s="7" t="str">
        <f>IF($E365="", "", _xlfn.XLOOKUP(C365, 'SLCC Student'!H:H, 'SLCC Student'!P:P, "Not Found", 0, 1))</f>
        <v/>
      </c>
      <c r="P365" s="5" t="str">
        <f>IFERROR(VLOOKUP($E365, 'SLCC Student'!$A:$Q, 10, FALSE), IF($E365="", "", "Not Admitted"))</f>
        <v/>
      </c>
      <c r="Q365" s="5" t="str">
        <f>IFERROR(VLOOKUP($E365,'SLCC Student'!$A:$Q,12,FALSE),IF($E365="","", "NotAdmitted"))</f>
        <v/>
      </c>
    </row>
    <row r="366" spans="1:17" x14ac:dyDescent="0.2">
      <c r="A366" s="5" t="str">
        <f>IFERROR(VLOOKUP($E366,'HS Info'!$A:$D,2,FALSE),IF($E366="","","Not in HS Info"))</f>
        <v/>
      </c>
      <c r="B366" s="6" t="str">
        <f>IFERROR(VLOOKUP($C366, 'SLCC Student'!$H:$R, 11, FALSE), IF($E366="", "",  "Not yet admitted"))</f>
        <v/>
      </c>
      <c r="C366" s="5" t="str">
        <f>IFERROR(VLOOKUP($E366,'SLCC Student'!$A:$R,8,FALSE), IF($E366="", "", "Not yet admitted"))</f>
        <v/>
      </c>
      <c r="D366" s="5" t="str">
        <f>IFERROR(VLOOKUP($E366, 'HS Info'!$A:$D, 3, FALSE), IF($E366="", "",  "Not in HS Info"))</f>
        <v/>
      </c>
      <c r="E366" t="str">
        <f>IF(ISBLANK('HS Info'!A365), "", 'HS Info'!A365)</f>
        <v/>
      </c>
      <c r="F366" s="5" t="str">
        <f>IFERROR(VLOOKUP($E366, 'HS Info'!$A:$D, 4, FALSE), IF($E366="", "", "Not in HS Info"))</f>
        <v/>
      </c>
      <c r="G366" t="str">
        <f>IF(_xlfn.MAXIFS(ACT!$K:$K, ACT!$B:$B, 'Vetting Master'!$C366)&gt;0, _xlfn.MAXIFS(ACT!$K:$K, ACT!$B:$B, 'Vetting Master'!$C366), IF($E366="", "", 0))</f>
        <v/>
      </c>
      <c r="H366" t="str">
        <f>IF(_xlfn.MAXIFS(ACT!$J:$J, ACT!$B:$B, 'Vetting Master'!$C366)&gt;0, _xlfn.MAXIFS(ACT!$J:$J, ACT!$B:$B, 'Vetting Master'!$C366), IF($E366="", "", 0))</f>
        <v/>
      </c>
      <c r="I366" t="str">
        <f>IF(_xlfn.MAXIFS('SLCC Placement'!K:K, 'SLCC Placement'!B:B, 'Vetting Master'!$C366)&gt;0, _xlfn.MAXIFS('SLCC Placement'!K:K, 'SLCC Placement'!B:B, 'Vetting Master'!$C366), IF($E366="", "", 0))</f>
        <v/>
      </c>
      <c r="J366" t="str">
        <f>IF(_xlfn.MAXIFS('SLCC Placement'!J:J, 'SLCC Placement'!B:B, 'Vetting Master'!$C366)&gt;0, _xlfn.MAXIFS('SLCC Placement'!J:J, 'SLCC Placement'!B:B, 'Vetting Master'!$C366), IF($E366="", "", 0))</f>
        <v/>
      </c>
      <c r="K366" s="5" t="str">
        <f>IFERROR(IF(AND(MATCH(C366,'AP Credit'!B:B,0)&gt;0, MATCH("ENGL 1010",'AP Credit'!J:J,0)&gt;0),"Yes","No"), IF($E366="", " ", "No"))</f>
        <v xml:space="preserve"> </v>
      </c>
      <c r="L366" s="11" t="str" cm="1">
        <f t="array" ref="L366">IF($E366="", "", _xlfn.IFNA(_xlfn.IFS( J366&gt;599,  "1210 - Verify C or Better",  AND(J366&gt;499, OR(I366&gt;13, G366&gt;17)), "1060 - Verify C or Better", AND( OR(G366&gt;17, I366&gt;13), OR(H366&gt;22, J366&gt;399)), "1050 - Verify C or Better", OR( H366&gt;21, J366&gt;299), "1010/1030/1040", OR( H366&gt;19, J366&gt;299), "1010/1030", OR( H366&gt;18, J366&gt;299), "1030"), "Verify C or better in Secondary Math 1,2,3"))</f>
        <v/>
      </c>
      <c r="M366" s="4" t="str">
        <f>IFERROR(VLOOKUP($E366, 'HS Info'!$A:$E, 5, FALSE), IF($E366="", "", "Not in HS Info"))</f>
        <v/>
      </c>
      <c r="N366" s="5" t="str">
        <f>IFERROR(VLOOKUP($C366,Holds!$C:$K, 2, FALSE), IF($E366="", "", 0))</f>
        <v/>
      </c>
      <c r="O366" s="7" t="str">
        <f>IF($E366="", "", _xlfn.XLOOKUP(C366, 'SLCC Student'!H:H, 'SLCC Student'!P:P, "Not Found", 0, 1))</f>
        <v/>
      </c>
      <c r="P366" s="5" t="str">
        <f>IFERROR(VLOOKUP($E366, 'SLCC Student'!$A:$Q, 10, FALSE), IF($E366="", "", "Not Admitted"))</f>
        <v/>
      </c>
      <c r="Q366" s="5" t="str">
        <f>IFERROR(VLOOKUP($E366,'SLCC Student'!$A:$Q,12,FALSE),IF($E366="","", "NotAdmitted"))</f>
        <v/>
      </c>
    </row>
    <row r="367" spans="1:17" x14ac:dyDescent="0.2">
      <c r="A367" s="5" t="str">
        <f>IFERROR(VLOOKUP($E367,'HS Info'!$A:$D,2,FALSE),IF($E367="","","Not in HS Info"))</f>
        <v/>
      </c>
      <c r="B367" s="6" t="str">
        <f>IFERROR(VLOOKUP($C367, 'SLCC Student'!$H:$R, 11, FALSE), IF($E367="", "",  "Not yet admitted"))</f>
        <v/>
      </c>
      <c r="C367" s="5" t="str">
        <f>IFERROR(VLOOKUP($E367,'SLCC Student'!$A:$R,8,FALSE), IF($E367="", "", "Not yet admitted"))</f>
        <v/>
      </c>
      <c r="D367" s="5" t="str">
        <f>IFERROR(VLOOKUP($E367, 'HS Info'!$A:$D, 3, FALSE), IF($E367="", "",  "Not in HS Info"))</f>
        <v/>
      </c>
      <c r="E367" t="str">
        <f>IF(ISBLANK('HS Info'!A366), "", 'HS Info'!A366)</f>
        <v/>
      </c>
      <c r="F367" s="5" t="str">
        <f>IFERROR(VLOOKUP($E367, 'HS Info'!$A:$D, 4, FALSE), IF($E367="", "", "Not in HS Info"))</f>
        <v/>
      </c>
      <c r="G367" t="str">
        <f>IF(_xlfn.MAXIFS(ACT!$K:$K, ACT!$B:$B, 'Vetting Master'!$C367)&gt;0, _xlfn.MAXIFS(ACT!$K:$K, ACT!$B:$B, 'Vetting Master'!$C367), IF($E367="", "", 0))</f>
        <v/>
      </c>
      <c r="H367" t="str">
        <f>IF(_xlfn.MAXIFS(ACT!$J:$J, ACT!$B:$B, 'Vetting Master'!$C367)&gt;0, _xlfn.MAXIFS(ACT!$J:$J, ACT!$B:$B, 'Vetting Master'!$C367), IF($E367="", "", 0))</f>
        <v/>
      </c>
      <c r="I367" t="str">
        <f>IF(_xlfn.MAXIFS('SLCC Placement'!K:K, 'SLCC Placement'!B:B, 'Vetting Master'!$C367)&gt;0, _xlfn.MAXIFS('SLCC Placement'!K:K, 'SLCC Placement'!B:B, 'Vetting Master'!$C367), IF($E367="", "", 0))</f>
        <v/>
      </c>
      <c r="J367" t="str">
        <f>IF(_xlfn.MAXIFS('SLCC Placement'!J:J, 'SLCC Placement'!B:B, 'Vetting Master'!$C367)&gt;0, _xlfn.MAXIFS('SLCC Placement'!J:J, 'SLCC Placement'!B:B, 'Vetting Master'!$C367), IF($E367="", "", 0))</f>
        <v/>
      </c>
      <c r="K367" s="5" t="str">
        <f>IFERROR(IF(AND(MATCH(C367,'AP Credit'!B:B,0)&gt;0, MATCH("ENGL 1010",'AP Credit'!J:J,0)&gt;0),"Yes","No"), IF($E367="", " ", "No"))</f>
        <v xml:space="preserve"> </v>
      </c>
      <c r="L367" s="11" t="str" cm="1">
        <f t="array" ref="L367">IF($E367="", "", _xlfn.IFNA(_xlfn.IFS( J367&gt;599,  "1210 - Verify C or Better",  AND(J367&gt;499, OR(I367&gt;13, G367&gt;17)), "1060 - Verify C or Better", AND( OR(G367&gt;17, I367&gt;13), OR(H367&gt;22, J367&gt;399)), "1050 - Verify C or Better", OR( H367&gt;21, J367&gt;299), "1010/1030/1040", OR( H367&gt;19, J367&gt;299), "1010/1030", OR( H367&gt;18, J367&gt;299), "1030"), "Verify C or better in Secondary Math 1,2,3"))</f>
        <v/>
      </c>
      <c r="M367" s="4" t="str">
        <f>IFERROR(VLOOKUP($E367, 'HS Info'!$A:$E, 5, FALSE), IF($E367="", "", "Not in HS Info"))</f>
        <v/>
      </c>
      <c r="N367" s="5" t="str">
        <f>IFERROR(VLOOKUP($C367,Holds!$C:$K, 2, FALSE), IF($E367="", "", 0))</f>
        <v/>
      </c>
      <c r="O367" s="7" t="str">
        <f>IF($E367="", "", _xlfn.XLOOKUP(C367, 'SLCC Student'!H:H, 'SLCC Student'!P:P, "Not Found", 0, 1))</f>
        <v/>
      </c>
      <c r="P367" s="5" t="str">
        <f>IFERROR(VLOOKUP($E367, 'SLCC Student'!$A:$Q, 10, FALSE), IF($E367="", "", "Not Admitted"))</f>
        <v/>
      </c>
      <c r="Q367" s="5" t="str">
        <f>IFERROR(VLOOKUP($E367,'SLCC Student'!$A:$Q,12,FALSE),IF($E367="","", "NotAdmitted"))</f>
        <v/>
      </c>
    </row>
    <row r="368" spans="1:17" x14ac:dyDescent="0.2">
      <c r="A368" s="5" t="str">
        <f>IFERROR(VLOOKUP($E368,'HS Info'!$A:$D,2,FALSE),IF($E368="","","Not in HS Info"))</f>
        <v/>
      </c>
      <c r="B368" s="6" t="str">
        <f>IFERROR(VLOOKUP($C368, 'SLCC Student'!$H:$R, 11, FALSE), IF($E368="", "",  "Not yet admitted"))</f>
        <v/>
      </c>
      <c r="C368" s="5" t="str">
        <f>IFERROR(VLOOKUP($E368,'SLCC Student'!$A:$R,8,FALSE), IF($E368="", "", "Not yet admitted"))</f>
        <v/>
      </c>
      <c r="D368" s="5" t="str">
        <f>IFERROR(VLOOKUP($E368, 'HS Info'!$A:$D, 3, FALSE), IF($E368="", "",  "Not in HS Info"))</f>
        <v/>
      </c>
      <c r="E368" t="str">
        <f>IF(ISBLANK('HS Info'!A367), "", 'HS Info'!A367)</f>
        <v/>
      </c>
      <c r="F368" s="5" t="str">
        <f>IFERROR(VLOOKUP($E368, 'HS Info'!$A:$D, 4, FALSE), IF($E368="", "", "Not in HS Info"))</f>
        <v/>
      </c>
      <c r="G368" t="str">
        <f>IF(_xlfn.MAXIFS(ACT!$K:$K, ACT!$B:$B, 'Vetting Master'!$C368)&gt;0, _xlfn.MAXIFS(ACT!$K:$K, ACT!$B:$B, 'Vetting Master'!$C368), IF($E368="", "", 0))</f>
        <v/>
      </c>
      <c r="H368" t="str">
        <f>IF(_xlfn.MAXIFS(ACT!$J:$J, ACT!$B:$B, 'Vetting Master'!$C368)&gt;0, _xlfn.MAXIFS(ACT!$J:$J, ACT!$B:$B, 'Vetting Master'!$C368), IF($E368="", "", 0))</f>
        <v/>
      </c>
      <c r="I368" t="str">
        <f>IF(_xlfn.MAXIFS('SLCC Placement'!K:K, 'SLCC Placement'!B:B, 'Vetting Master'!$C368)&gt;0, _xlfn.MAXIFS('SLCC Placement'!K:K, 'SLCC Placement'!B:B, 'Vetting Master'!$C368), IF($E368="", "", 0))</f>
        <v/>
      </c>
      <c r="J368" t="str">
        <f>IF(_xlfn.MAXIFS('SLCC Placement'!J:J, 'SLCC Placement'!B:B, 'Vetting Master'!$C368)&gt;0, _xlfn.MAXIFS('SLCC Placement'!J:J, 'SLCC Placement'!B:B, 'Vetting Master'!$C368), IF($E368="", "", 0))</f>
        <v/>
      </c>
      <c r="K368" s="5" t="str">
        <f>IFERROR(IF(AND(MATCH(C368,'AP Credit'!B:B,0)&gt;0, MATCH("ENGL 1010",'AP Credit'!J:J,0)&gt;0),"Yes","No"), IF($E368="", " ", "No"))</f>
        <v xml:space="preserve"> </v>
      </c>
      <c r="L368" s="11" t="str" cm="1">
        <f t="array" ref="L368">IF($E368="", "", _xlfn.IFNA(_xlfn.IFS( J368&gt;599,  "1210 - Verify C or Better",  AND(J368&gt;499, OR(I368&gt;13, G368&gt;17)), "1060 - Verify C or Better", AND( OR(G368&gt;17, I368&gt;13), OR(H368&gt;22, J368&gt;399)), "1050 - Verify C or Better", OR( H368&gt;21, J368&gt;299), "1010/1030/1040", OR( H368&gt;19, J368&gt;299), "1010/1030", OR( H368&gt;18, J368&gt;299), "1030"), "Verify C or better in Secondary Math 1,2,3"))</f>
        <v/>
      </c>
      <c r="M368" s="4" t="str">
        <f>IFERROR(VLOOKUP($E368, 'HS Info'!$A:$E, 5, FALSE), IF($E368="", "", "Not in HS Info"))</f>
        <v/>
      </c>
      <c r="N368" s="5" t="str">
        <f>IFERROR(VLOOKUP($C368,Holds!$C:$K, 2, FALSE), IF($E368="", "", 0))</f>
        <v/>
      </c>
      <c r="O368" s="7" t="str">
        <f>IF($E368="", "", _xlfn.XLOOKUP(C368, 'SLCC Student'!H:H, 'SLCC Student'!P:P, "Not Found", 0, 1))</f>
        <v/>
      </c>
      <c r="P368" s="5" t="str">
        <f>IFERROR(VLOOKUP($E368, 'SLCC Student'!$A:$Q, 10, FALSE), IF($E368="", "", "Not Admitted"))</f>
        <v/>
      </c>
      <c r="Q368" s="5" t="str">
        <f>IFERROR(VLOOKUP($E368,'SLCC Student'!$A:$Q,12,FALSE),IF($E368="","", "NotAdmitted"))</f>
        <v/>
      </c>
    </row>
    <row r="369" spans="1:17" x14ac:dyDescent="0.2">
      <c r="A369" s="5" t="str">
        <f>IFERROR(VLOOKUP($E369,'HS Info'!$A:$D,2,FALSE),IF($E369="","","Not in HS Info"))</f>
        <v/>
      </c>
      <c r="B369" s="6" t="str">
        <f>IFERROR(VLOOKUP($C369, 'SLCC Student'!$H:$R, 11, FALSE), IF($E369="", "",  "Not yet admitted"))</f>
        <v/>
      </c>
      <c r="C369" s="5" t="str">
        <f>IFERROR(VLOOKUP($E369,'SLCC Student'!$A:$R,8,FALSE), IF($E369="", "", "Not yet admitted"))</f>
        <v/>
      </c>
      <c r="D369" s="5" t="str">
        <f>IFERROR(VLOOKUP($E369, 'HS Info'!$A:$D, 3, FALSE), IF($E369="", "",  "Not in HS Info"))</f>
        <v/>
      </c>
      <c r="E369" t="str">
        <f>IF(ISBLANK('HS Info'!A368), "", 'HS Info'!A368)</f>
        <v/>
      </c>
      <c r="F369" s="5" t="str">
        <f>IFERROR(VLOOKUP($E369, 'HS Info'!$A:$D, 4, FALSE), IF($E369="", "", "Not in HS Info"))</f>
        <v/>
      </c>
      <c r="G369" t="str">
        <f>IF(_xlfn.MAXIFS(ACT!$K:$K, ACT!$B:$B, 'Vetting Master'!$C369)&gt;0, _xlfn.MAXIFS(ACT!$K:$K, ACT!$B:$B, 'Vetting Master'!$C369), IF($E369="", "", 0))</f>
        <v/>
      </c>
      <c r="H369" t="str">
        <f>IF(_xlfn.MAXIFS(ACT!$J:$J, ACT!$B:$B, 'Vetting Master'!$C369)&gt;0, _xlfn.MAXIFS(ACT!$J:$J, ACT!$B:$B, 'Vetting Master'!$C369), IF($E369="", "", 0))</f>
        <v/>
      </c>
      <c r="I369" t="str">
        <f>IF(_xlfn.MAXIFS('SLCC Placement'!K:K, 'SLCC Placement'!B:B, 'Vetting Master'!$C369)&gt;0, _xlfn.MAXIFS('SLCC Placement'!K:K, 'SLCC Placement'!B:B, 'Vetting Master'!$C369), IF($E369="", "", 0))</f>
        <v/>
      </c>
      <c r="J369" t="str">
        <f>IF(_xlfn.MAXIFS('SLCC Placement'!J:J, 'SLCC Placement'!B:B, 'Vetting Master'!$C369)&gt;0, _xlfn.MAXIFS('SLCC Placement'!J:J, 'SLCC Placement'!B:B, 'Vetting Master'!$C369), IF($E369="", "", 0))</f>
        <v/>
      </c>
      <c r="K369" s="5" t="str">
        <f>IFERROR(IF(AND(MATCH(C369,'AP Credit'!B:B,0)&gt;0, MATCH("ENGL 1010",'AP Credit'!J:J,0)&gt;0),"Yes","No"), IF($E369="", " ", "No"))</f>
        <v xml:space="preserve"> </v>
      </c>
      <c r="L369" s="11" t="str" cm="1">
        <f t="array" ref="L369">IF($E369="", "", _xlfn.IFNA(_xlfn.IFS( J369&gt;599,  "1210 - Verify C or Better",  AND(J369&gt;499, OR(I369&gt;13, G369&gt;17)), "1060 - Verify C or Better", AND( OR(G369&gt;17, I369&gt;13), OR(H369&gt;22, J369&gt;399)), "1050 - Verify C or Better", OR( H369&gt;21, J369&gt;299), "1010/1030/1040", OR( H369&gt;19, J369&gt;299), "1010/1030", OR( H369&gt;18, J369&gt;299), "1030"), "Verify C or better in Secondary Math 1,2,3"))</f>
        <v/>
      </c>
      <c r="M369" s="4" t="str">
        <f>IFERROR(VLOOKUP($E369, 'HS Info'!$A:$E, 5, FALSE), IF($E369="", "", "Not in HS Info"))</f>
        <v/>
      </c>
      <c r="N369" s="5" t="str">
        <f>IFERROR(VLOOKUP($C369,Holds!$C:$K, 2, FALSE), IF($E369="", "", 0))</f>
        <v/>
      </c>
      <c r="O369" s="7" t="str">
        <f>IF($E369="", "", _xlfn.XLOOKUP(C369, 'SLCC Student'!H:H, 'SLCC Student'!P:P, "Not Found", 0, 1))</f>
        <v/>
      </c>
      <c r="P369" s="5" t="str">
        <f>IFERROR(VLOOKUP($E369, 'SLCC Student'!$A:$Q, 10, FALSE), IF($E369="", "", "Not Admitted"))</f>
        <v/>
      </c>
      <c r="Q369" s="5" t="str">
        <f>IFERROR(VLOOKUP($E369,'SLCC Student'!$A:$Q,12,FALSE),IF($E369="","", "NotAdmitted"))</f>
        <v/>
      </c>
    </row>
    <row r="370" spans="1:17" x14ac:dyDescent="0.2">
      <c r="A370" s="5" t="str">
        <f>IFERROR(VLOOKUP($E370,'HS Info'!$A:$D,2,FALSE),IF($E370="","","Not in HS Info"))</f>
        <v/>
      </c>
      <c r="B370" s="6" t="str">
        <f>IFERROR(VLOOKUP($C370, 'SLCC Student'!$H:$R, 11, FALSE), IF($E370="", "",  "Not yet admitted"))</f>
        <v/>
      </c>
      <c r="C370" s="5" t="str">
        <f>IFERROR(VLOOKUP($E370,'SLCC Student'!$A:$R,8,FALSE), IF($E370="", "", "Not yet admitted"))</f>
        <v/>
      </c>
      <c r="D370" s="5" t="str">
        <f>IFERROR(VLOOKUP($E370, 'HS Info'!$A:$D, 3, FALSE), IF($E370="", "",  "Not in HS Info"))</f>
        <v/>
      </c>
      <c r="E370" t="str">
        <f>IF(ISBLANK('HS Info'!A369), "", 'HS Info'!A369)</f>
        <v/>
      </c>
      <c r="F370" s="5" t="str">
        <f>IFERROR(VLOOKUP($E370, 'HS Info'!$A:$D, 4, FALSE), IF($E370="", "", "Not in HS Info"))</f>
        <v/>
      </c>
      <c r="G370" t="str">
        <f>IF(_xlfn.MAXIFS(ACT!$K:$K, ACT!$B:$B, 'Vetting Master'!$C370)&gt;0, _xlfn.MAXIFS(ACT!$K:$K, ACT!$B:$B, 'Vetting Master'!$C370), IF($E370="", "", 0))</f>
        <v/>
      </c>
      <c r="H370" t="str">
        <f>IF(_xlfn.MAXIFS(ACT!$J:$J, ACT!$B:$B, 'Vetting Master'!$C370)&gt;0, _xlfn.MAXIFS(ACT!$J:$J, ACT!$B:$B, 'Vetting Master'!$C370), IF($E370="", "", 0))</f>
        <v/>
      </c>
      <c r="I370" t="str">
        <f>IF(_xlfn.MAXIFS('SLCC Placement'!K:K, 'SLCC Placement'!B:B, 'Vetting Master'!$C370)&gt;0, _xlfn.MAXIFS('SLCC Placement'!K:K, 'SLCC Placement'!B:B, 'Vetting Master'!$C370), IF($E370="", "", 0))</f>
        <v/>
      </c>
      <c r="J370" t="str">
        <f>IF(_xlfn.MAXIFS('SLCC Placement'!J:J, 'SLCC Placement'!B:B, 'Vetting Master'!$C370)&gt;0, _xlfn.MAXIFS('SLCC Placement'!J:J, 'SLCC Placement'!B:B, 'Vetting Master'!$C370), IF($E370="", "", 0))</f>
        <v/>
      </c>
      <c r="K370" s="5" t="str">
        <f>IFERROR(IF(AND(MATCH(C370,'AP Credit'!B:B,0)&gt;0, MATCH("ENGL 1010",'AP Credit'!J:J,0)&gt;0),"Yes","No"), IF($E370="", " ", "No"))</f>
        <v xml:space="preserve"> </v>
      </c>
      <c r="L370" s="11" t="str" cm="1">
        <f t="array" ref="L370">IF($E370="", "", _xlfn.IFNA(_xlfn.IFS( J370&gt;599,  "1210 - Verify C or Better",  AND(J370&gt;499, OR(I370&gt;13, G370&gt;17)), "1060 - Verify C or Better", AND( OR(G370&gt;17, I370&gt;13), OR(H370&gt;22, J370&gt;399)), "1050 - Verify C or Better", OR( H370&gt;21, J370&gt;299), "1010/1030/1040", OR( H370&gt;19, J370&gt;299), "1010/1030", OR( H370&gt;18, J370&gt;299), "1030"), "Verify C or better in Secondary Math 1,2,3"))</f>
        <v/>
      </c>
      <c r="M370" s="4" t="str">
        <f>IFERROR(VLOOKUP($E370, 'HS Info'!$A:$E, 5, FALSE), IF($E370="", "", "Not in HS Info"))</f>
        <v/>
      </c>
      <c r="N370" s="5" t="str">
        <f>IFERROR(VLOOKUP($C370,Holds!$C:$K, 2, FALSE), IF($E370="", "", 0))</f>
        <v/>
      </c>
      <c r="O370" s="7" t="str">
        <f>IF($E370="", "", _xlfn.XLOOKUP(C370, 'SLCC Student'!H:H, 'SLCC Student'!P:P, "Not Found", 0, 1))</f>
        <v/>
      </c>
      <c r="P370" s="5" t="str">
        <f>IFERROR(VLOOKUP($E370, 'SLCC Student'!$A:$Q, 10, FALSE), IF($E370="", "", "Not Admitted"))</f>
        <v/>
      </c>
      <c r="Q370" s="5" t="str">
        <f>IFERROR(VLOOKUP($E370,'SLCC Student'!$A:$Q,12,FALSE),IF($E370="","", "NotAdmitted"))</f>
        <v/>
      </c>
    </row>
    <row r="371" spans="1:17" x14ac:dyDescent="0.2">
      <c r="A371" s="5" t="str">
        <f>IFERROR(VLOOKUP($E371,'HS Info'!$A:$D,2,FALSE),IF($E371="","","Not in HS Info"))</f>
        <v/>
      </c>
      <c r="B371" s="6" t="str">
        <f>IFERROR(VLOOKUP($C371, 'SLCC Student'!$H:$R, 11, FALSE), IF($E371="", "",  "Not yet admitted"))</f>
        <v/>
      </c>
      <c r="C371" s="5" t="str">
        <f>IFERROR(VLOOKUP($E371,'SLCC Student'!$A:$R,8,FALSE), IF($E371="", "", "Not yet admitted"))</f>
        <v/>
      </c>
      <c r="D371" s="5" t="str">
        <f>IFERROR(VLOOKUP($E371, 'HS Info'!$A:$D, 3, FALSE), IF($E371="", "",  "Not in HS Info"))</f>
        <v/>
      </c>
      <c r="E371" t="str">
        <f>IF(ISBLANK('HS Info'!A370), "", 'HS Info'!A370)</f>
        <v/>
      </c>
      <c r="F371" s="5" t="str">
        <f>IFERROR(VLOOKUP($E371, 'HS Info'!$A:$D, 4, FALSE), IF($E371="", "", "Not in HS Info"))</f>
        <v/>
      </c>
      <c r="G371" t="str">
        <f>IF(_xlfn.MAXIFS(ACT!$K:$K, ACT!$B:$B, 'Vetting Master'!$C371)&gt;0, _xlfn.MAXIFS(ACT!$K:$K, ACT!$B:$B, 'Vetting Master'!$C371), IF($E371="", "", 0))</f>
        <v/>
      </c>
      <c r="H371" t="str">
        <f>IF(_xlfn.MAXIFS(ACT!$J:$J, ACT!$B:$B, 'Vetting Master'!$C371)&gt;0, _xlfn.MAXIFS(ACT!$J:$J, ACT!$B:$B, 'Vetting Master'!$C371), IF($E371="", "", 0))</f>
        <v/>
      </c>
      <c r="I371" t="str">
        <f>IF(_xlfn.MAXIFS('SLCC Placement'!K:K, 'SLCC Placement'!B:B, 'Vetting Master'!$C371)&gt;0, _xlfn.MAXIFS('SLCC Placement'!K:K, 'SLCC Placement'!B:B, 'Vetting Master'!$C371), IF($E371="", "", 0))</f>
        <v/>
      </c>
      <c r="J371" t="str">
        <f>IF(_xlfn.MAXIFS('SLCC Placement'!J:J, 'SLCC Placement'!B:B, 'Vetting Master'!$C371)&gt;0, _xlfn.MAXIFS('SLCC Placement'!J:J, 'SLCC Placement'!B:B, 'Vetting Master'!$C371), IF($E371="", "", 0))</f>
        <v/>
      </c>
      <c r="K371" s="5" t="str">
        <f>IFERROR(IF(AND(MATCH(C371,'AP Credit'!B:B,0)&gt;0, MATCH("ENGL 1010",'AP Credit'!J:J,0)&gt;0),"Yes","No"), IF($E371="", " ", "No"))</f>
        <v xml:space="preserve"> </v>
      </c>
      <c r="L371" s="11" t="str" cm="1">
        <f t="array" ref="L371">IF($E371="", "", _xlfn.IFNA(_xlfn.IFS( J371&gt;599,  "1210 - Verify C or Better",  AND(J371&gt;499, OR(I371&gt;13, G371&gt;17)), "1060 - Verify C or Better", AND( OR(G371&gt;17, I371&gt;13), OR(H371&gt;22, J371&gt;399)), "1050 - Verify C or Better", OR( H371&gt;21, J371&gt;299), "1010/1030/1040", OR( H371&gt;19, J371&gt;299), "1010/1030", OR( H371&gt;18, J371&gt;299), "1030"), "Verify C or better in Secondary Math 1,2,3"))</f>
        <v/>
      </c>
      <c r="M371" s="4" t="str">
        <f>IFERROR(VLOOKUP($E371, 'HS Info'!$A:$E, 5, FALSE), IF($E371="", "", "Not in HS Info"))</f>
        <v/>
      </c>
      <c r="N371" s="5" t="str">
        <f>IFERROR(VLOOKUP($C371,Holds!$C:$K, 2, FALSE), IF($E371="", "", 0))</f>
        <v/>
      </c>
      <c r="O371" s="7" t="str">
        <f>IF($E371="", "", _xlfn.XLOOKUP(C371, 'SLCC Student'!H:H, 'SLCC Student'!P:P, "Not Found", 0, 1))</f>
        <v/>
      </c>
      <c r="P371" s="5" t="str">
        <f>IFERROR(VLOOKUP($E371, 'SLCC Student'!$A:$Q, 10, FALSE), IF($E371="", "", "Not Admitted"))</f>
        <v/>
      </c>
      <c r="Q371" s="5" t="str">
        <f>IFERROR(VLOOKUP($E371,'SLCC Student'!$A:$Q,12,FALSE),IF($E371="","", "NotAdmitted"))</f>
        <v/>
      </c>
    </row>
    <row r="372" spans="1:17" x14ac:dyDescent="0.2">
      <c r="A372" s="5" t="str">
        <f>IFERROR(VLOOKUP($E372,'HS Info'!$A:$D,2,FALSE),IF($E372="","","Not in HS Info"))</f>
        <v/>
      </c>
      <c r="B372" s="6" t="str">
        <f>IFERROR(VLOOKUP($C372, 'SLCC Student'!$H:$R, 11, FALSE), IF($E372="", "",  "Not yet admitted"))</f>
        <v/>
      </c>
      <c r="C372" s="5" t="str">
        <f>IFERROR(VLOOKUP($E372,'SLCC Student'!$A:$R,8,FALSE), IF($E372="", "", "Not yet admitted"))</f>
        <v/>
      </c>
      <c r="D372" s="5" t="str">
        <f>IFERROR(VLOOKUP($E372, 'HS Info'!$A:$D, 3, FALSE), IF($E372="", "",  "Not in HS Info"))</f>
        <v/>
      </c>
      <c r="E372" t="str">
        <f>IF(ISBLANK('HS Info'!A371), "", 'HS Info'!A371)</f>
        <v/>
      </c>
      <c r="F372" s="5" t="str">
        <f>IFERROR(VLOOKUP($E372, 'HS Info'!$A:$D, 4, FALSE), IF($E372="", "", "Not in HS Info"))</f>
        <v/>
      </c>
      <c r="G372" t="str">
        <f>IF(_xlfn.MAXIFS(ACT!$K:$K, ACT!$B:$B, 'Vetting Master'!$C372)&gt;0, _xlfn.MAXIFS(ACT!$K:$K, ACT!$B:$B, 'Vetting Master'!$C372), IF($E372="", "", 0))</f>
        <v/>
      </c>
      <c r="H372" t="str">
        <f>IF(_xlfn.MAXIFS(ACT!$J:$J, ACT!$B:$B, 'Vetting Master'!$C372)&gt;0, _xlfn.MAXIFS(ACT!$J:$J, ACT!$B:$B, 'Vetting Master'!$C372), IF($E372="", "", 0))</f>
        <v/>
      </c>
      <c r="I372" t="str">
        <f>IF(_xlfn.MAXIFS('SLCC Placement'!K:K, 'SLCC Placement'!B:B, 'Vetting Master'!$C372)&gt;0, _xlfn.MAXIFS('SLCC Placement'!K:K, 'SLCC Placement'!B:B, 'Vetting Master'!$C372), IF($E372="", "", 0))</f>
        <v/>
      </c>
      <c r="J372" t="str">
        <f>IF(_xlfn.MAXIFS('SLCC Placement'!J:J, 'SLCC Placement'!B:B, 'Vetting Master'!$C372)&gt;0, _xlfn.MAXIFS('SLCC Placement'!J:J, 'SLCC Placement'!B:B, 'Vetting Master'!$C372), IF($E372="", "", 0))</f>
        <v/>
      </c>
      <c r="K372" s="5" t="str">
        <f>IFERROR(IF(AND(MATCH(C372,'AP Credit'!B:B,0)&gt;0, MATCH("ENGL 1010",'AP Credit'!J:J,0)&gt;0),"Yes","No"), IF($E372="", " ", "No"))</f>
        <v xml:space="preserve"> </v>
      </c>
      <c r="L372" s="11" t="str" cm="1">
        <f t="array" ref="L372">IF($E372="", "", _xlfn.IFNA(_xlfn.IFS( J372&gt;599,  "1210 - Verify C or Better",  AND(J372&gt;499, OR(I372&gt;13, G372&gt;17)), "1060 - Verify C or Better", AND( OR(G372&gt;17, I372&gt;13), OR(H372&gt;22, J372&gt;399)), "1050 - Verify C or Better", OR( H372&gt;21, J372&gt;299), "1010/1030/1040", OR( H372&gt;19, J372&gt;299), "1010/1030", OR( H372&gt;18, J372&gt;299), "1030"), "Verify C or better in Secondary Math 1,2,3"))</f>
        <v/>
      </c>
      <c r="M372" s="4" t="str">
        <f>IFERROR(VLOOKUP($E372, 'HS Info'!$A:$E, 5, FALSE), IF($E372="", "", "Not in HS Info"))</f>
        <v/>
      </c>
      <c r="N372" s="5" t="str">
        <f>IFERROR(VLOOKUP($C372,Holds!$C:$K, 2, FALSE), IF($E372="", "", 0))</f>
        <v/>
      </c>
      <c r="O372" s="7" t="str">
        <f>IF($E372="", "", _xlfn.XLOOKUP(C372, 'SLCC Student'!H:H, 'SLCC Student'!P:P, "Not Found", 0, 1))</f>
        <v/>
      </c>
      <c r="P372" s="5" t="str">
        <f>IFERROR(VLOOKUP($E372, 'SLCC Student'!$A:$Q, 10, FALSE), IF($E372="", "", "Not Admitted"))</f>
        <v/>
      </c>
      <c r="Q372" s="5" t="str">
        <f>IFERROR(VLOOKUP($E372,'SLCC Student'!$A:$Q,12,FALSE),IF($E372="","", "NotAdmitted"))</f>
        <v/>
      </c>
    </row>
    <row r="373" spans="1:17" x14ac:dyDescent="0.2">
      <c r="A373" s="5" t="str">
        <f>IFERROR(VLOOKUP($E373,'HS Info'!$A:$D,2,FALSE),IF($E373="","","Not in HS Info"))</f>
        <v/>
      </c>
      <c r="B373" s="6" t="str">
        <f>IFERROR(VLOOKUP($C373, 'SLCC Student'!$H:$R, 11, FALSE), IF($E373="", "",  "Not yet admitted"))</f>
        <v/>
      </c>
      <c r="C373" s="5" t="str">
        <f>IFERROR(VLOOKUP($E373,'SLCC Student'!$A:$R,8,FALSE), IF($E373="", "", "Not yet admitted"))</f>
        <v/>
      </c>
      <c r="D373" s="5" t="str">
        <f>IFERROR(VLOOKUP($E373, 'HS Info'!$A:$D, 3, FALSE), IF($E373="", "",  "Not in HS Info"))</f>
        <v/>
      </c>
      <c r="E373" t="str">
        <f>IF(ISBLANK('HS Info'!A372), "", 'HS Info'!A372)</f>
        <v/>
      </c>
      <c r="F373" s="5" t="str">
        <f>IFERROR(VLOOKUP($E373, 'HS Info'!$A:$D, 4, FALSE), IF($E373="", "", "Not in HS Info"))</f>
        <v/>
      </c>
      <c r="G373" t="str">
        <f>IF(_xlfn.MAXIFS(ACT!$K:$K, ACT!$B:$B, 'Vetting Master'!$C373)&gt;0, _xlfn.MAXIFS(ACT!$K:$K, ACT!$B:$B, 'Vetting Master'!$C373), IF($E373="", "", 0))</f>
        <v/>
      </c>
      <c r="H373" t="str">
        <f>IF(_xlfn.MAXIFS(ACT!$J:$J, ACT!$B:$B, 'Vetting Master'!$C373)&gt;0, _xlfn.MAXIFS(ACT!$J:$J, ACT!$B:$B, 'Vetting Master'!$C373), IF($E373="", "", 0))</f>
        <v/>
      </c>
      <c r="I373" t="str">
        <f>IF(_xlfn.MAXIFS('SLCC Placement'!K:K, 'SLCC Placement'!B:B, 'Vetting Master'!$C373)&gt;0, _xlfn.MAXIFS('SLCC Placement'!K:K, 'SLCC Placement'!B:B, 'Vetting Master'!$C373), IF($E373="", "", 0))</f>
        <v/>
      </c>
      <c r="J373" t="str">
        <f>IF(_xlfn.MAXIFS('SLCC Placement'!J:J, 'SLCC Placement'!B:B, 'Vetting Master'!$C373)&gt;0, _xlfn.MAXIFS('SLCC Placement'!J:J, 'SLCC Placement'!B:B, 'Vetting Master'!$C373), IF($E373="", "", 0))</f>
        <v/>
      </c>
      <c r="K373" s="5" t="str">
        <f>IFERROR(IF(AND(MATCH(C373,'AP Credit'!B:B,0)&gt;0, MATCH("ENGL 1010",'AP Credit'!J:J,0)&gt;0),"Yes","No"), IF($E373="", " ", "No"))</f>
        <v xml:space="preserve"> </v>
      </c>
      <c r="L373" s="11" t="str" cm="1">
        <f t="array" ref="L373">IF($E373="", "", _xlfn.IFNA(_xlfn.IFS( J373&gt;599,  "1210 - Verify C or Better",  AND(J373&gt;499, OR(I373&gt;13, G373&gt;17)), "1060 - Verify C or Better", AND( OR(G373&gt;17, I373&gt;13), OR(H373&gt;22, J373&gt;399)), "1050 - Verify C or Better", OR( H373&gt;21, J373&gt;299), "1010/1030/1040", OR( H373&gt;19, J373&gt;299), "1010/1030", OR( H373&gt;18, J373&gt;299), "1030"), "Verify C or better in Secondary Math 1,2,3"))</f>
        <v/>
      </c>
      <c r="M373" s="4" t="str">
        <f>IFERROR(VLOOKUP($E373, 'HS Info'!$A:$E, 5, FALSE), IF($E373="", "", "Not in HS Info"))</f>
        <v/>
      </c>
      <c r="N373" s="5" t="str">
        <f>IFERROR(VLOOKUP($C373,Holds!$C:$K, 2, FALSE), IF($E373="", "", 0))</f>
        <v/>
      </c>
      <c r="O373" s="7" t="str">
        <f>IF($E373="", "", _xlfn.XLOOKUP(C373, 'SLCC Student'!H:H, 'SLCC Student'!P:P, "Not Found", 0, 1))</f>
        <v/>
      </c>
      <c r="P373" s="5" t="str">
        <f>IFERROR(VLOOKUP($E373, 'SLCC Student'!$A:$Q, 10, FALSE), IF($E373="", "", "Not Admitted"))</f>
        <v/>
      </c>
      <c r="Q373" s="5" t="str">
        <f>IFERROR(VLOOKUP($E373,'SLCC Student'!$A:$Q,12,FALSE),IF($E373="","", "NotAdmitted"))</f>
        <v/>
      </c>
    </row>
    <row r="374" spans="1:17" x14ac:dyDescent="0.2">
      <c r="A374" s="5" t="str">
        <f>IFERROR(VLOOKUP($E374,'HS Info'!$A:$D,2,FALSE),IF($E374="","","Not in HS Info"))</f>
        <v/>
      </c>
      <c r="B374" s="6" t="str">
        <f>IFERROR(VLOOKUP($C374, 'SLCC Student'!$H:$R, 11, FALSE), IF($E374="", "",  "Not yet admitted"))</f>
        <v/>
      </c>
      <c r="C374" s="5" t="str">
        <f>IFERROR(VLOOKUP($E374,'SLCC Student'!$A:$R,8,FALSE), IF($E374="", "", "Not yet admitted"))</f>
        <v/>
      </c>
      <c r="D374" s="5" t="str">
        <f>IFERROR(VLOOKUP($E374, 'HS Info'!$A:$D, 3, FALSE), IF($E374="", "",  "Not in HS Info"))</f>
        <v/>
      </c>
      <c r="E374" t="str">
        <f>IF(ISBLANK('HS Info'!A373), "", 'HS Info'!A373)</f>
        <v/>
      </c>
      <c r="F374" s="5" t="str">
        <f>IFERROR(VLOOKUP($E374, 'HS Info'!$A:$D, 4, FALSE), IF($E374="", "", "Not in HS Info"))</f>
        <v/>
      </c>
      <c r="G374" t="str">
        <f>IF(_xlfn.MAXIFS(ACT!$K:$K, ACT!$B:$B, 'Vetting Master'!$C374)&gt;0, _xlfn.MAXIFS(ACT!$K:$K, ACT!$B:$B, 'Vetting Master'!$C374), IF($E374="", "", 0))</f>
        <v/>
      </c>
      <c r="H374" t="str">
        <f>IF(_xlfn.MAXIFS(ACT!$J:$J, ACT!$B:$B, 'Vetting Master'!$C374)&gt;0, _xlfn.MAXIFS(ACT!$J:$J, ACT!$B:$B, 'Vetting Master'!$C374), IF($E374="", "", 0))</f>
        <v/>
      </c>
      <c r="I374" t="str">
        <f>IF(_xlfn.MAXIFS('SLCC Placement'!K:K, 'SLCC Placement'!B:B, 'Vetting Master'!$C374)&gt;0, _xlfn.MAXIFS('SLCC Placement'!K:K, 'SLCC Placement'!B:B, 'Vetting Master'!$C374), IF($E374="", "", 0))</f>
        <v/>
      </c>
      <c r="J374" t="str">
        <f>IF(_xlfn.MAXIFS('SLCC Placement'!J:J, 'SLCC Placement'!B:B, 'Vetting Master'!$C374)&gt;0, _xlfn.MAXIFS('SLCC Placement'!J:J, 'SLCC Placement'!B:B, 'Vetting Master'!$C374), IF($E374="", "", 0))</f>
        <v/>
      </c>
      <c r="K374" s="5" t="str">
        <f>IFERROR(IF(AND(MATCH(C374,'AP Credit'!B:B,0)&gt;0, MATCH("ENGL 1010",'AP Credit'!J:J,0)&gt;0),"Yes","No"), IF($E374="", " ", "No"))</f>
        <v xml:space="preserve"> </v>
      </c>
      <c r="L374" s="11" t="str" cm="1">
        <f t="array" ref="L374">IF($E374="", "", _xlfn.IFNA(_xlfn.IFS( J374&gt;599,  "1210 - Verify C or Better",  AND(J374&gt;499, OR(I374&gt;13, G374&gt;17)), "1060 - Verify C or Better", AND( OR(G374&gt;17, I374&gt;13), OR(H374&gt;22, J374&gt;399)), "1050 - Verify C or Better", OR( H374&gt;21, J374&gt;299), "1010/1030/1040", OR( H374&gt;19, J374&gt;299), "1010/1030", OR( H374&gt;18, J374&gt;299), "1030"), "Verify C or better in Secondary Math 1,2,3"))</f>
        <v/>
      </c>
      <c r="M374" s="4" t="str">
        <f>IFERROR(VLOOKUP($E374, 'HS Info'!$A:$E, 5, FALSE), IF($E374="", "", "Not in HS Info"))</f>
        <v/>
      </c>
      <c r="N374" s="5" t="str">
        <f>IFERROR(VLOOKUP($C374,Holds!$C:$K, 2, FALSE), IF($E374="", "", 0))</f>
        <v/>
      </c>
      <c r="O374" s="7" t="str">
        <f>IF($E374="", "", _xlfn.XLOOKUP(C374, 'SLCC Student'!H:H, 'SLCC Student'!P:P, "Not Found", 0, 1))</f>
        <v/>
      </c>
      <c r="P374" s="5" t="str">
        <f>IFERROR(VLOOKUP($E374, 'SLCC Student'!$A:$Q, 10, FALSE), IF($E374="", "", "Not Admitted"))</f>
        <v/>
      </c>
      <c r="Q374" s="5" t="str">
        <f>IFERROR(VLOOKUP($E374,'SLCC Student'!$A:$Q,12,FALSE),IF($E374="","", "NotAdmitted"))</f>
        <v/>
      </c>
    </row>
    <row r="375" spans="1:17" x14ac:dyDescent="0.2">
      <c r="A375" s="5" t="str">
        <f>IFERROR(VLOOKUP($E375,'HS Info'!$A:$D,2,FALSE),IF($E375="","","Not in HS Info"))</f>
        <v/>
      </c>
      <c r="B375" s="6" t="str">
        <f>IFERROR(VLOOKUP($C375, 'SLCC Student'!$H:$R, 11, FALSE), IF($E375="", "",  "Not yet admitted"))</f>
        <v/>
      </c>
      <c r="C375" s="5" t="str">
        <f>IFERROR(VLOOKUP($E375,'SLCC Student'!$A:$R,8,FALSE), IF($E375="", "", "Not yet admitted"))</f>
        <v/>
      </c>
      <c r="D375" s="5" t="str">
        <f>IFERROR(VLOOKUP($E375, 'HS Info'!$A:$D, 3, FALSE), IF($E375="", "",  "Not in HS Info"))</f>
        <v/>
      </c>
      <c r="E375" t="str">
        <f>IF(ISBLANK('HS Info'!A374), "", 'HS Info'!A374)</f>
        <v/>
      </c>
      <c r="F375" s="5" t="str">
        <f>IFERROR(VLOOKUP($E375, 'HS Info'!$A:$D, 4, FALSE), IF($E375="", "", "Not in HS Info"))</f>
        <v/>
      </c>
      <c r="G375" t="str">
        <f>IF(_xlfn.MAXIFS(ACT!$K:$K, ACT!$B:$B, 'Vetting Master'!$C375)&gt;0, _xlfn.MAXIFS(ACT!$K:$K, ACT!$B:$B, 'Vetting Master'!$C375), IF($E375="", "", 0))</f>
        <v/>
      </c>
      <c r="H375" t="str">
        <f>IF(_xlfn.MAXIFS(ACT!$J:$J, ACT!$B:$B, 'Vetting Master'!$C375)&gt;0, _xlfn.MAXIFS(ACT!$J:$J, ACT!$B:$B, 'Vetting Master'!$C375), IF($E375="", "", 0))</f>
        <v/>
      </c>
      <c r="I375" t="str">
        <f>IF(_xlfn.MAXIFS('SLCC Placement'!K:K, 'SLCC Placement'!B:B, 'Vetting Master'!$C375)&gt;0, _xlfn.MAXIFS('SLCC Placement'!K:K, 'SLCC Placement'!B:B, 'Vetting Master'!$C375), IF($E375="", "", 0))</f>
        <v/>
      </c>
      <c r="J375" t="str">
        <f>IF(_xlfn.MAXIFS('SLCC Placement'!J:J, 'SLCC Placement'!B:B, 'Vetting Master'!$C375)&gt;0, _xlfn.MAXIFS('SLCC Placement'!J:J, 'SLCC Placement'!B:B, 'Vetting Master'!$C375), IF($E375="", "", 0))</f>
        <v/>
      </c>
      <c r="K375" s="5" t="str">
        <f>IFERROR(IF(AND(MATCH(C375,'AP Credit'!B:B,0)&gt;0, MATCH("ENGL 1010",'AP Credit'!J:J,0)&gt;0),"Yes","No"), IF($E375="", " ", "No"))</f>
        <v xml:space="preserve"> </v>
      </c>
      <c r="L375" s="11" t="str" cm="1">
        <f t="array" ref="L375">IF($E375="", "", _xlfn.IFNA(_xlfn.IFS( J375&gt;599,  "1210 - Verify C or Better",  AND(J375&gt;499, OR(I375&gt;13, G375&gt;17)), "1060 - Verify C or Better", AND( OR(G375&gt;17, I375&gt;13), OR(H375&gt;22, J375&gt;399)), "1050 - Verify C or Better", OR( H375&gt;21, J375&gt;299), "1010/1030/1040", OR( H375&gt;19, J375&gt;299), "1010/1030", OR( H375&gt;18, J375&gt;299), "1030"), "Verify C or better in Secondary Math 1,2,3"))</f>
        <v/>
      </c>
      <c r="M375" s="4" t="str">
        <f>IFERROR(VLOOKUP($E375, 'HS Info'!$A:$E, 5, FALSE), IF($E375="", "", "Not in HS Info"))</f>
        <v/>
      </c>
      <c r="N375" s="5" t="str">
        <f>IFERROR(VLOOKUP($C375,Holds!$C:$K, 2, FALSE), IF($E375="", "", 0))</f>
        <v/>
      </c>
      <c r="O375" s="7" t="str">
        <f>IF($E375="", "", _xlfn.XLOOKUP(C375, 'SLCC Student'!H:H, 'SLCC Student'!P:P, "Not Found", 0, 1))</f>
        <v/>
      </c>
      <c r="P375" s="5" t="str">
        <f>IFERROR(VLOOKUP($E375, 'SLCC Student'!$A:$Q, 10, FALSE), IF($E375="", "", "Not Admitted"))</f>
        <v/>
      </c>
      <c r="Q375" s="5" t="str">
        <f>IFERROR(VLOOKUP($E375,'SLCC Student'!$A:$Q,12,FALSE),IF($E375="","", "NotAdmitted"))</f>
        <v/>
      </c>
    </row>
    <row r="376" spans="1:17" x14ac:dyDescent="0.2">
      <c r="A376" s="5" t="str">
        <f>IFERROR(VLOOKUP($E376,'HS Info'!$A:$D,2,FALSE),IF($E376="","","Not in HS Info"))</f>
        <v/>
      </c>
      <c r="B376" s="6" t="str">
        <f>IFERROR(VLOOKUP($C376, 'SLCC Student'!$H:$R, 11, FALSE), IF($E376="", "",  "Not yet admitted"))</f>
        <v/>
      </c>
      <c r="C376" s="5" t="str">
        <f>IFERROR(VLOOKUP($E376,'SLCC Student'!$A:$R,8,FALSE), IF($E376="", "", "Not yet admitted"))</f>
        <v/>
      </c>
      <c r="D376" s="5" t="str">
        <f>IFERROR(VLOOKUP($E376, 'HS Info'!$A:$D, 3, FALSE), IF($E376="", "",  "Not in HS Info"))</f>
        <v/>
      </c>
      <c r="E376" t="str">
        <f>IF(ISBLANK('HS Info'!A375), "", 'HS Info'!A375)</f>
        <v/>
      </c>
      <c r="F376" s="5" t="str">
        <f>IFERROR(VLOOKUP($E376, 'HS Info'!$A:$D, 4, FALSE), IF($E376="", "", "Not in HS Info"))</f>
        <v/>
      </c>
      <c r="G376" t="str">
        <f>IF(_xlfn.MAXIFS(ACT!$K:$K, ACT!$B:$B, 'Vetting Master'!$C376)&gt;0, _xlfn.MAXIFS(ACT!$K:$K, ACT!$B:$B, 'Vetting Master'!$C376), IF($E376="", "", 0))</f>
        <v/>
      </c>
      <c r="H376" t="str">
        <f>IF(_xlfn.MAXIFS(ACT!$J:$J, ACT!$B:$B, 'Vetting Master'!$C376)&gt;0, _xlfn.MAXIFS(ACT!$J:$J, ACT!$B:$B, 'Vetting Master'!$C376), IF($E376="", "", 0))</f>
        <v/>
      </c>
      <c r="I376" t="str">
        <f>IF(_xlfn.MAXIFS('SLCC Placement'!K:K, 'SLCC Placement'!B:B, 'Vetting Master'!$C376)&gt;0, _xlfn.MAXIFS('SLCC Placement'!K:K, 'SLCC Placement'!B:B, 'Vetting Master'!$C376), IF($E376="", "", 0))</f>
        <v/>
      </c>
      <c r="J376" t="str">
        <f>IF(_xlfn.MAXIFS('SLCC Placement'!J:J, 'SLCC Placement'!B:B, 'Vetting Master'!$C376)&gt;0, _xlfn.MAXIFS('SLCC Placement'!J:J, 'SLCC Placement'!B:B, 'Vetting Master'!$C376), IF($E376="", "", 0))</f>
        <v/>
      </c>
      <c r="K376" s="5" t="str">
        <f>IFERROR(IF(AND(MATCH(C376,'AP Credit'!B:B,0)&gt;0, MATCH("ENGL 1010",'AP Credit'!J:J,0)&gt;0),"Yes","No"), IF($E376="", " ", "No"))</f>
        <v xml:space="preserve"> </v>
      </c>
      <c r="L376" s="11" t="str" cm="1">
        <f t="array" ref="L376">IF($E376="", "", _xlfn.IFNA(_xlfn.IFS( J376&gt;599,  "1210 - Verify C or Better",  AND(J376&gt;499, OR(I376&gt;13, G376&gt;17)), "1060 - Verify C or Better", AND( OR(G376&gt;17, I376&gt;13), OR(H376&gt;22, J376&gt;399)), "1050 - Verify C or Better", OR( H376&gt;21, J376&gt;299), "1010/1030/1040", OR( H376&gt;19, J376&gt;299), "1010/1030", OR( H376&gt;18, J376&gt;299), "1030"), "Verify C or better in Secondary Math 1,2,3"))</f>
        <v/>
      </c>
      <c r="M376" s="4" t="str">
        <f>IFERROR(VLOOKUP($E376, 'HS Info'!$A:$E, 5, FALSE), IF($E376="", "", "Not in HS Info"))</f>
        <v/>
      </c>
      <c r="N376" s="5" t="str">
        <f>IFERROR(VLOOKUP($C376,Holds!$C:$K, 2, FALSE), IF($E376="", "", 0))</f>
        <v/>
      </c>
      <c r="O376" s="7" t="str">
        <f>IF($E376="", "", _xlfn.XLOOKUP(C376, 'SLCC Student'!H:H, 'SLCC Student'!P:P, "Not Found", 0, 1))</f>
        <v/>
      </c>
      <c r="P376" s="5" t="str">
        <f>IFERROR(VLOOKUP($E376, 'SLCC Student'!$A:$Q, 10, FALSE), IF($E376="", "", "Not Admitted"))</f>
        <v/>
      </c>
      <c r="Q376" s="5" t="str">
        <f>IFERROR(VLOOKUP($E376,'SLCC Student'!$A:$Q,12,FALSE),IF($E376="","", "NotAdmitted"))</f>
        <v/>
      </c>
    </row>
    <row r="377" spans="1:17" x14ac:dyDescent="0.2">
      <c r="A377" s="5" t="str">
        <f>IFERROR(VLOOKUP($E377,'HS Info'!$A:$D,2,FALSE),IF($E377="","","Not in HS Info"))</f>
        <v/>
      </c>
      <c r="B377" s="6" t="str">
        <f>IFERROR(VLOOKUP($C377, 'SLCC Student'!$H:$R, 11, FALSE), IF($E377="", "",  "Not yet admitted"))</f>
        <v/>
      </c>
      <c r="C377" s="5" t="str">
        <f>IFERROR(VLOOKUP($E377,'SLCC Student'!$A:$R,8,FALSE), IF($E377="", "", "Not yet admitted"))</f>
        <v/>
      </c>
      <c r="D377" s="5" t="str">
        <f>IFERROR(VLOOKUP($E377, 'HS Info'!$A:$D, 3, FALSE), IF($E377="", "",  "Not in HS Info"))</f>
        <v/>
      </c>
      <c r="E377" t="str">
        <f>IF(ISBLANK('HS Info'!A376), "", 'HS Info'!A376)</f>
        <v/>
      </c>
      <c r="F377" s="5" t="str">
        <f>IFERROR(VLOOKUP($E377, 'HS Info'!$A:$D, 4, FALSE), IF($E377="", "", "Not in HS Info"))</f>
        <v/>
      </c>
      <c r="G377" t="str">
        <f>IF(_xlfn.MAXIFS(ACT!$K:$K, ACT!$B:$B, 'Vetting Master'!$C377)&gt;0, _xlfn.MAXIFS(ACT!$K:$K, ACT!$B:$B, 'Vetting Master'!$C377), IF($E377="", "", 0))</f>
        <v/>
      </c>
      <c r="H377" t="str">
        <f>IF(_xlfn.MAXIFS(ACT!$J:$J, ACT!$B:$B, 'Vetting Master'!$C377)&gt;0, _xlfn.MAXIFS(ACT!$J:$J, ACT!$B:$B, 'Vetting Master'!$C377), IF($E377="", "", 0))</f>
        <v/>
      </c>
      <c r="I377" t="str">
        <f>IF(_xlfn.MAXIFS('SLCC Placement'!K:K, 'SLCC Placement'!B:B, 'Vetting Master'!$C377)&gt;0, _xlfn.MAXIFS('SLCC Placement'!K:K, 'SLCC Placement'!B:B, 'Vetting Master'!$C377), IF($E377="", "", 0))</f>
        <v/>
      </c>
      <c r="J377" t="str">
        <f>IF(_xlfn.MAXIFS('SLCC Placement'!J:J, 'SLCC Placement'!B:B, 'Vetting Master'!$C377)&gt;0, _xlfn.MAXIFS('SLCC Placement'!J:J, 'SLCC Placement'!B:B, 'Vetting Master'!$C377), IF($E377="", "", 0))</f>
        <v/>
      </c>
      <c r="K377" s="5" t="str">
        <f>IFERROR(IF(AND(MATCH(C377,'AP Credit'!B:B,0)&gt;0, MATCH("ENGL 1010",'AP Credit'!J:J,0)&gt;0),"Yes","No"), IF($E377="", " ", "No"))</f>
        <v xml:space="preserve"> </v>
      </c>
      <c r="L377" s="11" t="str" cm="1">
        <f t="array" ref="L377">IF($E377="", "", _xlfn.IFNA(_xlfn.IFS( J377&gt;599,  "1210 - Verify C or Better",  AND(J377&gt;499, OR(I377&gt;13, G377&gt;17)), "1060 - Verify C or Better", AND( OR(G377&gt;17, I377&gt;13), OR(H377&gt;22, J377&gt;399)), "1050 - Verify C or Better", OR( H377&gt;21, J377&gt;299), "1010/1030/1040", OR( H377&gt;19, J377&gt;299), "1010/1030", OR( H377&gt;18, J377&gt;299), "1030"), "Verify C or better in Secondary Math 1,2,3"))</f>
        <v/>
      </c>
      <c r="M377" s="4" t="str">
        <f>IFERROR(VLOOKUP($E377, 'HS Info'!$A:$E, 5, FALSE), IF($E377="", "", "Not in HS Info"))</f>
        <v/>
      </c>
      <c r="N377" s="5" t="str">
        <f>IFERROR(VLOOKUP($C377,Holds!$C:$K, 2, FALSE), IF($E377="", "", 0))</f>
        <v/>
      </c>
      <c r="O377" s="7" t="str">
        <f>IF($E377="", "", _xlfn.XLOOKUP(C377, 'SLCC Student'!H:H, 'SLCC Student'!P:P, "Not Found", 0, 1))</f>
        <v/>
      </c>
      <c r="P377" s="5" t="str">
        <f>IFERROR(VLOOKUP($E377, 'SLCC Student'!$A:$Q, 10, FALSE), IF($E377="", "", "Not Admitted"))</f>
        <v/>
      </c>
      <c r="Q377" s="5" t="str">
        <f>IFERROR(VLOOKUP($E377,'SLCC Student'!$A:$Q,12,FALSE),IF($E377="","", "NotAdmitted"))</f>
        <v/>
      </c>
    </row>
    <row r="378" spans="1:17" x14ac:dyDescent="0.2">
      <c r="A378" s="5" t="str">
        <f>IFERROR(VLOOKUP($E378,'HS Info'!$A:$D,2,FALSE),IF($E378="","","Not in HS Info"))</f>
        <v/>
      </c>
      <c r="B378" s="6" t="str">
        <f>IFERROR(VLOOKUP($C378, 'SLCC Student'!$H:$R, 11, FALSE), IF($E378="", "",  "Not yet admitted"))</f>
        <v/>
      </c>
      <c r="C378" s="5" t="str">
        <f>IFERROR(VLOOKUP($E378,'SLCC Student'!$A:$R,8,FALSE), IF($E378="", "", "Not yet admitted"))</f>
        <v/>
      </c>
      <c r="D378" s="5" t="str">
        <f>IFERROR(VLOOKUP($E378, 'HS Info'!$A:$D, 3, FALSE), IF($E378="", "",  "Not in HS Info"))</f>
        <v/>
      </c>
      <c r="E378" t="str">
        <f>IF(ISBLANK('HS Info'!A377), "", 'HS Info'!A377)</f>
        <v/>
      </c>
      <c r="F378" s="5" t="str">
        <f>IFERROR(VLOOKUP($E378, 'HS Info'!$A:$D, 4, FALSE), IF($E378="", "", "Not in HS Info"))</f>
        <v/>
      </c>
      <c r="G378" t="str">
        <f>IF(_xlfn.MAXIFS(ACT!$K:$K, ACT!$B:$B, 'Vetting Master'!$C378)&gt;0, _xlfn.MAXIFS(ACT!$K:$K, ACT!$B:$B, 'Vetting Master'!$C378), IF($E378="", "", 0))</f>
        <v/>
      </c>
      <c r="H378" t="str">
        <f>IF(_xlfn.MAXIFS(ACT!$J:$J, ACT!$B:$B, 'Vetting Master'!$C378)&gt;0, _xlfn.MAXIFS(ACT!$J:$J, ACT!$B:$B, 'Vetting Master'!$C378), IF($E378="", "", 0))</f>
        <v/>
      </c>
      <c r="I378" t="str">
        <f>IF(_xlfn.MAXIFS('SLCC Placement'!K:K, 'SLCC Placement'!B:B, 'Vetting Master'!$C378)&gt;0, _xlfn.MAXIFS('SLCC Placement'!K:K, 'SLCC Placement'!B:B, 'Vetting Master'!$C378), IF($E378="", "", 0))</f>
        <v/>
      </c>
      <c r="J378" t="str">
        <f>IF(_xlfn.MAXIFS('SLCC Placement'!J:J, 'SLCC Placement'!B:B, 'Vetting Master'!$C378)&gt;0, _xlfn.MAXIFS('SLCC Placement'!J:J, 'SLCC Placement'!B:B, 'Vetting Master'!$C378), IF($E378="", "", 0))</f>
        <v/>
      </c>
      <c r="K378" s="5" t="str">
        <f>IFERROR(IF(AND(MATCH(C378,'AP Credit'!B:B,0)&gt;0, MATCH("ENGL 1010",'AP Credit'!J:J,0)&gt;0),"Yes","No"), IF($E378="", " ", "No"))</f>
        <v xml:space="preserve"> </v>
      </c>
      <c r="L378" s="11" t="str" cm="1">
        <f t="array" ref="L378">IF($E378="", "", _xlfn.IFNA(_xlfn.IFS( J378&gt;599,  "1210 - Verify C or Better",  AND(J378&gt;499, OR(I378&gt;13, G378&gt;17)), "1060 - Verify C or Better", AND( OR(G378&gt;17, I378&gt;13), OR(H378&gt;22, J378&gt;399)), "1050 - Verify C or Better", OR( H378&gt;21, J378&gt;299), "1010/1030/1040", OR( H378&gt;19, J378&gt;299), "1010/1030", OR( H378&gt;18, J378&gt;299), "1030"), "Verify C or better in Secondary Math 1,2,3"))</f>
        <v/>
      </c>
      <c r="M378" s="4" t="str">
        <f>IFERROR(VLOOKUP($E378, 'HS Info'!$A:$E, 5, FALSE), IF($E378="", "", "Not in HS Info"))</f>
        <v/>
      </c>
      <c r="N378" s="5" t="str">
        <f>IFERROR(VLOOKUP($C378,Holds!$C:$K, 2, FALSE), IF($E378="", "", 0))</f>
        <v/>
      </c>
      <c r="O378" s="7" t="str">
        <f>IF($E378="", "", _xlfn.XLOOKUP(C378, 'SLCC Student'!H:H, 'SLCC Student'!P:P, "Not Found", 0, 1))</f>
        <v/>
      </c>
      <c r="P378" s="5" t="str">
        <f>IFERROR(VLOOKUP($E378, 'SLCC Student'!$A:$Q, 10, FALSE), IF($E378="", "", "Not Admitted"))</f>
        <v/>
      </c>
      <c r="Q378" s="5" t="str">
        <f>IFERROR(VLOOKUP($E378,'SLCC Student'!$A:$Q,12,FALSE),IF($E378="","", "NotAdmitted"))</f>
        <v/>
      </c>
    </row>
    <row r="379" spans="1:17" x14ac:dyDescent="0.2">
      <c r="A379" s="5" t="str">
        <f>IFERROR(VLOOKUP($E379,'HS Info'!$A:$D,2,FALSE),IF($E379="","","Not in HS Info"))</f>
        <v/>
      </c>
      <c r="B379" s="6" t="str">
        <f>IFERROR(VLOOKUP($C379, 'SLCC Student'!$H:$R, 11, FALSE), IF($E379="", "",  "Not yet admitted"))</f>
        <v/>
      </c>
      <c r="C379" s="5" t="str">
        <f>IFERROR(VLOOKUP($E379,'SLCC Student'!$A:$R,8,FALSE), IF($E379="", "", "Not yet admitted"))</f>
        <v/>
      </c>
      <c r="D379" s="5" t="str">
        <f>IFERROR(VLOOKUP($E379, 'HS Info'!$A:$D, 3, FALSE), IF($E379="", "",  "Not in HS Info"))</f>
        <v/>
      </c>
      <c r="E379" t="str">
        <f>IF(ISBLANK('HS Info'!A378), "", 'HS Info'!A378)</f>
        <v/>
      </c>
      <c r="F379" s="5" t="str">
        <f>IFERROR(VLOOKUP($E379, 'HS Info'!$A:$D, 4, FALSE), IF($E379="", "", "Not in HS Info"))</f>
        <v/>
      </c>
      <c r="G379" t="str">
        <f>IF(_xlfn.MAXIFS(ACT!$K:$K, ACT!$B:$B, 'Vetting Master'!$C379)&gt;0, _xlfn.MAXIFS(ACT!$K:$K, ACT!$B:$B, 'Vetting Master'!$C379), IF($E379="", "", 0))</f>
        <v/>
      </c>
      <c r="H379" t="str">
        <f>IF(_xlfn.MAXIFS(ACT!$J:$J, ACT!$B:$B, 'Vetting Master'!$C379)&gt;0, _xlfn.MAXIFS(ACT!$J:$J, ACT!$B:$B, 'Vetting Master'!$C379), IF($E379="", "", 0))</f>
        <v/>
      </c>
      <c r="I379" t="str">
        <f>IF(_xlfn.MAXIFS('SLCC Placement'!K:K, 'SLCC Placement'!B:B, 'Vetting Master'!$C379)&gt;0, _xlfn.MAXIFS('SLCC Placement'!K:K, 'SLCC Placement'!B:B, 'Vetting Master'!$C379), IF($E379="", "", 0))</f>
        <v/>
      </c>
      <c r="J379" t="str">
        <f>IF(_xlfn.MAXIFS('SLCC Placement'!J:J, 'SLCC Placement'!B:B, 'Vetting Master'!$C379)&gt;0, _xlfn.MAXIFS('SLCC Placement'!J:J, 'SLCC Placement'!B:B, 'Vetting Master'!$C379), IF($E379="", "", 0))</f>
        <v/>
      </c>
      <c r="K379" s="5" t="str">
        <f>IFERROR(IF(AND(MATCH(C379,'AP Credit'!B:B,0)&gt;0, MATCH("ENGL 1010",'AP Credit'!J:J,0)&gt;0),"Yes","No"), IF($E379="", " ", "No"))</f>
        <v xml:space="preserve"> </v>
      </c>
      <c r="L379" s="11" t="str" cm="1">
        <f t="array" ref="L379">IF($E379="", "", _xlfn.IFNA(_xlfn.IFS( J379&gt;599,  "1210 - Verify C or Better",  AND(J379&gt;499, OR(I379&gt;13, G379&gt;17)), "1060 - Verify C or Better", AND( OR(G379&gt;17, I379&gt;13), OR(H379&gt;22, J379&gt;399)), "1050 - Verify C or Better", OR( H379&gt;21, J379&gt;299), "1010/1030/1040", OR( H379&gt;19, J379&gt;299), "1010/1030", OR( H379&gt;18, J379&gt;299), "1030"), "Verify C or better in Secondary Math 1,2,3"))</f>
        <v/>
      </c>
      <c r="M379" s="4" t="str">
        <f>IFERROR(VLOOKUP($E379, 'HS Info'!$A:$E, 5, FALSE), IF($E379="", "", "Not in HS Info"))</f>
        <v/>
      </c>
      <c r="N379" s="5" t="str">
        <f>IFERROR(VLOOKUP($C379,Holds!$C:$K, 2, FALSE), IF($E379="", "", 0))</f>
        <v/>
      </c>
      <c r="O379" s="7" t="str">
        <f>IF($E379="", "", _xlfn.XLOOKUP(C379, 'SLCC Student'!H:H, 'SLCC Student'!P:P, "Not Found", 0, 1))</f>
        <v/>
      </c>
      <c r="P379" s="5" t="str">
        <f>IFERROR(VLOOKUP($E379, 'SLCC Student'!$A:$Q, 10, FALSE), IF($E379="", "", "Not Admitted"))</f>
        <v/>
      </c>
      <c r="Q379" s="5" t="str">
        <f>IFERROR(VLOOKUP($E379,'SLCC Student'!$A:$Q,12,FALSE),IF($E379="","", "NotAdmitted"))</f>
        <v/>
      </c>
    </row>
    <row r="380" spans="1:17" x14ac:dyDescent="0.2">
      <c r="A380" s="5" t="str">
        <f>IFERROR(VLOOKUP($E380,'HS Info'!$A:$D,2,FALSE),IF($E380="","","Not in HS Info"))</f>
        <v/>
      </c>
      <c r="B380" s="6" t="str">
        <f>IFERROR(VLOOKUP($C380, 'SLCC Student'!$H:$R, 11, FALSE), IF($E380="", "",  "Not yet admitted"))</f>
        <v/>
      </c>
      <c r="C380" s="5" t="str">
        <f>IFERROR(VLOOKUP($E380,'SLCC Student'!$A:$R,8,FALSE), IF($E380="", "", "Not yet admitted"))</f>
        <v/>
      </c>
      <c r="D380" s="5" t="str">
        <f>IFERROR(VLOOKUP($E380, 'HS Info'!$A:$D, 3, FALSE), IF($E380="", "",  "Not in HS Info"))</f>
        <v/>
      </c>
      <c r="E380" t="str">
        <f>IF(ISBLANK('HS Info'!A379), "", 'HS Info'!A379)</f>
        <v/>
      </c>
      <c r="F380" s="5" t="str">
        <f>IFERROR(VLOOKUP($E380, 'HS Info'!$A:$D, 4, FALSE), IF($E380="", "", "Not in HS Info"))</f>
        <v/>
      </c>
      <c r="G380" t="str">
        <f>IF(_xlfn.MAXIFS(ACT!$K:$K, ACT!$B:$B, 'Vetting Master'!$C380)&gt;0, _xlfn.MAXIFS(ACT!$K:$K, ACT!$B:$B, 'Vetting Master'!$C380), IF($E380="", "", 0))</f>
        <v/>
      </c>
      <c r="H380" t="str">
        <f>IF(_xlfn.MAXIFS(ACT!$J:$J, ACT!$B:$B, 'Vetting Master'!$C380)&gt;0, _xlfn.MAXIFS(ACT!$J:$J, ACT!$B:$B, 'Vetting Master'!$C380), IF($E380="", "", 0))</f>
        <v/>
      </c>
      <c r="I380" t="str">
        <f>IF(_xlfn.MAXIFS('SLCC Placement'!K:K, 'SLCC Placement'!B:B, 'Vetting Master'!$C380)&gt;0, _xlfn.MAXIFS('SLCC Placement'!K:K, 'SLCC Placement'!B:B, 'Vetting Master'!$C380), IF($E380="", "", 0))</f>
        <v/>
      </c>
      <c r="J380" t="str">
        <f>IF(_xlfn.MAXIFS('SLCC Placement'!J:J, 'SLCC Placement'!B:B, 'Vetting Master'!$C380)&gt;0, _xlfn.MAXIFS('SLCC Placement'!J:J, 'SLCC Placement'!B:B, 'Vetting Master'!$C380), IF($E380="", "", 0))</f>
        <v/>
      </c>
      <c r="K380" s="5" t="str">
        <f>IFERROR(IF(AND(MATCH(C380,'AP Credit'!B:B,0)&gt;0, MATCH("ENGL 1010",'AP Credit'!J:J,0)&gt;0),"Yes","No"), IF($E380="", " ", "No"))</f>
        <v xml:space="preserve"> </v>
      </c>
      <c r="L380" s="11" t="str" cm="1">
        <f t="array" ref="L380">IF($E380="", "", _xlfn.IFNA(_xlfn.IFS( J380&gt;599,  "1210 - Verify C or Better",  AND(J380&gt;499, OR(I380&gt;13, G380&gt;17)), "1060 - Verify C or Better", AND( OR(G380&gt;17, I380&gt;13), OR(H380&gt;22, J380&gt;399)), "1050 - Verify C or Better", OR( H380&gt;21, J380&gt;299), "1010/1030/1040", OR( H380&gt;19, J380&gt;299), "1010/1030", OR( H380&gt;18, J380&gt;299), "1030"), "Verify C or better in Secondary Math 1,2,3"))</f>
        <v/>
      </c>
      <c r="M380" s="4" t="str">
        <f>IFERROR(VLOOKUP($E380, 'HS Info'!$A:$E, 5, FALSE), IF($E380="", "", "Not in HS Info"))</f>
        <v/>
      </c>
      <c r="N380" s="5" t="str">
        <f>IFERROR(VLOOKUP($C380,Holds!$C:$K, 2, FALSE), IF($E380="", "", 0))</f>
        <v/>
      </c>
      <c r="O380" s="7" t="str">
        <f>IF($E380="", "", _xlfn.XLOOKUP(C380, 'SLCC Student'!H:H, 'SLCC Student'!P:P, "Not Found", 0, 1))</f>
        <v/>
      </c>
      <c r="P380" s="5" t="str">
        <f>IFERROR(VLOOKUP($E380, 'SLCC Student'!$A:$Q, 10, FALSE), IF($E380="", "", "Not Admitted"))</f>
        <v/>
      </c>
      <c r="Q380" s="5" t="str">
        <f>IFERROR(VLOOKUP($E380,'SLCC Student'!$A:$Q,12,FALSE),IF($E380="","", "NotAdmitted"))</f>
        <v/>
      </c>
    </row>
    <row r="381" spans="1:17" x14ac:dyDescent="0.2">
      <c r="A381" s="5" t="str">
        <f>IFERROR(VLOOKUP($E381,'HS Info'!$A:$D,2,FALSE),IF($E381="","","Not in HS Info"))</f>
        <v/>
      </c>
      <c r="B381" s="6" t="str">
        <f>IFERROR(VLOOKUP($C381, 'SLCC Student'!$H:$R, 11, FALSE), IF($E381="", "",  "Not yet admitted"))</f>
        <v/>
      </c>
      <c r="C381" s="5" t="str">
        <f>IFERROR(VLOOKUP($E381,'SLCC Student'!$A:$R,8,FALSE), IF($E381="", "", "Not yet admitted"))</f>
        <v/>
      </c>
      <c r="D381" s="5" t="str">
        <f>IFERROR(VLOOKUP($E381, 'HS Info'!$A:$D, 3, FALSE), IF($E381="", "",  "Not in HS Info"))</f>
        <v/>
      </c>
      <c r="E381" t="str">
        <f>IF(ISBLANK('HS Info'!A380), "", 'HS Info'!A380)</f>
        <v/>
      </c>
      <c r="F381" s="5" t="str">
        <f>IFERROR(VLOOKUP($E381, 'HS Info'!$A:$D, 4, FALSE), IF($E381="", "", "Not in HS Info"))</f>
        <v/>
      </c>
      <c r="G381" t="str">
        <f>IF(_xlfn.MAXIFS(ACT!$K:$K, ACT!$B:$B, 'Vetting Master'!$C381)&gt;0, _xlfn.MAXIFS(ACT!$K:$K, ACT!$B:$B, 'Vetting Master'!$C381), IF($E381="", "", 0))</f>
        <v/>
      </c>
      <c r="H381" t="str">
        <f>IF(_xlfn.MAXIFS(ACT!$J:$J, ACT!$B:$B, 'Vetting Master'!$C381)&gt;0, _xlfn.MAXIFS(ACT!$J:$J, ACT!$B:$B, 'Vetting Master'!$C381), IF($E381="", "", 0))</f>
        <v/>
      </c>
      <c r="I381" t="str">
        <f>IF(_xlfn.MAXIFS('SLCC Placement'!K:K, 'SLCC Placement'!B:B, 'Vetting Master'!$C381)&gt;0, _xlfn.MAXIFS('SLCC Placement'!K:K, 'SLCC Placement'!B:B, 'Vetting Master'!$C381), IF($E381="", "", 0))</f>
        <v/>
      </c>
      <c r="J381" t="str">
        <f>IF(_xlfn.MAXIFS('SLCC Placement'!J:J, 'SLCC Placement'!B:B, 'Vetting Master'!$C381)&gt;0, _xlfn.MAXIFS('SLCC Placement'!J:J, 'SLCC Placement'!B:B, 'Vetting Master'!$C381), IF($E381="", "", 0))</f>
        <v/>
      </c>
      <c r="K381" s="5" t="str">
        <f>IFERROR(IF(AND(MATCH(C381,'AP Credit'!B:B,0)&gt;0, MATCH("ENGL 1010",'AP Credit'!J:J,0)&gt;0),"Yes","No"), IF($E381="", " ", "No"))</f>
        <v xml:space="preserve"> </v>
      </c>
      <c r="L381" s="11" t="str" cm="1">
        <f t="array" ref="L381">IF($E381="", "", _xlfn.IFNA(_xlfn.IFS( J381&gt;599,  "1210 - Verify C or Better",  AND(J381&gt;499, OR(I381&gt;13, G381&gt;17)), "1060 - Verify C or Better", AND( OR(G381&gt;17, I381&gt;13), OR(H381&gt;22, J381&gt;399)), "1050 - Verify C or Better", OR( H381&gt;21, J381&gt;299), "1010/1030/1040", OR( H381&gt;19, J381&gt;299), "1010/1030", OR( H381&gt;18, J381&gt;299), "1030"), "Verify C or better in Secondary Math 1,2,3"))</f>
        <v/>
      </c>
      <c r="M381" s="4" t="str">
        <f>IFERROR(VLOOKUP($E381, 'HS Info'!$A:$E, 5, FALSE), IF($E381="", "", "Not in HS Info"))</f>
        <v/>
      </c>
      <c r="N381" s="5" t="str">
        <f>IFERROR(VLOOKUP($C381,Holds!$C:$K, 2, FALSE), IF($E381="", "", 0))</f>
        <v/>
      </c>
      <c r="O381" s="7" t="str">
        <f>IF($E381="", "", _xlfn.XLOOKUP(C381, 'SLCC Student'!H:H, 'SLCC Student'!P:P, "Not Found", 0, 1))</f>
        <v/>
      </c>
      <c r="P381" s="5" t="str">
        <f>IFERROR(VLOOKUP($E381, 'SLCC Student'!$A:$Q, 10, FALSE), IF($E381="", "", "Not Admitted"))</f>
        <v/>
      </c>
      <c r="Q381" s="5" t="str">
        <f>IFERROR(VLOOKUP($E381,'SLCC Student'!$A:$Q,12,FALSE),IF($E381="","", "NotAdmitted"))</f>
        <v/>
      </c>
    </row>
    <row r="382" spans="1:17" x14ac:dyDescent="0.2">
      <c r="A382" s="5" t="str">
        <f>IFERROR(VLOOKUP($E382,'HS Info'!$A:$D,2,FALSE),IF($E382="","","Not in HS Info"))</f>
        <v/>
      </c>
      <c r="B382" s="6" t="str">
        <f>IFERROR(VLOOKUP($C382, 'SLCC Student'!$H:$R, 11, FALSE), IF($E382="", "",  "Not yet admitted"))</f>
        <v/>
      </c>
      <c r="C382" s="5" t="str">
        <f>IFERROR(VLOOKUP($E382,'SLCC Student'!$A:$R,8,FALSE), IF($E382="", "", "Not yet admitted"))</f>
        <v/>
      </c>
      <c r="D382" s="5" t="str">
        <f>IFERROR(VLOOKUP($E382, 'HS Info'!$A:$D, 3, FALSE), IF($E382="", "",  "Not in HS Info"))</f>
        <v/>
      </c>
      <c r="E382" t="str">
        <f>IF(ISBLANK('HS Info'!A381), "", 'HS Info'!A381)</f>
        <v/>
      </c>
      <c r="F382" s="5" t="str">
        <f>IFERROR(VLOOKUP($E382, 'HS Info'!$A:$D, 4, FALSE), IF($E382="", "", "Not in HS Info"))</f>
        <v/>
      </c>
      <c r="G382" t="str">
        <f>IF(_xlfn.MAXIFS(ACT!$K:$K, ACT!$B:$B, 'Vetting Master'!$C382)&gt;0, _xlfn.MAXIFS(ACT!$K:$K, ACT!$B:$B, 'Vetting Master'!$C382), IF($E382="", "", 0))</f>
        <v/>
      </c>
      <c r="H382" t="str">
        <f>IF(_xlfn.MAXIFS(ACT!$J:$J, ACT!$B:$B, 'Vetting Master'!$C382)&gt;0, _xlfn.MAXIFS(ACT!$J:$J, ACT!$B:$B, 'Vetting Master'!$C382), IF($E382="", "", 0))</f>
        <v/>
      </c>
      <c r="I382" t="str">
        <f>IF(_xlfn.MAXIFS('SLCC Placement'!K:K, 'SLCC Placement'!B:B, 'Vetting Master'!$C382)&gt;0, _xlfn.MAXIFS('SLCC Placement'!K:K, 'SLCC Placement'!B:B, 'Vetting Master'!$C382), IF($E382="", "", 0))</f>
        <v/>
      </c>
      <c r="J382" t="str">
        <f>IF(_xlfn.MAXIFS('SLCC Placement'!J:J, 'SLCC Placement'!B:B, 'Vetting Master'!$C382)&gt;0, _xlfn.MAXIFS('SLCC Placement'!J:J, 'SLCC Placement'!B:B, 'Vetting Master'!$C382), IF($E382="", "", 0))</f>
        <v/>
      </c>
      <c r="K382" s="5" t="str">
        <f>IFERROR(IF(AND(MATCH(C382,'AP Credit'!B:B,0)&gt;0, MATCH("ENGL 1010",'AP Credit'!J:J,0)&gt;0),"Yes","No"), IF($E382="", " ", "No"))</f>
        <v xml:space="preserve"> </v>
      </c>
      <c r="L382" s="11" t="str" cm="1">
        <f t="array" ref="L382">IF($E382="", "", _xlfn.IFNA(_xlfn.IFS( J382&gt;599,  "1210 - Verify C or Better",  AND(J382&gt;499, OR(I382&gt;13, G382&gt;17)), "1060 - Verify C or Better", AND( OR(G382&gt;17, I382&gt;13), OR(H382&gt;22, J382&gt;399)), "1050 - Verify C or Better", OR( H382&gt;21, J382&gt;299), "1010/1030/1040", OR( H382&gt;19, J382&gt;299), "1010/1030", OR( H382&gt;18, J382&gt;299), "1030"), "Verify C or better in Secondary Math 1,2,3"))</f>
        <v/>
      </c>
      <c r="M382" s="4" t="str">
        <f>IFERROR(VLOOKUP($E382, 'HS Info'!$A:$E, 5, FALSE), IF($E382="", "", "Not in HS Info"))</f>
        <v/>
      </c>
      <c r="N382" s="5" t="str">
        <f>IFERROR(VLOOKUP($C382,Holds!$C:$K, 2, FALSE), IF($E382="", "", 0))</f>
        <v/>
      </c>
      <c r="O382" s="7" t="str">
        <f>IF($E382="", "", _xlfn.XLOOKUP(C382, 'SLCC Student'!H:H, 'SLCC Student'!P:P, "Not Found", 0, 1))</f>
        <v/>
      </c>
      <c r="P382" s="5" t="str">
        <f>IFERROR(VLOOKUP($E382, 'SLCC Student'!$A:$Q, 10, FALSE), IF($E382="", "", "Not Admitted"))</f>
        <v/>
      </c>
      <c r="Q382" s="5" t="str">
        <f>IFERROR(VLOOKUP($E382,'SLCC Student'!$A:$Q,12,FALSE),IF($E382="","", "NotAdmitted"))</f>
        <v/>
      </c>
    </row>
    <row r="383" spans="1:17" x14ac:dyDescent="0.2">
      <c r="A383" s="5" t="str">
        <f>IFERROR(VLOOKUP($E383,'HS Info'!$A:$D,2,FALSE),IF($E383="","","Not in HS Info"))</f>
        <v/>
      </c>
      <c r="B383" s="6" t="str">
        <f>IFERROR(VLOOKUP($C383, 'SLCC Student'!$H:$R, 11, FALSE), IF($E383="", "",  "Not yet admitted"))</f>
        <v/>
      </c>
      <c r="C383" s="5" t="str">
        <f>IFERROR(VLOOKUP($E383,'SLCC Student'!$A:$R,8,FALSE), IF($E383="", "", "Not yet admitted"))</f>
        <v/>
      </c>
      <c r="D383" s="5" t="str">
        <f>IFERROR(VLOOKUP($E383, 'HS Info'!$A:$D, 3, FALSE), IF($E383="", "",  "Not in HS Info"))</f>
        <v/>
      </c>
      <c r="E383" t="str">
        <f>IF(ISBLANK('HS Info'!A382), "", 'HS Info'!A382)</f>
        <v/>
      </c>
      <c r="F383" s="5" t="str">
        <f>IFERROR(VLOOKUP($E383, 'HS Info'!$A:$D, 4, FALSE), IF($E383="", "", "Not in HS Info"))</f>
        <v/>
      </c>
      <c r="G383" t="str">
        <f>IF(_xlfn.MAXIFS(ACT!$K:$K, ACT!$B:$B, 'Vetting Master'!$C383)&gt;0, _xlfn.MAXIFS(ACT!$K:$K, ACT!$B:$B, 'Vetting Master'!$C383), IF($E383="", "", 0))</f>
        <v/>
      </c>
      <c r="H383" t="str">
        <f>IF(_xlfn.MAXIFS(ACT!$J:$J, ACT!$B:$B, 'Vetting Master'!$C383)&gt;0, _xlfn.MAXIFS(ACT!$J:$J, ACT!$B:$B, 'Vetting Master'!$C383), IF($E383="", "", 0))</f>
        <v/>
      </c>
      <c r="I383" t="str">
        <f>IF(_xlfn.MAXIFS('SLCC Placement'!K:K, 'SLCC Placement'!B:B, 'Vetting Master'!$C383)&gt;0, _xlfn.MAXIFS('SLCC Placement'!K:K, 'SLCC Placement'!B:B, 'Vetting Master'!$C383), IF($E383="", "", 0))</f>
        <v/>
      </c>
      <c r="J383" t="str">
        <f>IF(_xlfn.MAXIFS('SLCC Placement'!J:J, 'SLCC Placement'!B:B, 'Vetting Master'!$C383)&gt;0, _xlfn.MAXIFS('SLCC Placement'!J:J, 'SLCC Placement'!B:B, 'Vetting Master'!$C383), IF($E383="", "", 0))</f>
        <v/>
      </c>
      <c r="K383" s="5" t="str">
        <f>IFERROR(IF(AND(MATCH(C383,'AP Credit'!B:B,0)&gt;0, MATCH("ENGL 1010",'AP Credit'!J:J,0)&gt;0),"Yes","No"), IF($E383="", " ", "No"))</f>
        <v xml:space="preserve"> </v>
      </c>
      <c r="L383" s="11" t="str" cm="1">
        <f t="array" ref="L383">IF($E383="", "", _xlfn.IFNA(_xlfn.IFS( J383&gt;599,  "1210 - Verify C or Better",  AND(J383&gt;499, OR(I383&gt;13, G383&gt;17)), "1060 - Verify C or Better", AND( OR(G383&gt;17, I383&gt;13), OR(H383&gt;22, J383&gt;399)), "1050 - Verify C or Better", OR( H383&gt;21, J383&gt;299), "1010/1030/1040", OR( H383&gt;19, J383&gt;299), "1010/1030", OR( H383&gt;18, J383&gt;299), "1030"), "Verify C or better in Secondary Math 1,2,3"))</f>
        <v/>
      </c>
      <c r="M383" s="4" t="str">
        <f>IFERROR(VLOOKUP($E383, 'HS Info'!$A:$E, 5, FALSE), IF($E383="", "", "Not in HS Info"))</f>
        <v/>
      </c>
      <c r="N383" s="5" t="str">
        <f>IFERROR(VLOOKUP($C383,Holds!$C:$K, 2, FALSE), IF($E383="", "", 0))</f>
        <v/>
      </c>
      <c r="O383" s="7" t="str">
        <f>IF($E383="", "", _xlfn.XLOOKUP(C383, 'SLCC Student'!H:H, 'SLCC Student'!P:P, "Not Found", 0, 1))</f>
        <v/>
      </c>
      <c r="P383" s="5" t="str">
        <f>IFERROR(VLOOKUP($E383, 'SLCC Student'!$A:$Q, 10, FALSE), IF($E383="", "", "Not Admitted"))</f>
        <v/>
      </c>
      <c r="Q383" s="5" t="str">
        <f>IFERROR(VLOOKUP($E383,'SLCC Student'!$A:$Q,12,FALSE),IF($E383="","", "NotAdmitted"))</f>
        <v/>
      </c>
    </row>
    <row r="384" spans="1:17" x14ac:dyDescent="0.2">
      <c r="A384" s="5" t="str">
        <f>IFERROR(VLOOKUP($E384,'HS Info'!$A:$D,2,FALSE),IF($E384="","","Not in HS Info"))</f>
        <v/>
      </c>
      <c r="B384" s="6" t="str">
        <f>IFERROR(VLOOKUP($C384, 'SLCC Student'!$H:$R, 11, FALSE), IF($E384="", "",  "Not yet admitted"))</f>
        <v/>
      </c>
      <c r="C384" s="5" t="str">
        <f>IFERROR(VLOOKUP($E384,'SLCC Student'!$A:$R,8,FALSE), IF($E384="", "", "Not yet admitted"))</f>
        <v/>
      </c>
      <c r="D384" s="5" t="str">
        <f>IFERROR(VLOOKUP($E384, 'HS Info'!$A:$D, 3, FALSE), IF($E384="", "",  "Not in HS Info"))</f>
        <v/>
      </c>
      <c r="E384" t="str">
        <f>IF(ISBLANK('HS Info'!A383), "", 'HS Info'!A383)</f>
        <v/>
      </c>
      <c r="F384" s="5" t="str">
        <f>IFERROR(VLOOKUP($E384, 'HS Info'!$A:$D, 4, FALSE), IF($E384="", "", "Not in HS Info"))</f>
        <v/>
      </c>
      <c r="G384" t="str">
        <f>IF(_xlfn.MAXIFS(ACT!$K:$K, ACT!$B:$B, 'Vetting Master'!$C384)&gt;0, _xlfn.MAXIFS(ACT!$K:$K, ACT!$B:$B, 'Vetting Master'!$C384), IF($E384="", "", 0))</f>
        <v/>
      </c>
      <c r="H384" t="str">
        <f>IF(_xlfn.MAXIFS(ACT!$J:$J, ACT!$B:$B, 'Vetting Master'!$C384)&gt;0, _xlfn.MAXIFS(ACT!$J:$J, ACT!$B:$B, 'Vetting Master'!$C384), IF($E384="", "", 0))</f>
        <v/>
      </c>
      <c r="I384" t="str">
        <f>IF(_xlfn.MAXIFS('SLCC Placement'!K:K, 'SLCC Placement'!B:B, 'Vetting Master'!$C384)&gt;0, _xlfn.MAXIFS('SLCC Placement'!K:K, 'SLCC Placement'!B:B, 'Vetting Master'!$C384), IF($E384="", "", 0))</f>
        <v/>
      </c>
      <c r="J384" t="str">
        <f>IF(_xlfn.MAXIFS('SLCC Placement'!J:J, 'SLCC Placement'!B:B, 'Vetting Master'!$C384)&gt;0, _xlfn.MAXIFS('SLCC Placement'!J:J, 'SLCC Placement'!B:B, 'Vetting Master'!$C384), IF($E384="", "", 0))</f>
        <v/>
      </c>
      <c r="K384" s="5" t="str">
        <f>IFERROR(IF(AND(MATCH(C384,'AP Credit'!B:B,0)&gt;0, MATCH("ENGL 1010",'AP Credit'!J:J,0)&gt;0),"Yes","No"), IF($E384="", " ", "No"))</f>
        <v xml:space="preserve"> </v>
      </c>
      <c r="L384" s="11" t="str" cm="1">
        <f t="array" ref="L384">IF($E384="", "", _xlfn.IFNA(_xlfn.IFS( J384&gt;599,  "1210 - Verify C or Better",  AND(J384&gt;499, OR(I384&gt;13, G384&gt;17)), "1060 - Verify C or Better", AND( OR(G384&gt;17, I384&gt;13), OR(H384&gt;22, J384&gt;399)), "1050 - Verify C or Better", OR( H384&gt;21, J384&gt;299), "1010/1030/1040", OR( H384&gt;19, J384&gt;299), "1010/1030", OR( H384&gt;18, J384&gt;299), "1030"), "Verify C or better in Secondary Math 1,2,3"))</f>
        <v/>
      </c>
      <c r="M384" s="4" t="str">
        <f>IFERROR(VLOOKUP($E384, 'HS Info'!$A:$E, 5, FALSE), IF($E384="", "", "Not in HS Info"))</f>
        <v/>
      </c>
      <c r="N384" s="5" t="str">
        <f>IFERROR(VLOOKUP($C384,Holds!$C:$K, 2, FALSE), IF($E384="", "", 0))</f>
        <v/>
      </c>
      <c r="O384" s="7" t="str">
        <f>IF($E384="", "", _xlfn.XLOOKUP(C384, 'SLCC Student'!H:H, 'SLCC Student'!P:P, "Not Found", 0, 1))</f>
        <v/>
      </c>
      <c r="P384" s="5" t="str">
        <f>IFERROR(VLOOKUP($E384, 'SLCC Student'!$A:$Q, 10, FALSE), IF($E384="", "", "Not Admitted"))</f>
        <v/>
      </c>
      <c r="Q384" s="5" t="str">
        <f>IFERROR(VLOOKUP($E384,'SLCC Student'!$A:$Q,12,FALSE),IF($E384="","", "NotAdmitted"))</f>
        <v/>
      </c>
    </row>
    <row r="385" spans="1:17" x14ac:dyDescent="0.2">
      <c r="A385" s="5" t="str">
        <f>IFERROR(VLOOKUP($E385,'HS Info'!$A:$D,2,FALSE),IF($E385="","","Not in HS Info"))</f>
        <v/>
      </c>
      <c r="B385" s="6" t="str">
        <f>IFERROR(VLOOKUP($C385, 'SLCC Student'!$H:$R, 11, FALSE), IF($E385="", "",  "Not yet admitted"))</f>
        <v/>
      </c>
      <c r="C385" s="5" t="str">
        <f>IFERROR(VLOOKUP($E385,'SLCC Student'!$A:$R,8,FALSE), IF($E385="", "", "Not yet admitted"))</f>
        <v/>
      </c>
      <c r="D385" s="5" t="str">
        <f>IFERROR(VLOOKUP($E385, 'HS Info'!$A:$D, 3, FALSE), IF($E385="", "",  "Not in HS Info"))</f>
        <v/>
      </c>
      <c r="E385" t="str">
        <f>IF(ISBLANK('HS Info'!A384), "", 'HS Info'!A384)</f>
        <v/>
      </c>
      <c r="F385" s="5" t="str">
        <f>IFERROR(VLOOKUP($E385, 'HS Info'!$A:$D, 4, FALSE), IF($E385="", "", "Not in HS Info"))</f>
        <v/>
      </c>
      <c r="G385" t="str">
        <f>IF(_xlfn.MAXIFS(ACT!$K:$K, ACT!$B:$B, 'Vetting Master'!$C385)&gt;0, _xlfn.MAXIFS(ACT!$K:$K, ACT!$B:$B, 'Vetting Master'!$C385), IF($E385="", "", 0))</f>
        <v/>
      </c>
      <c r="H385" t="str">
        <f>IF(_xlfn.MAXIFS(ACT!$J:$J, ACT!$B:$B, 'Vetting Master'!$C385)&gt;0, _xlfn.MAXIFS(ACT!$J:$J, ACT!$B:$B, 'Vetting Master'!$C385), IF($E385="", "", 0))</f>
        <v/>
      </c>
      <c r="I385" t="str">
        <f>IF(_xlfn.MAXIFS('SLCC Placement'!K:K, 'SLCC Placement'!B:B, 'Vetting Master'!$C385)&gt;0, _xlfn.MAXIFS('SLCC Placement'!K:K, 'SLCC Placement'!B:B, 'Vetting Master'!$C385), IF($E385="", "", 0))</f>
        <v/>
      </c>
      <c r="J385" t="str">
        <f>IF(_xlfn.MAXIFS('SLCC Placement'!J:J, 'SLCC Placement'!B:B, 'Vetting Master'!$C385)&gt;0, _xlfn.MAXIFS('SLCC Placement'!J:J, 'SLCC Placement'!B:B, 'Vetting Master'!$C385), IF($E385="", "", 0))</f>
        <v/>
      </c>
      <c r="K385" s="5" t="str">
        <f>IFERROR(IF(AND(MATCH(C385,'AP Credit'!B:B,0)&gt;0, MATCH("ENGL 1010",'AP Credit'!J:J,0)&gt;0),"Yes","No"), IF($E385="", " ", "No"))</f>
        <v xml:space="preserve"> </v>
      </c>
      <c r="L385" s="11" t="str" cm="1">
        <f t="array" ref="L385">IF($E385="", "", _xlfn.IFNA(_xlfn.IFS( J385&gt;599,  "1210 - Verify C or Better",  AND(J385&gt;499, OR(I385&gt;13, G385&gt;17)), "1060 - Verify C or Better", AND( OR(G385&gt;17, I385&gt;13), OR(H385&gt;22, J385&gt;399)), "1050 - Verify C or Better", OR( H385&gt;21, J385&gt;299), "1010/1030/1040", OR( H385&gt;19, J385&gt;299), "1010/1030", OR( H385&gt;18, J385&gt;299), "1030"), "Verify C or better in Secondary Math 1,2,3"))</f>
        <v/>
      </c>
      <c r="M385" s="4" t="str">
        <f>IFERROR(VLOOKUP($E385, 'HS Info'!$A:$E, 5, FALSE), IF($E385="", "", "Not in HS Info"))</f>
        <v/>
      </c>
      <c r="N385" s="5" t="str">
        <f>IFERROR(VLOOKUP($C385,Holds!$C:$K, 2, FALSE), IF($E385="", "", 0))</f>
        <v/>
      </c>
      <c r="O385" s="7" t="str">
        <f>IF($E385="", "", _xlfn.XLOOKUP(C385, 'SLCC Student'!H:H, 'SLCC Student'!P:P, "Not Found", 0, 1))</f>
        <v/>
      </c>
      <c r="P385" s="5" t="str">
        <f>IFERROR(VLOOKUP($E385, 'SLCC Student'!$A:$Q, 10, FALSE), IF($E385="", "", "Not Admitted"))</f>
        <v/>
      </c>
      <c r="Q385" s="5" t="str">
        <f>IFERROR(VLOOKUP($E385,'SLCC Student'!$A:$Q,12,FALSE),IF($E385="","", "NotAdmitted"))</f>
        <v/>
      </c>
    </row>
    <row r="386" spans="1:17" x14ac:dyDescent="0.2">
      <c r="A386" s="5" t="str">
        <f>IFERROR(VLOOKUP($E386,'HS Info'!$A:$D,2,FALSE),IF($E386="","","Not in HS Info"))</f>
        <v/>
      </c>
      <c r="B386" s="6" t="str">
        <f>IFERROR(VLOOKUP($C386, 'SLCC Student'!$H:$R, 11, FALSE), IF($E386="", "",  "Not yet admitted"))</f>
        <v/>
      </c>
      <c r="C386" s="5" t="str">
        <f>IFERROR(VLOOKUP($E386,'SLCC Student'!$A:$R,8,FALSE), IF($E386="", "", "Not yet admitted"))</f>
        <v/>
      </c>
      <c r="D386" s="5" t="str">
        <f>IFERROR(VLOOKUP($E386, 'HS Info'!$A:$D, 3, FALSE), IF($E386="", "",  "Not in HS Info"))</f>
        <v/>
      </c>
      <c r="E386" t="str">
        <f>IF(ISBLANK('HS Info'!A385), "", 'HS Info'!A385)</f>
        <v/>
      </c>
      <c r="F386" s="5" t="str">
        <f>IFERROR(VLOOKUP($E386, 'HS Info'!$A:$D, 4, FALSE), IF($E386="", "", "Not in HS Info"))</f>
        <v/>
      </c>
      <c r="G386" t="str">
        <f>IF(_xlfn.MAXIFS(ACT!$K:$K, ACT!$B:$B, 'Vetting Master'!$C386)&gt;0, _xlfn.MAXIFS(ACT!$K:$K, ACT!$B:$B, 'Vetting Master'!$C386), IF($E386="", "", 0))</f>
        <v/>
      </c>
      <c r="H386" t="str">
        <f>IF(_xlfn.MAXIFS(ACT!$J:$J, ACT!$B:$B, 'Vetting Master'!$C386)&gt;0, _xlfn.MAXIFS(ACT!$J:$J, ACT!$B:$B, 'Vetting Master'!$C386), IF($E386="", "", 0))</f>
        <v/>
      </c>
      <c r="I386" t="str">
        <f>IF(_xlfn.MAXIFS('SLCC Placement'!K:K, 'SLCC Placement'!B:B, 'Vetting Master'!$C386)&gt;0, _xlfn.MAXIFS('SLCC Placement'!K:K, 'SLCC Placement'!B:B, 'Vetting Master'!$C386), IF($E386="", "", 0))</f>
        <v/>
      </c>
      <c r="J386" t="str">
        <f>IF(_xlfn.MAXIFS('SLCC Placement'!J:J, 'SLCC Placement'!B:B, 'Vetting Master'!$C386)&gt;0, _xlfn.MAXIFS('SLCC Placement'!J:J, 'SLCC Placement'!B:B, 'Vetting Master'!$C386), IF($E386="", "", 0))</f>
        <v/>
      </c>
      <c r="K386" s="5" t="str">
        <f>IFERROR(IF(AND(MATCH(C386,'AP Credit'!B:B,0)&gt;0, MATCH("ENGL 1010",'AP Credit'!J:J,0)&gt;0),"Yes","No"), IF($E386="", " ", "No"))</f>
        <v xml:space="preserve"> </v>
      </c>
      <c r="L386" s="11" t="str" cm="1">
        <f t="array" ref="L386">IF($E386="", "", _xlfn.IFNA(_xlfn.IFS( J386&gt;599,  "1210 - Verify C or Better",  AND(J386&gt;499, OR(I386&gt;13, G386&gt;17)), "1060 - Verify C or Better", AND( OR(G386&gt;17, I386&gt;13), OR(H386&gt;22, J386&gt;399)), "1050 - Verify C or Better", OR( H386&gt;21, J386&gt;299), "1010/1030/1040", OR( H386&gt;19, J386&gt;299), "1010/1030", OR( H386&gt;18, J386&gt;299), "1030"), "Verify C or better in Secondary Math 1,2,3"))</f>
        <v/>
      </c>
      <c r="M386" s="4" t="str">
        <f>IFERROR(VLOOKUP($E386, 'HS Info'!$A:$E, 5, FALSE), IF($E386="", "", "Not in HS Info"))</f>
        <v/>
      </c>
      <c r="N386" s="5" t="str">
        <f>IFERROR(VLOOKUP($C386,Holds!$C:$K, 2, FALSE), IF($E386="", "", 0))</f>
        <v/>
      </c>
      <c r="O386" s="7" t="str">
        <f>IF($E386="", "", _xlfn.XLOOKUP(C386, 'SLCC Student'!H:H, 'SLCC Student'!P:P, "Not Found", 0, 1))</f>
        <v/>
      </c>
      <c r="P386" s="5" t="str">
        <f>IFERROR(VLOOKUP($E386, 'SLCC Student'!$A:$Q, 10, FALSE), IF($E386="", "", "Not Admitted"))</f>
        <v/>
      </c>
      <c r="Q386" s="5" t="str">
        <f>IFERROR(VLOOKUP($E386,'SLCC Student'!$A:$Q,12,FALSE),IF($E386="","", "NotAdmitted"))</f>
        <v/>
      </c>
    </row>
    <row r="387" spans="1:17" x14ac:dyDescent="0.2">
      <c r="A387" s="5" t="str">
        <f>IFERROR(VLOOKUP($E387,'HS Info'!$A:$D,2,FALSE),IF($E387="","","Not in HS Info"))</f>
        <v/>
      </c>
      <c r="B387" s="6" t="str">
        <f>IFERROR(VLOOKUP($C387, 'SLCC Student'!$H:$R, 11, FALSE), IF($E387="", "",  "Not yet admitted"))</f>
        <v/>
      </c>
      <c r="C387" s="5" t="str">
        <f>IFERROR(VLOOKUP($E387,'SLCC Student'!$A:$R,8,FALSE), IF($E387="", "", "Not yet admitted"))</f>
        <v/>
      </c>
      <c r="D387" s="5" t="str">
        <f>IFERROR(VLOOKUP($E387, 'HS Info'!$A:$D, 3, FALSE), IF($E387="", "",  "Not in HS Info"))</f>
        <v/>
      </c>
      <c r="E387" t="str">
        <f>IF(ISBLANK('HS Info'!A386), "", 'HS Info'!A386)</f>
        <v/>
      </c>
      <c r="F387" s="5" t="str">
        <f>IFERROR(VLOOKUP($E387, 'HS Info'!$A:$D, 4, FALSE), IF($E387="", "", "Not in HS Info"))</f>
        <v/>
      </c>
      <c r="G387" t="str">
        <f>IF(_xlfn.MAXIFS(ACT!$K:$K, ACT!$B:$B, 'Vetting Master'!$C387)&gt;0, _xlfn.MAXIFS(ACT!$K:$K, ACT!$B:$B, 'Vetting Master'!$C387), IF($E387="", "", 0))</f>
        <v/>
      </c>
      <c r="H387" t="str">
        <f>IF(_xlfn.MAXIFS(ACT!$J:$J, ACT!$B:$B, 'Vetting Master'!$C387)&gt;0, _xlfn.MAXIFS(ACT!$J:$J, ACT!$B:$B, 'Vetting Master'!$C387), IF($E387="", "", 0))</f>
        <v/>
      </c>
      <c r="I387" t="str">
        <f>IF(_xlfn.MAXIFS('SLCC Placement'!K:K, 'SLCC Placement'!B:B, 'Vetting Master'!$C387)&gt;0, _xlfn.MAXIFS('SLCC Placement'!K:K, 'SLCC Placement'!B:B, 'Vetting Master'!$C387), IF($E387="", "", 0))</f>
        <v/>
      </c>
      <c r="J387" t="str">
        <f>IF(_xlfn.MAXIFS('SLCC Placement'!J:J, 'SLCC Placement'!B:B, 'Vetting Master'!$C387)&gt;0, _xlfn.MAXIFS('SLCC Placement'!J:J, 'SLCC Placement'!B:B, 'Vetting Master'!$C387), IF($E387="", "", 0))</f>
        <v/>
      </c>
      <c r="K387" s="5" t="str">
        <f>IFERROR(IF(AND(MATCH(C387,'AP Credit'!B:B,0)&gt;0, MATCH("ENGL 1010",'AP Credit'!J:J,0)&gt;0),"Yes","No"), IF($E387="", " ", "No"))</f>
        <v xml:space="preserve"> </v>
      </c>
      <c r="L387" s="11" t="str" cm="1">
        <f t="array" ref="L387">IF($E387="", "", _xlfn.IFNA(_xlfn.IFS( J387&gt;599,  "1210 - Verify C or Better",  AND(J387&gt;499, OR(I387&gt;13, G387&gt;17)), "1060 - Verify C or Better", AND( OR(G387&gt;17, I387&gt;13), OR(H387&gt;22, J387&gt;399)), "1050 - Verify C or Better", OR( H387&gt;21, J387&gt;299), "1010/1030/1040", OR( H387&gt;19, J387&gt;299), "1010/1030", OR( H387&gt;18, J387&gt;299), "1030"), "Verify C or better in Secondary Math 1,2,3"))</f>
        <v/>
      </c>
      <c r="M387" s="4" t="str">
        <f>IFERROR(VLOOKUP($E387, 'HS Info'!$A:$E, 5, FALSE), IF($E387="", "", "Not in HS Info"))</f>
        <v/>
      </c>
      <c r="N387" s="5" t="str">
        <f>IFERROR(VLOOKUP($C387,Holds!$C:$K, 2, FALSE), IF($E387="", "", 0))</f>
        <v/>
      </c>
      <c r="O387" s="7" t="str">
        <f>IF($E387="", "", _xlfn.XLOOKUP(C387, 'SLCC Student'!H:H, 'SLCC Student'!P:P, "Not Found", 0, 1))</f>
        <v/>
      </c>
      <c r="P387" s="5" t="str">
        <f>IFERROR(VLOOKUP($E387, 'SLCC Student'!$A:$Q, 10, FALSE), IF($E387="", "", "Not Admitted"))</f>
        <v/>
      </c>
      <c r="Q387" s="5" t="str">
        <f>IFERROR(VLOOKUP($E387,'SLCC Student'!$A:$Q,12,FALSE),IF($E387="","", "NotAdmitted"))</f>
        <v/>
      </c>
    </row>
    <row r="388" spans="1:17" x14ac:dyDescent="0.2">
      <c r="A388" s="5" t="str">
        <f>IFERROR(VLOOKUP($E388,'HS Info'!$A:$D,2,FALSE),IF($E388="","","Not in HS Info"))</f>
        <v/>
      </c>
      <c r="B388" s="6" t="str">
        <f>IFERROR(VLOOKUP($C388, 'SLCC Student'!$H:$R, 11, FALSE), IF($E388="", "",  "Not yet admitted"))</f>
        <v/>
      </c>
      <c r="C388" s="5" t="str">
        <f>IFERROR(VLOOKUP($E388,'SLCC Student'!$A:$R,8,FALSE), IF($E388="", "", "Not yet admitted"))</f>
        <v/>
      </c>
      <c r="D388" s="5" t="str">
        <f>IFERROR(VLOOKUP($E388, 'HS Info'!$A:$D, 3, FALSE), IF($E388="", "",  "Not in HS Info"))</f>
        <v/>
      </c>
      <c r="E388" t="str">
        <f>IF(ISBLANK('HS Info'!A387), "", 'HS Info'!A387)</f>
        <v/>
      </c>
      <c r="F388" s="5" t="str">
        <f>IFERROR(VLOOKUP($E388, 'HS Info'!$A:$D, 4, FALSE), IF($E388="", "", "Not in HS Info"))</f>
        <v/>
      </c>
      <c r="G388" t="str">
        <f>IF(_xlfn.MAXIFS(ACT!$K:$K, ACT!$B:$B, 'Vetting Master'!$C388)&gt;0, _xlfn.MAXIFS(ACT!$K:$K, ACT!$B:$B, 'Vetting Master'!$C388), IF($E388="", "", 0))</f>
        <v/>
      </c>
      <c r="H388" t="str">
        <f>IF(_xlfn.MAXIFS(ACT!$J:$J, ACT!$B:$B, 'Vetting Master'!$C388)&gt;0, _xlfn.MAXIFS(ACT!$J:$J, ACT!$B:$B, 'Vetting Master'!$C388), IF($E388="", "", 0))</f>
        <v/>
      </c>
      <c r="I388" t="str">
        <f>IF(_xlfn.MAXIFS('SLCC Placement'!K:K, 'SLCC Placement'!B:B, 'Vetting Master'!$C388)&gt;0, _xlfn.MAXIFS('SLCC Placement'!K:K, 'SLCC Placement'!B:B, 'Vetting Master'!$C388), IF($E388="", "", 0))</f>
        <v/>
      </c>
      <c r="J388" t="str">
        <f>IF(_xlfn.MAXIFS('SLCC Placement'!J:J, 'SLCC Placement'!B:B, 'Vetting Master'!$C388)&gt;0, _xlfn.MAXIFS('SLCC Placement'!J:J, 'SLCC Placement'!B:B, 'Vetting Master'!$C388), IF($E388="", "", 0))</f>
        <v/>
      </c>
      <c r="K388" s="5" t="str">
        <f>IFERROR(IF(AND(MATCH(C388,'AP Credit'!B:B,0)&gt;0, MATCH("ENGL 1010",'AP Credit'!J:J,0)&gt;0),"Yes","No"), IF($E388="", " ", "No"))</f>
        <v xml:space="preserve"> </v>
      </c>
      <c r="L388" s="11" t="str" cm="1">
        <f t="array" ref="L388">IF($E388="", "", _xlfn.IFNA(_xlfn.IFS( J388&gt;599,  "1210 - Verify C or Better",  AND(J388&gt;499, OR(I388&gt;13, G388&gt;17)), "1060 - Verify C or Better", AND( OR(G388&gt;17, I388&gt;13), OR(H388&gt;22, J388&gt;399)), "1050 - Verify C or Better", OR( H388&gt;21, J388&gt;299), "1010/1030/1040", OR( H388&gt;19, J388&gt;299), "1010/1030", OR( H388&gt;18, J388&gt;299), "1030"), "Verify C or better in Secondary Math 1,2,3"))</f>
        <v/>
      </c>
      <c r="M388" s="4" t="str">
        <f>IFERROR(VLOOKUP($E388, 'HS Info'!$A:$E, 5, FALSE), IF($E388="", "", "Not in HS Info"))</f>
        <v/>
      </c>
      <c r="N388" s="5" t="str">
        <f>IFERROR(VLOOKUP($C388,Holds!$C:$K, 2, FALSE), IF($E388="", "", 0))</f>
        <v/>
      </c>
      <c r="O388" s="7" t="str">
        <f>IF($E388="", "", _xlfn.XLOOKUP(C388, 'SLCC Student'!H:H, 'SLCC Student'!P:P, "Not Found", 0, 1))</f>
        <v/>
      </c>
      <c r="P388" s="5" t="str">
        <f>IFERROR(VLOOKUP($E388, 'SLCC Student'!$A:$Q, 10, FALSE), IF($E388="", "", "Not Admitted"))</f>
        <v/>
      </c>
      <c r="Q388" s="5" t="str">
        <f>IFERROR(VLOOKUP($E388,'SLCC Student'!$A:$Q,12,FALSE),IF($E388="","", "NotAdmitted"))</f>
        <v/>
      </c>
    </row>
    <row r="389" spans="1:17" x14ac:dyDescent="0.2">
      <c r="A389" s="5" t="str">
        <f>IFERROR(VLOOKUP($E389,'HS Info'!$A:$D,2,FALSE),IF($E389="","","Not in HS Info"))</f>
        <v/>
      </c>
      <c r="B389" s="6" t="str">
        <f>IFERROR(VLOOKUP($C389, 'SLCC Student'!$H:$R, 11, FALSE), IF($E389="", "",  "Not yet admitted"))</f>
        <v/>
      </c>
      <c r="C389" s="5" t="str">
        <f>IFERROR(VLOOKUP($E389,'SLCC Student'!$A:$R,8,FALSE), IF($E389="", "", "Not yet admitted"))</f>
        <v/>
      </c>
      <c r="D389" s="5" t="str">
        <f>IFERROR(VLOOKUP($E389, 'HS Info'!$A:$D, 3, FALSE), IF($E389="", "",  "Not in HS Info"))</f>
        <v/>
      </c>
      <c r="E389" t="str">
        <f>IF(ISBLANK('HS Info'!A388), "", 'HS Info'!A388)</f>
        <v/>
      </c>
      <c r="F389" s="5" t="str">
        <f>IFERROR(VLOOKUP($E389, 'HS Info'!$A:$D, 4, FALSE), IF($E389="", "", "Not in HS Info"))</f>
        <v/>
      </c>
      <c r="G389" t="str">
        <f>IF(_xlfn.MAXIFS(ACT!$K:$K, ACT!$B:$B, 'Vetting Master'!$C389)&gt;0, _xlfn.MAXIFS(ACT!$K:$K, ACT!$B:$B, 'Vetting Master'!$C389), IF($E389="", "", 0))</f>
        <v/>
      </c>
      <c r="H389" t="str">
        <f>IF(_xlfn.MAXIFS(ACT!$J:$J, ACT!$B:$B, 'Vetting Master'!$C389)&gt;0, _xlfn.MAXIFS(ACT!$J:$J, ACT!$B:$B, 'Vetting Master'!$C389), IF($E389="", "", 0))</f>
        <v/>
      </c>
      <c r="I389" t="str">
        <f>IF(_xlfn.MAXIFS('SLCC Placement'!K:K, 'SLCC Placement'!B:B, 'Vetting Master'!$C389)&gt;0, _xlfn.MAXIFS('SLCC Placement'!K:K, 'SLCC Placement'!B:B, 'Vetting Master'!$C389), IF($E389="", "", 0))</f>
        <v/>
      </c>
      <c r="J389" t="str">
        <f>IF(_xlfn.MAXIFS('SLCC Placement'!J:J, 'SLCC Placement'!B:B, 'Vetting Master'!$C389)&gt;0, _xlfn.MAXIFS('SLCC Placement'!J:J, 'SLCC Placement'!B:B, 'Vetting Master'!$C389), IF($E389="", "", 0))</f>
        <v/>
      </c>
      <c r="K389" s="5" t="str">
        <f>IFERROR(IF(AND(MATCH(C389,'AP Credit'!B:B,0)&gt;0, MATCH("ENGL 1010",'AP Credit'!J:J,0)&gt;0),"Yes","No"), IF($E389="", " ", "No"))</f>
        <v xml:space="preserve"> </v>
      </c>
      <c r="L389" s="11" t="str" cm="1">
        <f t="array" ref="L389">IF($E389="", "", _xlfn.IFNA(_xlfn.IFS( J389&gt;599,  "1210 - Verify C or Better",  AND(J389&gt;499, OR(I389&gt;13, G389&gt;17)), "1060 - Verify C or Better", AND( OR(G389&gt;17, I389&gt;13), OR(H389&gt;22, J389&gt;399)), "1050 - Verify C or Better", OR( H389&gt;21, J389&gt;299), "1010/1030/1040", OR( H389&gt;19, J389&gt;299), "1010/1030", OR( H389&gt;18, J389&gt;299), "1030"), "Verify C or better in Secondary Math 1,2,3"))</f>
        <v/>
      </c>
      <c r="M389" s="4" t="str">
        <f>IFERROR(VLOOKUP($E389, 'HS Info'!$A:$E, 5, FALSE), IF($E389="", "", "Not in HS Info"))</f>
        <v/>
      </c>
      <c r="N389" s="5" t="str">
        <f>IFERROR(VLOOKUP($C389,Holds!$C:$K, 2, FALSE), IF($E389="", "", 0))</f>
        <v/>
      </c>
      <c r="O389" s="7" t="str">
        <f>IF($E389="", "", _xlfn.XLOOKUP(C389, 'SLCC Student'!H:H, 'SLCC Student'!P:P, "Not Found", 0, 1))</f>
        <v/>
      </c>
      <c r="P389" s="5" t="str">
        <f>IFERROR(VLOOKUP($E389, 'SLCC Student'!$A:$Q, 10, FALSE), IF($E389="", "", "Not Admitted"))</f>
        <v/>
      </c>
      <c r="Q389" s="5" t="str">
        <f>IFERROR(VLOOKUP($E389,'SLCC Student'!$A:$Q,12,FALSE),IF($E389="","", "NotAdmitted"))</f>
        <v/>
      </c>
    </row>
    <row r="390" spans="1:17" x14ac:dyDescent="0.2">
      <c r="A390" s="5" t="str">
        <f>IFERROR(VLOOKUP($E390,'HS Info'!$A:$D,2,FALSE),IF($E390="","","Not in HS Info"))</f>
        <v/>
      </c>
      <c r="B390" s="6" t="str">
        <f>IFERROR(VLOOKUP($C390, 'SLCC Student'!$H:$R, 11, FALSE), IF($E390="", "",  "Not yet admitted"))</f>
        <v/>
      </c>
      <c r="C390" s="5" t="str">
        <f>IFERROR(VLOOKUP($E390,'SLCC Student'!$A:$R,8,FALSE), IF($E390="", "", "Not yet admitted"))</f>
        <v/>
      </c>
      <c r="D390" s="5" t="str">
        <f>IFERROR(VLOOKUP($E390, 'HS Info'!$A:$D, 3, FALSE), IF($E390="", "",  "Not in HS Info"))</f>
        <v/>
      </c>
      <c r="E390" t="str">
        <f>IF(ISBLANK('HS Info'!A389), "", 'HS Info'!A389)</f>
        <v/>
      </c>
      <c r="F390" s="5" t="str">
        <f>IFERROR(VLOOKUP($E390, 'HS Info'!$A:$D, 4, FALSE), IF($E390="", "", "Not in HS Info"))</f>
        <v/>
      </c>
      <c r="G390" t="str">
        <f>IF(_xlfn.MAXIFS(ACT!$K:$K, ACT!$B:$B, 'Vetting Master'!$C390)&gt;0, _xlfn.MAXIFS(ACT!$K:$K, ACT!$B:$B, 'Vetting Master'!$C390), IF($E390="", "", 0))</f>
        <v/>
      </c>
      <c r="H390" t="str">
        <f>IF(_xlfn.MAXIFS(ACT!$J:$J, ACT!$B:$B, 'Vetting Master'!$C390)&gt;0, _xlfn.MAXIFS(ACT!$J:$J, ACT!$B:$B, 'Vetting Master'!$C390), IF($E390="", "", 0))</f>
        <v/>
      </c>
      <c r="I390" t="str">
        <f>IF(_xlfn.MAXIFS('SLCC Placement'!K:K, 'SLCC Placement'!B:B, 'Vetting Master'!$C390)&gt;0, _xlfn.MAXIFS('SLCC Placement'!K:K, 'SLCC Placement'!B:B, 'Vetting Master'!$C390), IF($E390="", "", 0))</f>
        <v/>
      </c>
      <c r="J390" t="str">
        <f>IF(_xlfn.MAXIFS('SLCC Placement'!J:J, 'SLCC Placement'!B:B, 'Vetting Master'!$C390)&gt;0, _xlfn.MAXIFS('SLCC Placement'!J:J, 'SLCC Placement'!B:B, 'Vetting Master'!$C390), IF($E390="", "", 0))</f>
        <v/>
      </c>
      <c r="K390" s="5" t="str">
        <f>IFERROR(IF(AND(MATCH(C390,'AP Credit'!B:B,0)&gt;0, MATCH("ENGL 1010",'AP Credit'!J:J,0)&gt;0),"Yes","No"), IF($E390="", " ", "No"))</f>
        <v xml:space="preserve"> </v>
      </c>
      <c r="L390" s="11" t="str" cm="1">
        <f t="array" ref="L390">IF($E390="", "", _xlfn.IFNA(_xlfn.IFS( J390&gt;599,  "1210 - Verify C or Better",  AND(J390&gt;499, OR(I390&gt;13, G390&gt;17)), "1060 - Verify C or Better", AND( OR(G390&gt;17, I390&gt;13), OR(H390&gt;22, J390&gt;399)), "1050 - Verify C or Better", OR( H390&gt;21, J390&gt;299), "1010/1030/1040", OR( H390&gt;19, J390&gt;299), "1010/1030", OR( H390&gt;18, J390&gt;299), "1030"), "Verify C or better in Secondary Math 1,2,3"))</f>
        <v/>
      </c>
      <c r="M390" s="4" t="str">
        <f>IFERROR(VLOOKUP($E390, 'HS Info'!$A:$E, 5, FALSE), IF($E390="", "", "Not in HS Info"))</f>
        <v/>
      </c>
      <c r="N390" s="5" t="str">
        <f>IFERROR(VLOOKUP($C390,Holds!$C:$K, 2, FALSE), IF($E390="", "", 0))</f>
        <v/>
      </c>
      <c r="O390" s="7" t="str">
        <f>IF($E390="", "", _xlfn.XLOOKUP(C390, 'SLCC Student'!H:H, 'SLCC Student'!P:P, "Not Found", 0, 1))</f>
        <v/>
      </c>
      <c r="P390" s="5" t="str">
        <f>IFERROR(VLOOKUP($E390, 'SLCC Student'!$A:$Q, 10, FALSE), IF($E390="", "", "Not Admitted"))</f>
        <v/>
      </c>
      <c r="Q390" s="5" t="str">
        <f>IFERROR(VLOOKUP($E390,'SLCC Student'!$A:$Q,12,FALSE),IF($E390="","", "NotAdmitted"))</f>
        <v/>
      </c>
    </row>
    <row r="391" spans="1:17" x14ac:dyDescent="0.2">
      <c r="A391" s="5" t="str">
        <f>IFERROR(VLOOKUP($E391,'HS Info'!$A:$D,2,FALSE),IF($E391="","","Not in HS Info"))</f>
        <v/>
      </c>
      <c r="B391" s="6" t="str">
        <f>IFERROR(VLOOKUP($C391, 'SLCC Student'!$H:$R, 11, FALSE), IF($E391="", "",  "Not yet admitted"))</f>
        <v/>
      </c>
      <c r="C391" s="5" t="str">
        <f>IFERROR(VLOOKUP($E391,'SLCC Student'!$A:$R,8,FALSE), IF($E391="", "", "Not yet admitted"))</f>
        <v/>
      </c>
      <c r="D391" s="5" t="str">
        <f>IFERROR(VLOOKUP($E391, 'HS Info'!$A:$D, 3, FALSE), IF($E391="", "",  "Not in HS Info"))</f>
        <v/>
      </c>
      <c r="E391" t="str">
        <f>IF(ISBLANK('HS Info'!A390), "", 'HS Info'!A390)</f>
        <v/>
      </c>
      <c r="F391" s="5" t="str">
        <f>IFERROR(VLOOKUP($E391, 'HS Info'!$A:$D, 4, FALSE), IF($E391="", "", "Not in HS Info"))</f>
        <v/>
      </c>
      <c r="G391" t="str">
        <f>IF(_xlfn.MAXIFS(ACT!$K:$K, ACT!$B:$B, 'Vetting Master'!$C391)&gt;0, _xlfn.MAXIFS(ACT!$K:$K, ACT!$B:$B, 'Vetting Master'!$C391), IF($E391="", "", 0))</f>
        <v/>
      </c>
      <c r="H391" t="str">
        <f>IF(_xlfn.MAXIFS(ACT!$J:$J, ACT!$B:$B, 'Vetting Master'!$C391)&gt;0, _xlfn.MAXIFS(ACT!$J:$J, ACT!$B:$B, 'Vetting Master'!$C391), IF($E391="", "", 0))</f>
        <v/>
      </c>
      <c r="I391" t="str">
        <f>IF(_xlfn.MAXIFS('SLCC Placement'!K:K, 'SLCC Placement'!B:B, 'Vetting Master'!$C391)&gt;0, _xlfn.MAXIFS('SLCC Placement'!K:K, 'SLCC Placement'!B:B, 'Vetting Master'!$C391), IF($E391="", "", 0))</f>
        <v/>
      </c>
      <c r="J391" t="str">
        <f>IF(_xlfn.MAXIFS('SLCC Placement'!J:J, 'SLCC Placement'!B:B, 'Vetting Master'!$C391)&gt;0, _xlfn.MAXIFS('SLCC Placement'!J:J, 'SLCC Placement'!B:B, 'Vetting Master'!$C391), IF($E391="", "", 0))</f>
        <v/>
      </c>
      <c r="K391" s="5" t="str">
        <f>IFERROR(IF(AND(MATCH(C391,'AP Credit'!B:B,0)&gt;0, MATCH("ENGL 1010",'AP Credit'!J:J,0)&gt;0),"Yes","No"), IF($E391="", " ", "No"))</f>
        <v xml:space="preserve"> </v>
      </c>
      <c r="L391" s="11" t="str" cm="1">
        <f t="array" ref="L391">IF($E391="", "", _xlfn.IFNA(_xlfn.IFS( J391&gt;599,  "1210 - Verify C or Better",  AND(J391&gt;499, OR(I391&gt;13, G391&gt;17)), "1060 - Verify C or Better", AND( OR(G391&gt;17, I391&gt;13), OR(H391&gt;22, J391&gt;399)), "1050 - Verify C or Better", OR( H391&gt;21, J391&gt;299), "1010/1030/1040", OR( H391&gt;19, J391&gt;299), "1010/1030", OR( H391&gt;18, J391&gt;299), "1030"), "Verify C or better in Secondary Math 1,2,3"))</f>
        <v/>
      </c>
      <c r="M391" s="4" t="str">
        <f>IFERROR(VLOOKUP($E391, 'HS Info'!$A:$E, 5, FALSE), IF($E391="", "", "Not in HS Info"))</f>
        <v/>
      </c>
      <c r="N391" s="5" t="str">
        <f>IFERROR(VLOOKUP($C391,Holds!$C:$K, 2, FALSE), IF($E391="", "", 0))</f>
        <v/>
      </c>
      <c r="O391" s="7" t="str">
        <f>IF($E391="", "", _xlfn.XLOOKUP(C391, 'SLCC Student'!H:H, 'SLCC Student'!P:P, "Not Found", 0, 1))</f>
        <v/>
      </c>
      <c r="P391" s="5" t="str">
        <f>IFERROR(VLOOKUP($E391, 'SLCC Student'!$A:$Q, 10, FALSE), IF($E391="", "", "Not Admitted"))</f>
        <v/>
      </c>
      <c r="Q391" s="5" t="str">
        <f>IFERROR(VLOOKUP($E391,'SLCC Student'!$A:$Q,12,FALSE),IF($E391="","", "NotAdmitted"))</f>
        <v/>
      </c>
    </row>
    <row r="392" spans="1:17" x14ac:dyDescent="0.2">
      <c r="A392" s="5" t="str">
        <f>IFERROR(VLOOKUP($E392,'HS Info'!$A:$D,2,FALSE),IF($E392="","","Not in HS Info"))</f>
        <v/>
      </c>
      <c r="B392" s="6" t="str">
        <f>IFERROR(VLOOKUP($C392, 'SLCC Student'!$H:$R, 11, FALSE), IF($E392="", "",  "Not yet admitted"))</f>
        <v/>
      </c>
      <c r="C392" s="5" t="str">
        <f>IFERROR(VLOOKUP($E392,'SLCC Student'!$A:$R,8,FALSE), IF($E392="", "", "Not yet admitted"))</f>
        <v/>
      </c>
      <c r="D392" s="5" t="str">
        <f>IFERROR(VLOOKUP($E392, 'HS Info'!$A:$D, 3, FALSE), IF($E392="", "",  "Not in HS Info"))</f>
        <v/>
      </c>
      <c r="E392" t="str">
        <f>IF(ISBLANK('HS Info'!A391), "", 'HS Info'!A391)</f>
        <v/>
      </c>
      <c r="F392" s="5" t="str">
        <f>IFERROR(VLOOKUP($E392, 'HS Info'!$A:$D, 4, FALSE), IF($E392="", "", "Not in HS Info"))</f>
        <v/>
      </c>
      <c r="G392" t="str">
        <f>IF(_xlfn.MAXIFS(ACT!$K:$K, ACT!$B:$B, 'Vetting Master'!$C392)&gt;0, _xlfn.MAXIFS(ACT!$K:$K, ACT!$B:$B, 'Vetting Master'!$C392), IF($E392="", "", 0))</f>
        <v/>
      </c>
      <c r="H392" t="str">
        <f>IF(_xlfn.MAXIFS(ACT!$J:$J, ACT!$B:$B, 'Vetting Master'!$C392)&gt;0, _xlfn.MAXIFS(ACT!$J:$J, ACT!$B:$B, 'Vetting Master'!$C392), IF($E392="", "", 0))</f>
        <v/>
      </c>
      <c r="I392" t="str">
        <f>IF(_xlfn.MAXIFS('SLCC Placement'!K:K, 'SLCC Placement'!B:B, 'Vetting Master'!$C392)&gt;0, _xlfn.MAXIFS('SLCC Placement'!K:K, 'SLCC Placement'!B:B, 'Vetting Master'!$C392), IF($E392="", "", 0))</f>
        <v/>
      </c>
      <c r="J392" t="str">
        <f>IF(_xlfn.MAXIFS('SLCC Placement'!J:J, 'SLCC Placement'!B:B, 'Vetting Master'!$C392)&gt;0, _xlfn.MAXIFS('SLCC Placement'!J:J, 'SLCC Placement'!B:B, 'Vetting Master'!$C392), IF($E392="", "", 0))</f>
        <v/>
      </c>
      <c r="K392" s="5" t="str">
        <f>IFERROR(IF(AND(MATCH(C392,'AP Credit'!B:B,0)&gt;0, MATCH("ENGL 1010",'AP Credit'!J:J,0)&gt;0),"Yes","No"), IF($E392="", " ", "No"))</f>
        <v xml:space="preserve"> </v>
      </c>
      <c r="L392" s="11" t="str" cm="1">
        <f t="array" ref="L392">IF($E392="", "", _xlfn.IFNA(_xlfn.IFS( J392&gt;599,  "1210 - Verify C or Better",  AND(J392&gt;499, OR(I392&gt;13, G392&gt;17)), "1060 - Verify C or Better", AND( OR(G392&gt;17, I392&gt;13), OR(H392&gt;22, J392&gt;399)), "1050 - Verify C or Better", OR( H392&gt;21, J392&gt;299), "1010/1030/1040", OR( H392&gt;19, J392&gt;299), "1010/1030", OR( H392&gt;18, J392&gt;299), "1030"), "Verify C or better in Secondary Math 1,2,3"))</f>
        <v/>
      </c>
      <c r="M392" s="4" t="str">
        <f>IFERROR(VLOOKUP($E392, 'HS Info'!$A:$E, 5, FALSE), IF($E392="", "", "Not in HS Info"))</f>
        <v/>
      </c>
      <c r="N392" s="5" t="str">
        <f>IFERROR(VLOOKUP($C392,Holds!$C:$K, 2, FALSE), IF($E392="", "", 0))</f>
        <v/>
      </c>
      <c r="O392" s="7" t="str">
        <f>IF($E392="", "", _xlfn.XLOOKUP(C392, 'SLCC Student'!H:H, 'SLCC Student'!P:P, "Not Found", 0, 1))</f>
        <v/>
      </c>
      <c r="P392" s="5" t="str">
        <f>IFERROR(VLOOKUP($E392, 'SLCC Student'!$A:$Q, 10, FALSE), IF($E392="", "", "Not Admitted"))</f>
        <v/>
      </c>
      <c r="Q392" s="5" t="str">
        <f>IFERROR(VLOOKUP($E392,'SLCC Student'!$A:$Q,12,FALSE),IF($E392="","", "NotAdmitted"))</f>
        <v/>
      </c>
    </row>
    <row r="393" spans="1:17" x14ac:dyDescent="0.2">
      <c r="A393" s="5" t="str">
        <f>IFERROR(VLOOKUP($E393,'HS Info'!$A:$D,2,FALSE),IF($E393="","","Not in HS Info"))</f>
        <v/>
      </c>
      <c r="B393" s="6" t="str">
        <f>IFERROR(VLOOKUP($C393, 'SLCC Student'!$H:$R, 11, FALSE), IF($E393="", "",  "Not yet admitted"))</f>
        <v/>
      </c>
      <c r="C393" s="5" t="str">
        <f>IFERROR(VLOOKUP($E393,'SLCC Student'!$A:$R,8,FALSE), IF($E393="", "", "Not yet admitted"))</f>
        <v/>
      </c>
      <c r="D393" s="5" t="str">
        <f>IFERROR(VLOOKUP($E393, 'HS Info'!$A:$D, 3, FALSE), IF($E393="", "",  "Not in HS Info"))</f>
        <v/>
      </c>
      <c r="E393" t="str">
        <f>IF(ISBLANK('HS Info'!A392), "", 'HS Info'!A392)</f>
        <v/>
      </c>
      <c r="F393" s="5" t="str">
        <f>IFERROR(VLOOKUP($E393, 'HS Info'!$A:$D, 4, FALSE), IF($E393="", "", "Not in HS Info"))</f>
        <v/>
      </c>
      <c r="G393" t="str">
        <f>IF(_xlfn.MAXIFS(ACT!$K:$K, ACT!$B:$B, 'Vetting Master'!$C393)&gt;0, _xlfn.MAXIFS(ACT!$K:$K, ACT!$B:$B, 'Vetting Master'!$C393), IF($E393="", "", 0))</f>
        <v/>
      </c>
      <c r="H393" t="str">
        <f>IF(_xlfn.MAXIFS(ACT!$J:$J, ACT!$B:$B, 'Vetting Master'!$C393)&gt;0, _xlfn.MAXIFS(ACT!$J:$J, ACT!$B:$B, 'Vetting Master'!$C393), IF($E393="", "", 0))</f>
        <v/>
      </c>
      <c r="I393" t="str">
        <f>IF(_xlfn.MAXIFS('SLCC Placement'!K:K, 'SLCC Placement'!B:B, 'Vetting Master'!$C393)&gt;0, _xlfn.MAXIFS('SLCC Placement'!K:K, 'SLCC Placement'!B:B, 'Vetting Master'!$C393), IF($E393="", "", 0))</f>
        <v/>
      </c>
      <c r="J393" t="str">
        <f>IF(_xlfn.MAXIFS('SLCC Placement'!J:J, 'SLCC Placement'!B:B, 'Vetting Master'!$C393)&gt;0, _xlfn.MAXIFS('SLCC Placement'!J:J, 'SLCC Placement'!B:B, 'Vetting Master'!$C393), IF($E393="", "", 0))</f>
        <v/>
      </c>
      <c r="K393" s="5" t="str">
        <f>IFERROR(IF(AND(MATCH(C393,'AP Credit'!B:B,0)&gt;0, MATCH("ENGL 1010",'AP Credit'!J:J,0)&gt;0),"Yes","No"), IF($E393="", " ", "No"))</f>
        <v xml:space="preserve"> </v>
      </c>
      <c r="L393" s="11" t="str" cm="1">
        <f t="array" ref="L393">IF($E393="", "", _xlfn.IFNA(_xlfn.IFS( J393&gt;599,  "1210 - Verify C or Better",  AND(J393&gt;499, OR(I393&gt;13, G393&gt;17)), "1060 - Verify C or Better", AND( OR(G393&gt;17, I393&gt;13), OR(H393&gt;22, J393&gt;399)), "1050 - Verify C or Better", OR( H393&gt;21, J393&gt;299), "1010/1030/1040", OR( H393&gt;19, J393&gt;299), "1010/1030", OR( H393&gt;18, J393&gt;299), "1030"), "Verify C or better in Secondary Math 1,2,3"))</f>
        <v/>
      </c>
      <c r="M393" s="4" t="str">
        <f>IFERROR(VLOOKUP($E393, 'HS Info'!$A:$E, 5, FALSE), IF($E393="", "", "Not in HS Info"))</f>
        <v/>
      </c>
      <c r="N393" s="5" t="str">
        <f>IFERROR(VLOOKUP($C393,Holds!$C:$K, 2, FALSE), IF($E393="", "", 0))</f>
        <v/>
      </c>
      <c r="O393" s="7" t="str">
        <f>IF($E393="", "", _xlfn.XLOOKUP(C393, 'SLCC Student'!H:H, 'SLCC Student'!P:P, "Not Found", 0, 1))</f>
        <v/>
      </c>
      <c r="P393" s="5" t="str">
        <f>IFERROR(VLOOKUP($E393, 'SLCC Student'!$A:$Q, 10, FALSE), IF($E393="", "", "Not Admitted"))</f>
        <v/>
      </c>
      <c r="Q393" s="5" t="str">
        <f>IFERROR(VLOOKUP($E393,'SLCC Student'!$A:$Q,12,FALSE),IF($E393="","", "NotAdmitted"))</f>
        <v/>
      </c>
    </row>
    <row r="394" spans="1:17" x14ac:dyDescent="0.2">
      <c r="A394" s="5" t="str">
        <f>IFERROR(VLOOKUP($E394,'HS Info'!$A:$D,2,FALSE),IF($E394="","","Not in HS Info"))</f>
        <v/>
      </c>
      <c r="B394" s="6" t="str">
        <f>IFERROR(VLOOKUP($C394, 'SLCC Student'!$H:$R, 11, FALSE), IF($E394="", "",  "Not yet admitted"))</f>
        <v/>
      </c>
      <c r="C394" s="5" t="str">
        <f>IFERROR(VLOOKUP($E394,'SLCC Student'!$A:$R,8,FALSE), IF($E394="", "", "Not yet admitted"))</f>
        <v/>
      </c>
      <c r="D394" s="5" t="str">
        <f>IFERROR(VLOOKUP($E394, 'HS Info'!$A:$D, 3, FALSE), IF($E394="", "",  "Not in HS Info"))</f>
        <v/>
      </c>
      <c r="E394" t="str">
        <f>IF(ISBLANK('HS Info'!A393), "", 'HS Info'!A393)</f>
        <v/>
      </c>
      <c r="F394" s="5" t="str">
        <f>IFERROR(VLOOKUP($E394, 'HS Info'!$A:$D, 4, FALSE), IF($E394="", "", "Not in HS Info"))</f>
        <v/>
      </c>
      <c r="G394" t="str">
        <f>IF(_xlfn.MAXIFS(ACT!$K:$K, ACT!$B:$B, 'Vetting Master'!$C394)&gt;0, _xlfn.MAXIFS(ACT!$K:$K, ACT!$B:$B, 'Vetting Master'!$C394), IF($E394="", "", 0))</f>
        <v/>
      </c>
      <c r="H394" t="str">
        <f>IF(_xlfn.MAXIFS(ACT!$J:$J, ACT!$B:$B, 'Vetting Master'!$C394)&gt;0, _xlfn.MAXIFS(ACT!$J:$J, ACT!$B:$B, 'Vetting Master'!$C394), IF($E394="", "", 0))</f>
        <v/>
      </c>
      <c r="I394" t="str">
        <f>IF(_xlfn.MAXIFS('SLCC Placement'!K:K, 'SLCC Placement'!B:B, 'Vetting Master'!$C394)&gt;0, _xlfn.MAXIFS('SLCC Placement'!K:K, 'SLCC Placement'!B:B, 'Vetting Master'!$C394), IF($E394="", "", 0))</f>
        <v/>
      </c>
      <c r="J394" t="str">
        <f>IF(_xlfn.MAXIFS('SLCC Placement'!J:J, 'SLCC Placement'!B:B, 'Vetting Master'!$C394)&gt;0, _xlfn.MAXIFS('SLCC Placement'!J:J, 'SLCC Placement'!B:B, 'Vetting Master'!$C394), IF($E394="", "", 0))</f>
        <v/>
      </c>
      <c r="K394" s="5" t="str">
        <f>IFERROR(IF(AND(MATCH(C394,'AP Credit'!B:B,0)&gt;0, MATCH("ENGL 1010",'AP Credit'!J:J,0)&gt;0),"Yes","No"), IF($E394="", " ", "No"))</f>
        <v xml:space="preserve"> </v>
      </c>
      <c r="L394" s="11" t="str" cm="1">
        <f t="array" ref="L394">IF($E394="", "", _xlfn.IFNA(_xlfn.IFS( J394&gt;599,  "1210 - Verify C or Better",  AND(J394&gt;499, OR(I394&gt;13, G394&gt;17)), "1060 - Verify C or Better", AND( OR(G394&gt;17, I394&gt;13), OR(H394&gt;22, J394&gt;399)), "1050 - Verify C or Better", OR( H394&gt;21, J394&gt;299), "1010/1030/1040", OR( H394&gt;19, J394&gt;299), "1010/1030", OR( H394&gt;18, J394&gt;299), "1030"), "Verify C or better in Secondary Math 1,2,3"))</f>
        <v/>
      </c>
      <c r="M394" s="4" t="str">
        <f>IFERROR(VLOOKUP($E394, 'HS Info'!$A:$E, 5, FALSE), IF($E394="", "", "Not in HS Info"))</f>
        <v/>
      </c>
      <c r="N394" s="5" t="str">
        <f>IFERROR(VLOOKUP($C394,Holds!$C:$K, 2, FALSE), IF($E394="", "", 0))</f>
        <v/>
      </c>
      <c r="O394" s="7" t="str">
        <f>IF($E394="", "", _xlfn.XLOOKUP(C394, 'SLCC Student'!H:H, 'SLCC Student'!P:P, "Not Found", 0, 1))</f>
        <v/>
      </c>
      <c r="P394" s="5" t="str">
        <f>IFERROR(VLOOKUP($E394, 'SLCC Student'!$A:$Q, 10, FALSE), IF($E394="", "", "Not Admitted"))</f>
        <v/>
      </c>
      <c r="Q394" s="5" t="str">
        <f>IFERROR(VLOOKUP($E394,'SLCC Student'!$A:$Q,12,FALSE),IF($E394="","", "NotAdmitted"))</f>
        <v/>
      </c>
    </row>
    <row r="395" spans="1:17" x14ac:dyDescent="0.2">
      <c r="A395" s="5" t="str">
        <f>IFERROR(VLOOKUP($E395,'HS Info'!$A:$D,2,FALSE),IF($E395="","","Not in HS Info"))</f>
        <v/>
      </c>
      <c r="B395" s="6" t="str">
        <f>IFERROR(VLOOKUP($C395, 'SLCC Student'!$H:$R, 11, FALSE), IF($E395="", "",  "Not yet admitted"))</f>
        <v/>
      </c>
      <c r="C395" s="5" t="str">
        <f>IFERROR(VLOOKUP($E395,'SLCC Student'!$A:$R,8,FALSE), IF($E395="", "", "Not yet admitted"))</f>
        <v/>
      </c>
      <c r="D395" s="5" t="str">
        <f>IFERROR(VLOOKUP($E395, 'HS Info'!$A:$D, 3, FALSE), IF($E395="", "",  "Not in HS Info"))</f>
        <v/>
      </c>
      <c r="E395" t="str">
        <f>IF(ISBLANK('HS Info'!A394), "", 'HS Info'!A394)</f>
        <v/>
      </c>
      <c r="F395" s="5" t="str">
        <f>IFERROR(VLOOKUP($E395, 'HS Info'!$A:$D, 4, FALSE), IF($E395="", "", "Not in HS Info"))</f>
        <v/>
      </c>
      <c r="G395" t="str">
        <f>IF(_xlfn.MAXIFS(ACT!$K:$K, ACT!$B:$B, 'Vetting Master'!$C395)&gt;0, _xlfn.MAXIFS(ACT!$K:$K, ACT!$B:$B, 'Vetting Master'!$C395), IF($E395="", "", 0))</f>
        <v/>
      </c>
      <c r="H395" t="str">
        <f>IF(_xlfn.MAXIFS(ACT!$J:$J, ACT!$B:$B, 'Vetting Master'!$C395)&gt;0, _xlfn.MAXIFS(ACT!$J:$J, ACT!$B:$B, 'Vetting Master'!$C395), IF($E395="", "", 0))</f>
        <v/>
      </c>
      <c r="I395" t="str">
        <f>IF(_xlfn.MAXIFS('SLCC Placement'!K:K, 'SLCC Placement'!B:B, 'Vetting Master'!$C395)&gt;0, _xlfn.MAXIFS('SLCC Placement'!K:K, 'SLCC Placement'!B:B, 'Vetting Master'!$C395), IF($E395="", "", 0))</f>
        <v/>
      </c>
      <c r="J395" t="str">
        <f>IF(_xlfn.MAXIFS('SLCC Placement'!J:J, 'SLCC Placement'!B:B, 'Vetting Master'!$C395)&gt;0, _xlfn.MAXIFS('SLCC Placement'!J:J, 'SLCC Placement'!B:B, 'Vetting Master'!$C395), IF($E395="", "", 0))</f>
        <v/>
      </c>
      <c r="K395" s="5" t="str">
        <f>IFERROR(IF(AND(MATCH(C395,'AP Credit'!B:B,0)&gt;0, MATCH("ENGL 1010",'AP Credit'!J:J,0)&gt;0),"Yes","No"), IF($E395="", " ", "No"))</f>
        <v xml:space="preserve"> </v>
      </c>
      <c r="L395" s="11" t="str" cm="1">
        <f t="array" ref="L395">IF($E395="", "", _xlfn.IFNA(_xlfn.IFS( J395&gt;599,  "1210 - Verify C or Better",  AND(J395&gt;499, OR(I395&gt;13, G395&gt;17)), "1060 - Verify C or Better", AND( OR(G395&gt;17, I395&gt;13), OR(H395&gt;22, J395&gt;399)), "1050 - Verify C or Better", OR( H395&gt;21, J395&gt;299), "1010/1030/1040", OR( H395&gt;19, J395&gt;299), "1010/1030", OR( H395&gt;18, J395&gt;299), "1030"), "Verify C or better in Secondary Math 1,2,3"))</f>
        <v/>
      </c>
      <c r="M395" s="4" t="str">
        <f>IFERROR(VLOOKUP($E395, 'HS Info'!$A:$E, 5, FALSE), IF($E395="", "", "Not in HS Info"))</f>
        <v/>
      </c>
      <c r="N395" s="5" t="str">
        <f>IFERROR(VLOOKUP($C395,Holds!$C:$K, 2, FALSE), IF($E395="", "", 0))</f>
        <v/>
      </c>
      <c r="O395" s="7" t="str">
        <f>IF($E395="", "", _xlfn.XLOOKUP(C395, 'SLCC Student'!H:H, 'SLCC Student'!P:P, "Not Found", 0, 1))</f>
        <v/>
      </c>
      <c r="P395" s="5" t="str">
        <f>IFERROR(VLOOKUP($E395, 'SLCC Student'!$A:$Q, 10, FALSE), IF($E395="", "", "Not Admitted"))</f>
        <v/>
      </c>
      <c r="Q395" s="5" t="str">
        <f>IFERROR(VLOOKUP($E395,'SLCC Student'!$A:$Q,12,FALSE),IF($E395="","", "NotAdmitted"))</f>
        <v/>
      </c>
    </row>
    <row r="396" spans="1:17" x14ac:dyDescent="0.2">
      <c r="A396" s="5" t="str">
        <f>IFERROR(VLOOKUP($E396,'HS Info'!$A:$D,2,FALSE),IF($E396="","","Not in HS Info"))</f>
        <v/>
      </c>
      <c r="B396" s="6" t="str">
        <f>IFERROR(VLOOKUP($C396, 'SLCC Student'!$H:$R, 11, FALSE), IF($E396="", "",  "Not yet admitted"))</f>
        <v/>
      </c>
      <c r="C396" s="5" t="str">
        <f>IFERROR(VLOOKUP($E396,'SLCC Student'!$A:$R,8,FALSE), IF($E396="", "", "Not yet admitted"))</f>
        <v/>
      </c>
      <c r="D396" s="5" t="str">
        <f>IFERROR(VLOOKUP($E396, 'HS Info'!$A:$D, 3, FALSE), IF($E396="", "",  "Not in HS Info"))</f>
        <v/>
      </c>
      <c r="E396" t="str">
        <f>IF(ISBLANK('HS Info'!A395), "", 'HS Info'!A395)</f>
        <v/>
      </c>
      <c r="F396" s="5" t="str">
        <f>IFERROR(VLOOKUP($E396, 'HS Info'!$A:$D, 4, FALSE), IF($E396="", "", "Not in HS Info"))</f>
        <v/>
      </c>
      <c r="G396" t="str">
        <f>IF(_xlfn.MAXIFS(ACT!$K:$K, ACT!$B:$B, 'Vetting Master'!$C396)&gt;0, _xlfn.MAXIFS(ACT!$K:$K, ACT!$B:$B, 'Vetting Master'!$C396), IF($E396="", "", 0))</f>
        <v/>
      </c>
      <c r="H396" t="str">
        <f>IF(_xlfn.MAXIFS(ACT!$J:$J, ACT!$B:$B, 'Vetting Master'!$C396)&gt;0, _xlfn.MAXIFS(ACT!$J:$J, ACT!$B:$B, 'Vetting Master'!$C396), IF($E396="", "", 0))</f>
        <v/>
      </c>
      <c r="I396" t="str">
        <f>IF(_xlfn.MAXIFS('SLCC Placement'!K:K, 'SLCC Placement'!B:B, 'Vetting Master'!$C396)&gt;0, _xlfn.MAXIFS('SLCC Placement'!K:K, 'SLCC Placement'!B:B, 'Vetting Master'!$C396), IF($E396="", "", 0))</f>
        <v/>
      </c>
      <c r="J396" t="str">
        <f>IF(_xlfn.MAXIFS('SLCC Placement'!J:J, 'SLCC Placement'!B:B, 'Vetting Master'!$C396)&gt;0, _xlfn.MAXIFS('SLCC Placement'!J:J, 'SLCC Placement'!B:B, 'Vetting Master'!$C396), IF($E396="", "", 0))</f>
        <v/>
      </c>
      <c r="K396" s="5" t="str">
        <f>IFERROR(IF(AND(MATCH(C396,'AP Credit'!B:B,0)&gt;0, MATCH("ENGL 1010",'AP Credit'!J:J,0)&gt;0),"Yes","No"), IF($E396="", " ", "No"))</f>
        <v xml:space="preserve"> </v>
      </c>
      <c r="L396" s="11" t="str" cm="1">
        <f t="array" ref="L396">IF($E396="", "", _xlfn.IFNA(_xlfn.IFS( J396&gt;599,  "1210 - Verify C or Better",  AND(J396&gt;499, OR(I396&gt;13, G396&gt;17)), "1060 - Verify C or Better", AND( OR(G396&gt;17, I396&gt;13), OR(H396&gt;22, J396&gt;399)), "1050 - Verify C or Better", OR( H396&gt;21, J396&gt;299), "1010/1030/1040", OR( H396&gt;19, J396&gt;299), "1010/1030", OR( H396&gt;18, J396&gt;299), "1030"), "Verify C or better in Secondary Math 1,2,3"))</f>
        <v/>
      </c>
      <c r="M396" s="4" t="str">
        <f>IFERROR(VLOOKUP($E396, 'HS Info'!$A:$E, 5, FALSE), IF($E396="", "", "Not in HS Info"))</f>
        <v/>
      </c>
      <c r="N396" s="5" t="str">
        <f>IFERROR(VLOOKUP($C396,Holds!$C:$K, 2, FALSE), IF($E396="", "", 0))</f>
        <v/>
      </c>
      <c r="O396" s="7" t="str">
        <f>IF($E396="", "", _xlfn.XLOOKUP(C396, 'SLCC Student'!H:H, 'SLCC Student'!P:P, "Not Found", 0, 1))</f>
        <v/>
      </c>
      <c r="P396" s="5" t="str">
        <f>IFERROR(VLOOKUP($E396, 'SLCC Student'!$A:$Q, 10, FALSE), IF($E396="", "", "Not Admitted"))</f>
        <v/>
      </c>
      <c r="Q396" s="5" t="str">
        <f>IFERROR(VLOOKUP($E396,'SLCC Student'!$A:$Q,12,FALSE),IF($E396="","", "NotAdmitted"))</f>
        <v/>
      </c>
    </row>
    <row r="397" spans="1:17" x14ac:dyDescent="0.2">
      <c r="A397" s="5" t="str">
        <f>IFERROR(VLOOKUP($E397,'HS Info'!$A:$D,2,FALSE),IF($E397="","","Not in HS Info"))</f>
        <v/>
      </c>
      <c r="B397" s="6" t="str">
        <f>IFERROR(VLOOKUP($C397, 'SLCC Student'!$H:$R, 11, FALSE), IF($E397="", "",  "Not yet admitted"))</f>
        <v/>
      </c>
      <c r="C397" s="5" t="str">
        <f>IFERROR(VLOOKUP($E397,'SLCC Student'!$A:$R,8,FALSE), IF($E397="", "", "Not yet admitted"))</f>
        <v/>
      </c>
      <c r="D397" s="5" t="str">
        <f>IFERROR(VLOOKUP($E397, 'HS Info'!$A:$D, 3, FALSE), IF($E397="", "",  "Not in HS Info"))</f>
        <v/>
      </c>
      <c r="E397" t="str">
        <f>IF(ISBLANK('HS Info'!A396), "", 'HS Info'!A396)</f>
        <v/>
      </c>
      <c r="F397" s="5" t="str">
        <f>IFERROR(VLOOKUP($E397, 'HS Info'!$A:$D, 4, FALSE), IF($E397="", "", "Not in HS Info"))</f>
        <v/>
      </c>
      <c r="G397" t="str">
        <f>IF(_xlfn.MAXIFS(ACT!$K:$K, ACT!$B:$B, 'Vetting Master'!$C397)&gt;0, _xlfn.MAXIFS(ACT!$K:$K, ACT!$B:$B, 'Vetting Master'!$C397), IF($E397="", "", 0))</f>
        <v/>
      </c>
      <c r="H397" t="str">
        <f>IF(_xlfn.MAXIFS(ACT!$J:$J, ACT!$B:$B, 'Vetting Master'!$C397)&gt;0, _xlfn.MAXIFS(ACT!$J:$J, ACT!$B:$B, 'Vetting Master'!$C397), IF($E397="", "", 0))</f>
        <v/>
      </c>
      <c r="I397" t="str">
        <f>IF(_xlfn.MAXIFS('SLCC Placement'!K:K, 'SLCC Placement'!B:B, 'Vetting Master'!$C397)&gt;0, _xlfn.MAXIFS('SLCC Placement'!K:K, 'SLCC Placement'!B:B, 'Vetting Master'!$C397), IF($E397="", "", 0))</f>
        <v/>
      </c>
      <c r="J397" t="str">
        <f>IF(_xlfn.MAXIFS('SLCC Placement'!J:J, 'SLCC Placement'!B:B, 'Vetting Master'!$C397)&gt;0, _xlfn.MAXIFS('SLCC Placement'!J:J, 'SLCC Placement'!B:B, 'Vetting Master'!$C397), IF($E397="", "", 0))</f>
        <v/>
      </c>
      <c r="K397" s="5" t="str">
        <f>IFERROR(IF(AND(MATCH(C397,'AP Credit'!B:B,0)&gt;0, MATCH("ENGL 1010",'AP Credit'!J:J,0)&gt;0),"Yes","No"), IF($E397="", " ", "No"))</f>
        <v xml:space="preserve"> </v>
      </c>
      <c r="L397" s="11" t="str" cm="1">
        <f t="array" ref="L397">IF($E397="", "", _xlfn.IFNA(_xlfn.IFS( J397&gt;599,  "1210 - Verify C or Better",  AND(J397&gt;499, OR(I397&gt;13, G397&gt;17)), "1060 - Verify C or Better", AND( OR(G397&gt;17, I397&gt;13), OR(H397&gt;22, J397&gt;399)), "1050 - Verify C or Better", OR( H397&gt;21, J397&gt;299), "1010/1030/1040", OR( H397&gt;19, J397&gt;299), "1010/1030", OR( H397&gt;18, J397&gt;299), "1030"), "Verify C or better in Secondary Math 1,2,3"))</f>
        <v/>
      </c>
      <c r="M397" s="4" t="str">
        <f>IFERROR(VLOOKUP($E397, 'HS Info'!$A:$E, 5, FALSE), IF($E397="", "", "Not in HS Info"))</f>
        <v/>
      </c>
      <c r="N397" s="5" t="str">
        <f>IFERROR(VLOOKUP($C397,Holds!$C:$K, 2, FALSE), IF($E397="", "", 0))</f>
        <v/>
      </c>
      <c r="O397" s="7" t="str">
        <f>IF($E397="", "", _xlfn.XLOOKUP(C397, 'SLCC Student'!H:H, 'SLCC Student'!P:P, "Not Found", 0, 1))</f>
        <v/>
      </c>
      <c r="P397" s="5" t="str">
        <f>IFERROR(VLOOKUP($E397, 'SLCC Student'!$A:$Q, 10, FALSE), IF($E397="", "", "Not Admitted"))</f>
        <v/>
      </c>
      <c r="Q397" s="5" t="str">
        <f>IFERROR(VLOOKUP($E397,'SLCC Student'!$A:$Q,12,FALSE),IF($E397="","", "NotAdmitted"))</f>
        <v/>
      </c>
    </row>
    <row r="398" spans="1:17" x14ac:dyDescent="0.2">
      <c r="A398" s="5" t="str">
        <f>IFERROR(VLOOKUP($E398,'HS Info'!$A:$D,2,FALSE),IF($E398="","","Not in HS Info"))</f>
        <v/>
      </c>
      <c r="B398" s="6" t="str">
        <f>IFERROR(VLOOKUP($C398, 'SLCC Student'!$H:$R, 11, FALSE), IF($E398="", "",  "Not yet admitted"))</f>
        <v/>
      </c>
      <c r="C398" s="5" t="str">
        <f>IFERROR(VLOOKUP($E398,'SLCC Student'!$A:$R,8,FALSE), IF($E398="", "", "Not yet admitted"))</f>
        <v/>
      </c>
      <c r="D398" s="5" t="str">
        <f>IFERROR(VLOOKUP($E398, 'HS Info'!$A:$D, 3, FALSE), IF($E398="", "",  "Not in HS Info"))</f>
        <v/>
      </c>
      <c r="E398" t="str">
        <f>IF(ISBLANK('HS Info'!A397), "", 'HS Info'!A397)</f>
        <v/>
      </c>
      <c r="F398" s="5" t="str">
        <f>IFERROR(VLOOKUP($E398, 'HS Info'!$A:$D, 4, FALSE), IF($E398="", "", "Not in HS Info"))</f>
        <v/>
      </c>
      <c r="G398" t="str">
        <f>IF(_xlfn.MAXIFS(ACT!$K:$K, ACT!$B:$B, 'Vetting Master'!$C398)&gt;0, _xlfn.MAXIFS(ACT!$K:$K, ACT!$B:$B, 'Vetting Master'!$C398), IF($E398="", "", 0))</f>
        <v/>
      </c>
      <c r="H398" t="str">
        <f>IF(_xlfn.MAXIFS(ACT!$J:$J, ACT!$B:$B, 'Vetting Master'!$C398)&gt;0, _xlfn.MAXIFS(ACT!$J:$J, ACT!$B:$B, 'Vetting Master'!$C398), IF($E398="", "", 0))</f>
        <v/>
      </c>
      <c r="I398" t="str">
        <f>IF(_xlfn.MAXIFS('SLCC Placement'!K:K, 'SLCC Placement'!B:B, 'Vetting Master'!$C398)&gt;0, _xlfn.MAXIFS('SLCC Placement'!K:K, 'SLCC Placement'!B:B, 'Vetting Master'!$C398), IF($E398="", "", 0))</f>
        <v/>
      </c>
      <c r="J398" t="str">
        <f>IF(_xlfn.MAXIFS('SLCC Placement'!J:J, 'SLCC Placement'!B:B, 'Vetting Master'!$C398)&gt;0, _xlfn.MAXIFS('SLCC Placement'!J:J, 'SLCC Placement'!B:B, 'Vetting Master'!$C398), IF($E398="", "", 0))</f>
        <v/>
      </c>
      <c r="K398" s="5" t="str">
        <f>IFERROR(IF(AND(MATCH(C398,'AP Credit'!B:B,0)&gt;0, MATCH("ENGL 1010",'AP Credit'!J:J,0)&gt;0),"Yes","No"), IF($E398="", " ", "No"))</f>
        <v xml:space="preserve"> </v>
      </c>
      <c r="L398" s="11" t="str" cm="1">
        <f t="array" ref="L398">IF($E398="", "", _xlfn.IFNA(_xlfn.IFS( J398&gt;599,  "1210 - Verify C or Better",  AND(J398&gt;499, OR(I398&gt;13, G398&gt;17)), "1060 - Verify C or Better", AND( OR(G398&gt;17, I398&gt;13), OR(H398&gt;22, J398&gt;399)), "1050 - Verify C or Better", OR( H398&gt;21, J398&gt;299), "1010/1030/1040", OR( H398&gt;19, J398&gt;299), "1010/1030", OR( H398&gt;18, J398&gt;299), "1030"), "Verify C or better in Secondary Math 1,2,3"))</f>
        <v/>
      </c>
      <c r="M398" s="4" t="str">
        <f>IFERROR(VLOOKUP($E398, 'HS Info'!$A:$E, 5, FALSE), IF($E398="", "", "Not in HS Info"))</f>
        <v/>
      </c>
      <c r="N398" s="5" t="str">
        <f>IFERROR(VLOOKUP($C398,Holds!$C:$K, 2, FALSE), IF($E398="", "", 0))</f>
        <v/>
      </c>
      <c r="O398" s="7" t="str">
        <f>IF($E398="", "", _xlfn.XLOOKUP(C398, 'SLCC Student'!H:H, 'SLCC Student'!P:P, "Not Found", 0, 1))</f>
        <v/>
      </c>
      <c r="P398" s="5" t="str">
        <f>IFERROR(VLOOKUP($E398, 'SLCC Student'!$A:$Q, 10, FALSE), IF($E398="", "", "Not Admitted"))</f>
        <v/>
      </c>
      <c r="Q398" s="5" t="str">
        <f>IFERROR(VLOOKUP($E398,'SLCC Student'!$A:$Q,12,FALSE),IF($E398="","", "NotAdmitted"))</f>
        <v/>
      </c>
    </row>
    <row r="399" spans="1:17" x14ac:dyDescent="0.2">
      <c r="A399" s="5" t="str">
        <f>IFERROR(VLOOKUP($E399,'HS Info'!$A:$D,2,FALSE),IF($E399="","","Not in HS Info"))</f>
        <v/>
      </c>
      <c r="B399" s="6" t="str">
        <f>IFERROR(VLOOKUP($C399, 'SLCC Student'!$H:$R, 11, FALSE), IF($E399="", "",  "Not yet admitted"))</f>
        <v/>
      </c>
      <c r="C399" s="5" t="str">
        <f>IFERROR(VLOOKUP($E399,'SLCC Student'!$A:$R,8,FALSE), IF($E399="", "", "Not yet admitted"))</f>
        <v/>
      </c>
      <c r="D399" s="5" t="str">
        <f>IFERROR(VLOOKUP($E399, 'HS Info'!$A:$D, 3, FALSE), IF($E399="", "",  "Not in HS Info"))</f>
        <v/>
      </c>
      <c r="E399" t="str">
        <f>IF(ISBLANK('HS Info'!A398), "", 'HS Info'!A398)</f>
        <v/>
      </c>
      <c r="F399" s="5" t="str">
        <f>IFERROR(VLOOKUP($E399, 'HS Info'!$A:$D, 4, FALSE), IF($E399="", "", "Not in HS Info"))</f>
        <v/>
      </c>
      <c r="G399" t="str">
        <f>IF(_xlfn.MAXIFS(ACT!$K:$K, ACT!$B:$B, 'Vetting Master'!$C399)&gt;0, _xlfn.MAXIFS(ACT!$K:$K, ACT!$B:$B, 'Vetting Master'!$C399), IF($E399="", "", 0))</f>
        <v/>
      </c>
      <c r="H399" t="str">
        <f>IF(_xlfn.MAXIFS(ACT!$J:$J, ACT!$B:$B, 'Vetting Master'!$C399)&gt;0, _xlfn.MAXIFS(ACT!$J:$J, ACT!$B:$B, 'Vetting Master'!$C399), IF($E399="", "", 0))</f>
        <v/>
      </c>
      <c r="I399" t="str">
        <f>IF(_xlfn.MAXIFS('SLCC Placement'!K:K, 'SLCC Placement'!B:B, 'Vetting Master'!$C399)&gt;0, _xlfn.MAXIFS('SLCC Placement'!K:K, 'SLCC Placement'!B:B, 'Vetting Master'!$C399), IF($E399="", "", 0))</f>
        <v/>
      </c>
      <c r="J399" t="str">
        <f>IF(_xlfn.MAXIFS('SLCC Placement'!J:J, 'SLCC Placement'!B:B, 'Vetting Master'!$C399)&gt;0, _xlfn.MAXIFS('SLCC Placement'!J:J, 'SLCC Placement'!B:B, 'Vetting Master'!$C399), IF($E399="", "", 0))</f>
        <v/>
      </c>
      <c r="K399" s="5" t="str">
        <f>IFERROR(IF(AND(MATCH(C399,'AP Credit'!B:B,0)&gt;0, MATCH("ENGL 1010",'AP Credit'!J:J,0)&gt;0),"Yes","No"), IF($E399="", " ", "No"))</f>
        <v xml:space="preserve"> </v>
      </c>
      <c r="L399" s="11" t="str" cm="1">
        <f t="array" ref="L399">IF($E399="", "", _xlfn.IFNA(_xlfn.IFS( J399&gt;599,  "1210 - Verify C or Better",  AND(J399&gt;499, OR(I399&gt;13, G399&gt;17)), "1060 - Verify C or Better", AND( OR(G399&gt;17, I399&gt;13), OR(H399&gt;22, J399&gt;399)), "1050 - Verify C or Better", OR( H399&gt;21, J399&gt;299), "1010/1030/1040", OR( H399&gt;19, J399&gt;299), "1010/1030", OR( H399&gt;18, J399&gt;299), "1030"), "Verify C or better in Secondary Math 1,2,3"))</f>
        <v/>
      </c>
      <c r="M399" s="4" t="str">
        <f>IFERROR(VLOOKUP($E399, 'HS Info'!$A:$E, 5, FALSE), IF($E399="", "", "Not in HS Info"))</f>
        <v/>
      </c>
      <c r="N399" s="5" t="str">
        <f>IFERROR(VLOOKUP($C399,Holds!$C:$K, 2, FALSE), IF($E399="", "", 0))</f>
        <v/>
      </c>
      <c r="O399" s="7" t="str">
        <f>IF($E399="", "", _xlfn.XLOOKUP(C399, 'SLCC Student'!H:H, 'SLCC Student'!P:P, "Not Found", 0, 1))</f>
        <v/>
      </c>
      <c r="P399" s="5" t="str">
        <f>IFERROR(VLOOKUP($E399, 'SLCC Student'!$A:$Q, 10, FALSE), IF($E399="", "", "Not Admitted"))</f>
        <v/>
      </c>
      <c r="Q399" s="5" t="str">
        <f>IFERROR(VLOOKUP($E399,'SLCC Student'!$A:$Q,12,FALSE),IF($E399="","", "NotAdmitted"))</f>
        <v/>
      </c>
    </row>
    <row r="400" spans="1:17" x14ac:dyDescent="0.2">
      <c r="A400" s="5" t="str">
        <f>IFERROR(VLOOKUP($E400,'HS Info'!$A:$D,2,FALSE),IF($E400="","","Not in HS Info"))</f>
        <v/>
      </c>
      <c r="B400" s="6" t="str">
        <f>IFERROR(VLOOKUP($C400, 'SLCC Student'!$H:$R, 11, FALSE), IF($E400="", "",  "Not yet admitted"))</f>
        <v/>
      </c>
      <c r="C400" s="5" t="str">
        <f>IFERROR(VLOOKUP($E400,'SLCC Student'!$A:$R,8,FALSE), IF($E400="", "", "Not yet admitted"))</f>
        <v/>
      </c>
      <c r="D400" s="5" t="str">
        <f>IFERROR(VLOOKUP($E400, 'HS Info'!$A:$D, 3, FALSE), IF($E400="", "",  "Not in HS Info"))</f>
        <v/>
      </c>
      <c r="E400" t="str">
        <f>IF(ISBLANK('HS Info'!A399), "", 'HS Info'!A399)</f>
        <v/>
      </c>
      <c r="F400" s="5" t="str">
        <f>IFERROR(VLOOKUP($E400, 'HS Info'!$A:$D, 4, FALSE), IF($E400="", "", "Not in HS Info"))</f>
        <v/>
      </c>
      <c r="G400" t="str">
        <f>IF(_xlfn.MAXIFS(ACT!$K:$K, ACT!$B:$B, 'Vetting Master'!$C400)&gt;0, _xlfn.MAXIFS(ACT!$K:$K, ACT!$B:$B, 'Vetting Master'!$C400), IF($E400="", "", 0))</f>
        <v/>
      </c>
      <c r="H400" t="str">
        <f>IF(_xlfn.MAXIFS(ACT!$J:$J, ACT!$B:$B, 'Vetting Master'!$C400)&gt;0, _xlfn.MAXIFS(ACT!$J:$J, ACT!$B:$B, 'Vetting Master'!$C400), IF($E400="", "", 0))</f>
        <v/>
      </c>
      <c r="I400" t="str">
        <f>IF(_xlfn.MAXIFS('SLCC Placement'!K:K, 'SLCC Placement'!B:B, 'Vetting Master'!$C400)&gt;0, _xlfn.MAXIFS('SLCC Placement'!K:K, 'SLCC Placement'!B:B, 'Vetting Master'!$C400), IF($E400="", "", 0))</f>
        <v/>
      </c>
      <c r="J400" t="str">
        <f>IF(_xlfn.MAXIFS('SLCC Placement'!J:J, 'SLCC Placement'!B:B, 'Vetting Master'!$C400)&gt;0, _xlfn.MAXIFS('SLCC Placement'!J:J, 'SLCC Placement'!B:B, 'Vetting Master'!$C400), IF($E400="", "", 0))</f>
        <v/>
      </c>
      <c r="K400" s="5" t="str">
        <f>IFERROR(IF(AND(MATCH(C400,'AP Credit'!B:B,0)&gt;0, MATCH("ENGL 1010",'AP Credit'!J:J,0)&gt;0),"Yes","No"), IF($E400="", " ", "No"))</f>
        <v xml:space="preserve"> </v>
      </c>
      <c r="L400" s="11" t="str" cm="1">
        <f t="array" ref="L400">IF($E400="", "", _xlfn.IFNA(_xlfn.IFS( J400&gt;599,  "1210 - Verify C or Better",  AND(J400&gt;499, OR(I400&gt;13, G400&gt;17)), "1060 - Verify C or Better", AND( OR(G400&gt;17, I400&gt;13), OR(H400&gt;22, J400&gt;399)), "1050 - Verify C or Better", OR( H400&gt;21, J400&gt;299), "1010/1030/1040", OR( H400&gt;19, J400&gt;299), "1010/1030", OR( H400&gt;18, J400&gt;299), "1030"), "Verify C or better in Secondary Math 1,2,3"))</f>
        <v/>
      </c>
      <c r="M400" s="4" t="str">
        <f>IFERROR(VLOOKUP($E400, 'HS Info'!$A:$E, 5, FALSE), IF($E400="", "", "Not in HS Info"))</f>
        <v/>
      </c>
      <c r="N400" s="5" t="str">
        <f>IFERROR(VLOOKUP($C400,Holds!$C:$K, 2, FALSE), IF($E400="", "", 0))</f>
        <v/>
      </c>
      <c r="O400" s="7" t="str">
        <f>IF($E400="", "", _xlfn.XLOOKUP(C400, 'SLCC Student'!H:H, 'SLCC Student'!P:P, "Not Found", 0, 1))</f>
        <v/>
      </c>
      <c r="P400" s="5" t="str">
        <f>IFERROR(VLOOKUP($E400, 'SLCC Student'!$A:$Q, 10, FALSE), IF($E400="", "", "Not Admitted"))</f>
        <v/>
      </c>
      <c r="Q400" s="5" t="str">
        <f>IFERROR(VLOOKUP($E400,'SLCC Student'!$A:$Q,12,FALSE),IF($E400="","", "NotAdmitted"))</f>
        <v/>
      </c>
    </row>
    <row r="401" spans="1:17" x14ac:dyDescent="0.2">
      <c r="A401" s="5" t="str">
        <f>IFERROR(VLOOKUP($E401,'HS Info'!$A:$D,2,FALSE),IF($E401="","","Not in HS Info"))</f>
        <v/>
      </c>
      <c r="B401" s="6" t="str">
        <f>IFERROR(VLOOKUP($C401, 'SLCC Student'!$H:$R, 11, FALSE), IF($E401="", "",  "Not yet admitted"))</f>
        <v/>
      </c>
      <c r="C401" s="5" t="str">
        <f>IFERROR(VLOOKUP($E401,'SLCC Student'!$A:$R,8,FALSE), IF($E401="", "", "Not yet admitted"))</f>
        <v/>
      </c>
      <c r="D401" s="5" t="str">
        <f>IFERROR(VLOOKUP($E401, 'HS Info'!$A:$D, 3, FALSE), IF($E401="", "",  "Not in HS Info"))</f>
        <v/>
      </c>
      <c r="E401" t="str">
        <f>IF(ISBLANK('HS Info'!A400), "", 'HS Info'!A400)</f>
        <v/>
      </c>
      <c r="F401" s="5" t="str">
        <f>IFERROR(VLOOKUP($E401, 'HS Info'!$A:$D, 4, FALSE), IF($E401="", "", "Not in HS Info"))</f>
        <v/>
      </c>
      <c r="G401" t="str">
        <f>IF(_xlfn.MAXIFS(ACT!$K:$K, ACT!$B:$B, 'Vetting Master'!$C401)&gt;0, _xlfn.MAXIFS(ACT!$K:$K, ACT!$B:$B, 'Vetting Master'!$C401), IF($E401="", "", 0))</f>
        <v/>
      </c>
      <c r="H401" t="str">
        <f>IF(_xlfn.MAXIFS(ACT!$J:$J, ACT!$B:$B, 'Vetting Master'!$C401)&gt;0, _xlfn.MAXIFS(ACT!$J:$J, ACT!$B:$B, 'Vetting Master'!$C401), IF($E401="", "", 0))</f>
        <v/>
      </c>
      <c r="I401" t="str">
        <f>IF(_xlfn.MAXIFS('SLCC Placement'!K:K, 'SLCC Placement'!B:B, 'Vetting Master'!$C401)&gt;0, _xlfn.MAXIFS('SLCC Placement'!K:K, 'SLCC Placement'!B:B, 'Vetting Master'!$C401), IF($E401="", "", 0))</f>
        <v/>
      </c>
      <c r="J401" t="str">
        <f>IF(_xlfn.MAXIFS('SLCC Placement'!J:J, 'SLCC Placement'!B:B, 'Vetting Master'!$C401)&gt;0, _xlfn.MAXIFS('SLCC Placement'!J:J, 'SLCC Placement'!B:B, 'Vetting Master'!$C401), IF($E401="", "", 0))</f>
        <v/>
      </c>
      <c r="K401" s="5" t="str">
        <f>IFERROR(IF(AND(MATCH(C401,'AP Credit'!B:B,0)&gt;0, MATCH("ENGL 1010",'AP Credit'!J:J,0)&gt;0),"Yes","No"), IF($E401="", " ", "No"))</f>
        <v xml:space="preserve"> </v>
      </c>
      <c r="L401" s="11" t="str" cm="1">
        <f t="array" ref="L401">IF($E401="", "", _xlfn.IFNA(_xlfn.IFS( J401&gt;599,  "1210 - Verify C or Better",  AND(J401&gt;499, OR(I401&gt;13, G401&gt;17)), "1060 - Verify C or Better", AND( OR(G401&gt;17, I401&gt;13), OR(H401&gt;22, J401&gt;399)), "1050 - Verify C or Better", OR( H401&gt;21, J401&gt;299), "1010/1030/1040", OR( H401&gt;19, J401&gt;299), "1010/1030", OR( H401&gt;18, J401&gt;299), "1030"), "Verify C or better in Secondary Math 1,2,3"))</f>
        <v/>
      </c>
      <c r="M401" s="4" t="str">
        <f>IFERROR(VLOOKUP($E401, 'HS Info'!$A:$E, 5, FALSE), IF($E401="", "", "Not in HS Info"))</f>
        <v/>
      </c>
      <c r="N401" s="5" t="str">
        <f>IFERROR(VLOOKUP($C401,Holds!$C:$K, 2, FALSE), IF($E401="", "", 0))</f>
        <v/>
      </c>
      <c r="O401" s="7" t="str">
        <f>IF($E401="", "", _xlfn.XLOOKUP(C401, 'SLCC Student'!H:H, 'SLCC Student'!P:P, "Not Found", 0, 1))</f>
        <v/>
      </c>
      <c r="P401" s="5" t="str">
        <f>IFERROR(VLOOKUP($E401, 'SLCC Student'!$A:$Q, 10, FALSE), IF($E401="", "", "Not Admitted"))</f>
        <v/>
      </c>
      <c r="Q401" s="5" t="str">
        <f>IFERROR(VLOOKUP($E401,'SLCC Student'!$A:$Q,12,FALSE),IF($E401="","", "NotAdmitted"))</f>
        <v/>
      </c>
    </row>
    <row r="402" spans="1:17" x14ac:dyDescent="0.2">
      <c r="A402" s="5" t="str">
        <f>IFERROR(VLOOKUP($E402,'HS Info'!$A:$D,2,FALSE),IF($E402="","","Not in HS Info"))</f>
        <v/>
      </c>
      <c r="B402" s="6" t="str">
        <f>IFERROR(VLOOKUP($C402, 'SLCC Student'!$H:$R, 11, FALSE), IF($E402="", "",  "Not yet admitted"))</f>
        <v/>
      </c>
      <c r="C402" s="5" t="str">
        <f>IFERROR(VLOOKUP($E402,'SLCC Student'!$A:$R,8,FALSE), IF($E402="", "", "Not yet admitted"))</f>
        <v/>
      </c>
      <c r="D402" s="5" t="str">
        <f>IFERROR(VLOOKUP($E402, 'HS Info'!$A:$D, 3, FALSE), IF($E402="", "",  "Not in HS Info"))</f>
        <v/>
      </c>
      <c r="E402" t="str">
        <f>IF(ISBLANK('HS Info'!A401), "", 'HS Info'!A401)</f>
        <v/>
      </c>
      <c r="F402" s="5" t="str">
        <f>IFERROR(VLOOKUP($E402, 'HS Info'!$A:$D, 4, FALSE), IF($E402="", "", "Not in HS Info"))</f>
        <v/>
      </c>
      <c r="G402" t="str">
        <f>IF(_xlfn.MAXIFS(ACT!$K:$K, ACT!$B:$B, 'Vetting Master'!$C402)&gt;0, _xlfn.MAXIFS(ACT!$K:$K, ACT!$B:$B, 'Vetting Master'!$C402), IF($E402="", "", 0))</f>
        <v/>
      </c>
      <c r="H402" t="str">
        <f>IF(_xlfn.MAXIFS(ACT!$J:$J, ACT!$B:$B, 'Vetting Master'!$C402)&gt;0, _xlfn.MAXIFS(ACT!$J:$J, ACT!$B:$B, 'Vetting Master'!$C402), IF($E402="", "", 0))</f>
        <v/>
      </c>
      <c r="I402" t="str">
        <f>IF(_xlfn.MAXIFS('SLCC Placement'!K:K, 'SLCC Placement'!B:B, 'Vetting Master'!$C402)&gt;0, _xlfn.MAXIFS('SLCC Placement'!K:K, 'SLCC Placement'!B:B, 'Vetting Master'!$C402), IF($E402="", "", 0))</f>
        <v/>
      </c>
      <c r="J402" t="str">
        <f>IF(_xlfn.MAXIFS('SLCC Placement'!J:J, 'SLCC Placement'!B:B, 'Vetting Master'!$C402)&gt;0, _xlfn.MAXIFS('SLCC Placement'!J:J, 'SLCC Placement'!B:B, 'Vetting Master'!$C402), IF($E402="", "", 0))</f>
        <v/>
      </c>
      <c r="K402" s="5" t="str">
        <f>IFERROR(IF(AND(MATCH(C402,'AP Credit'!B:B,0)&gt;0, MATCH("ENGL 1010",'AP Credit'!J:J,0)&gt;0),"Yes","No"), IF($E402="", " ", "No"))</f>
        <v xml:space="preserve"> </v>
      </c>
      <c r="L402" s="11" t="str" cm="1">
        <f t="array" ref="L402">IF($E402="", "", _xlfn.IFNA(_xlfn.IFS( J402&gt;599,  "1210 - Verify C or Better",  AND(J402&gt;499, OR(I402&gt;13, G402&gt;17)), "1060 - Verify C or Better", AND( OR(G402&gt;17, I402&gt;13), OR(H402&gt;22, J402&gt;399)), "1050 - Verify C or Better", OR( H402&gt;21, J402&gt;299), "1010/1030/1040", OR( H402&gt;19, J402&gt;299), "1010/1030", OR( H402&gt;18, J402&gt;299), "1030"), "Verify C or better in Secondary Math 1,2,3"))</f>
        <v/>
      </c>
      <c r="M402" s="4" t="str">
        <f>IFERROR(VLOOKUP($E402, 'HS Info'!$A:$E, 5, FALSE), IF($E402="", "", "Not in HS Info"))</f>
        <v/>
      </c>
      <c r="N402" s="5" t="str">
        <f>IFERROR(VLOOKUP($C402,Holds!$C:$K, 2, FALSE), IF($E402="", "", 0))</f>
        <v/>
      </c>
      <c r="O402" s="7" t="str">
        <f>IF($E402="", "", _xlfn.XLOOKUP(C402, 'SLCC Student'!H:H, 'SLCC Student'!P:P, "Not Found", 0, 1))</f>
        <v/>
      </c>
      <c r="P402" s="5" t="str">
        <f>IFERROR(VLOOKUP($E402, 'SLCC Student'!$A:$Q, 10, FALSE), IF($E402="", "", "Not Admitted"))</f>
        <v/>
      </c>
      <c r="Q402" s="5" t="str">
        <f>IFERROR(VLOOKUP($E402,'SLCC Student'!$A:$Q,12,FALSE),IF($E402="","", "NotAdmitted"))</f>
        <v/>
      </c>
    </row>
    <row r="403" spans="1:17" x14ac:dyDescent="0.2">
      <c r="A403" s="5" t="str">
        <f>IFERROR(VLOOKUP($E403,'HS Info'!$A:$D,2,FALSE),IF($E403="","","Not in HS Info"))</f>
        <v/>
      </c>
      <c r="B403" s="6" t="str">
        <f>IFERROR(VLOOKUP($C403, 'SLCC Student'!$H:$R, 11, FALSE), IF($E403="", "",  "Not yet admitted"))</f>
        <v/>
      </c>
      <c r="C403" s="5" t="str">
        <f>IFERROR(VLOOKUP($E403,'SLCC Student'!$A:$R,8,FALSE), IF($E403="", "", "Not yet admitted"))</f>
        <v/>
      </c>
      <c r="D403" s="5" t="str">
        <f>IFERROR(VLOOKUP($E403, 'HS Info'!$A:$D, 3, FALSE), IF($E403="", "",  "Not in HS Info"))</f>
        <v/>
      </c>
      <c r="E403" t="str">
        <f>IF(ISBLANK('HS Info'!A402), "", 'HS Info'!A402)</f>
        <v/>
      </c>
      <c r="F403" s="5" t="str">
        <f>IFERROR(VLOOKUP($E403, 'HS Info'!$A:$D, 4, FALSE), IF($E403="", "", "Not in HS Info"))</f>
        <v/>
      </c>
      <c r="G403" t="str">
        <f>IF(_xlfn.MAXIFS(ACT!$K:$K, ACT!$B:$B, 'Vetting Master'!$C403)&gt;0, _xlfn.MAXIFS(ACT!$K:$K, ACT!$B:$B, 'Vetting Master'!$C403), IF($E403="", "", 0))</f>
        <v/>
      </c>
      <c r="H403" t="str">
        <f>IF(_xlfn.MAXIFS(ACT!$J:$J, ACT!$B:$B, 'Vetting Master'!$C403)&gt;0, _xlfn.MAXIFS(ACT!$J:$J, ACT!$B:$B, 'Vetting Master'!$C403), IF($E403="", "", 0))</f>
        <v/>
      </c>
      <c r="I403" t="str">
        <f>IF(_xlfn.MAXIFS('SLCC Placement'!K:K, 'SLCC Placement'!B:B, 'Vetting Master'!$C403)&gt;0, _xlfn.MAXIFS('SLCC Placement'!K:K, 'SLCC Placement'!B:B, 'Vetting Master'!$C403), IF($E403="", "", 0))</f>
        <v/>
      </c>
      <c r="J403" t="str">
        <f>IF(_xlfn.MAXIFS('SLCC Placement'!J:J, 'SLCC Placement'!B:B, 'Vetting Master'!$C403)&gt;0, _xlfn.MAXIFS('SLCC Placement'!J:J, 'SLCC Placement'!B:B, 'Vetting Master'!$C403), IF($E403="", "", 0))</f>
        <v/>
      </c>
      <c r="K403" s="5" t="str">
        <f>IFERROR(IF(AND(MATCH(C403,'AP Credit'!B:B,0)&gt;0, MATCH("ENGL 1010",'AP Credit'!J:J,0)&gt;0),"Yes","No"), IF($E403="", " ", "No"))</f>
        <v xml:space="preserve"> </v>
      </c>
      <c r="L403" s="11" t="str" cm="1">
        <f t="array" ref="L403">IF($E403="", "", _xlfn.IFNA(_xlfn.IFS( J403&gt;599,  "1210 - Verify C or Better",  AND(J403&gt;499, OR(I403&gt;13, G403&gt;17)), "1060 - Verify C or Better", AND( OR(G403&gt;17, I403&gt;13), OR(H403&gt;22, J403&gt;399)), "1050 - Verify C or Better", OR( H403&gt;21, J403&gt;299), "1010/1030/1040", OR( H403&gt;19, J403&gt;299), "1010/1030", OR( H403&gt;18, J403&gt;299), "1030"), "Verify C or better in Secondary Math 1,2,3"))</f>
        <v/>
      </c>
      <c r="M403" s="4" t="str">
        <f>IFERROR(VLOOKUP($E403, 'HS Info'!$A:$E, 5, FALSE), IF($E403="", "", "Not in HS Info"))</f>
        <v/>
      </c>
      <c r="N403" s="5" t="str">
        <f>IFERROR(VLOOKUP($C403,Holds!$C:$K, 2, FALSE), IF($E403="", "", 0))</f>
        <v/>
      </c>
      <c r="O403" s="7" t="str">
        <f>IF($E403="", "", _xlfn.XLOOKUP(C403, 'SLCC Student'!H:H, 'SLCC Student'!P:P, "Not Found", 0, 1))</f>
        <v/>
      </c>
      <c r="P403" s="5" t="str">
        <f>IFERROR(VLOOKUP($E403, 'SLCC Student'!$A:$Q, 10, FALSE), IF($E403="", "", "Not Admitted"))</f>
        <v/>
      </c>
      <c r="Q403" s="5" t="str">
        <f>IFERROR(VLOOKUP($E403,'SLCC Student'!$A:$Q,12,FALSE),IF($E403="","", "NotAdmitted"))</f>
        <v/>
      </c>
    </row>
    <row r="404" spans="1:17" x14ac:dyDescent="0.2">
      <c r="A404" s="5" t="str">
        <f>IFERROR(VLOOKUP($E404,'HS Info'!$A:$D,2,FALSE),IF($E404="","","Not in HS Info"))</f>
        <v/>
      </c>
      <c r="B404" s="6" t="str">
        <f>IFERROR(VLOOKUP($C404, 'SLCC Student'!$H:$R, 11, FALSE), IF($E404="", "",  "Not yet admitted"))</f>
        <v/>
      </c>
      <c r="C404" s="5" t="str">
        <f>IFERROR(VLOOKUP($E404,'SLCC Student'!$A:$R,8,FALSE), IF($E404="", "", "Not yet admitted"))</f>
        <v/>
      </c>
      <c r="D404" s="5" t="str">
        <f>IFERROR(VLOOKUP($E404, 'HS Info'!$A:$D, 3, FALSE), IF($E404="", "",  "Not in HS Info"))</f>
        <v/>
      </c>
      <c r="E404" t="str">
        <f>IF(ISBLANK('HS Info'!A403), "", 'HS Info'!A403)</f>
        <v/>
      </c>
      <c r="F404" s="5" t="str">
        <f>IFERROR(VLOOKUP($E404, 'HS Info'!$A:$D, 4, FALSE), IF($E404="", "", "Not in HS Info"))</f>
        <v/>
      </c>
      <c r="G404" t="str">
        <f>IF(_xlfn.MAXIFS(ACT!$K:$K, ACT!$B:$B, 'Vetting Master'!$C404)&gt;0, _xlfn.MAXIFS(ACT!$K:$K, ACT!$B:$B, 'Vetting Master'!$C404), IF($E404="", "", 0))</f>
        <v/>
      </c>
      <c r="H404" t="str">
        <f>IF(_xlfn.MAXIFS(ACT!$J:$J, ACT!$B:$B, 'Vetting Master'!$C404)&gt;0, _xlfn.MAXIFS(ACT!$J:$J, ACT!$B:$B, 'Vetting Master'!$C404), IF($E404="", "", 0))</f>
        <v/>
      </c>
      <c r="I404" t="str">
        <f>IF(_xlfn.MAXIFS('SLCC Placement'!K:K, 'SLCC Placement'!B:B, 'Vetting Master'!$C404)&gt;0, _xlfn.MAXIFS('SLCC Placement'!K:K, 'SLCC Placement'!B:B, 'Vetting Master'!$C404), IF($E404="", "", 0))</f>
        <v/>
      </c>
      <c r="J404" t="str">
        <f>IF(_xlfn.MAXIFS('SLCC Placement'!J:J, 'SLCC Placement'!B:B, 'Vetting Master'!$C404)&gt;0, _xlfn.MAXIFS('SLCC Placement'!J:J, 'SLCC Placement'!B:B, 'Vetting Master'!$C404), IF($E404="", "", 0))</f>
        <v/>
      </c>
      <c r="K404" s="5" t="str">
        <f>IFERROR(IF(AND(MATCH(C404,'AP Credit'!B:B,0)&gt;0, MATCH("ENGL 1010",'AP Credit'!J:J,0)&gt;0),"Yes","No"), IF($E404="", " ", "No"))</f>
        <v xml:space="preserve"> </v>
      </c>
      <c r="L404" s="11" t="str" cm="1">
        <f t="array" ref="L404">IF($E404="", "", _xlfn.IFNA(_xlfn.IFS( J404&gt;599,  "1210 - Verify C or Better",  AND(J404&gt;499, OR(I404&gt;13, G404&gt;17)), "1060 - Verify C or Better", AND( OR(G404&gt;17, I404&gt;13), OR(H404&gt;22, J404&gt;399)), "1050 - Verify C or Better", OR( H404&gt;21, J404&gt;299), "1010/1030/1040", OR( H404&gt;19, J404&gt;299), "1010/1030", OR( H404&gt;18, J404&gt;299), "1030"), "Verify C or better in Secondary Math 1,2,3"))</f>
        <v/>
      </c>
      <c r="M404" s="4" t="str">
        <f>IFERROR(VLOOKUP($E404, 'HS Info'!$A:$E, 5, FALSE), IF($E404="", "", "Not in HS Info"))</f>
        <v/>
      </c>
      <c r="N404" s="5" t="str">
        <f>IFERROR(VLOOKUP($C404,Holds!$C:$K, 2, FALSE), IF($E404="", "", 0))</f>
        <v/>
      </c>
      <c r="O404" s="7" t="str">
        <f>IF($E404="", "", _xlfn.XLOOKUP(C404, 'SLCC Student'!H:H, 'SLCC Student'!P:P, "Not Found", 0, 1))</f>
        <v/>
      </c>
      <c r="P404" s="5" t="str">
        <f>IFERROR(VLOOKUP($E404, 'SLCC Student'!$A:$Q, 10, FALSE), IF($E404="", "", "Not Admitted"))</f>
        <v/>
      </c>
      <c r="Q404" s="5" t="str">
        <f>IFERROR(VLOOKUP($E404,'SLCC Student'!$A:$Q,12,FALSE),IF($E404="","", "NotAdmitted"))</f>
        <v/>
      </c>
    </row>
    <row r="405" spans="1:17" x14ac:dyDescent="0.2">
      <c r="A405" s="5" t="str">
        <f>IFERROR(VLOOKUP($E405,'HS Info'!$A:$D,2,FALSE),IF($E405="","","Not in HS Info"))</f>
        <v/>
      </c>
      <c r="B405" s="6" t="str">
        <f>IFERROR(VLOOKUP($C405, 'SLCC Student'!$H:$R, 11, FALSE), IF($E405="", "",  "Not yet admitted"))</f>
        <v/>
      </c>
      <c r="C405" s="5" t="str">
        <f>IFERROR(VLOOKUP($E405,'SLCC Student'!$A:$R,8,FALSE), IF($E405="", "", "Not yet admitted"))</f>
        <v/>
      </c>
      <c r="D405" s="5" t="str">
        <f>IFERROR(VLOOKUP($E405, 'HS Info'!$A:$D, 3, FALSE), IF($E405="", "",  "Not in HS Info"))</f>
        <v/>
      </c>
      <c r="E405" t="str">
        <f>IF(ISBLANK('HS Info'!A404), "", 'HS Info'!A404)</f>
        <v/>
      </c>
      <c r="F405" s="5" t="str">
        <f>IFERROR(VLOOKUP($E405, 'HS Info'!$A:$D, 4, FALSE), IF($E405="", "", "Not in HS Info"))</f>
        <v/>
      </c>
      <c r="G405" t="str">
        <f>IF(_xlfn.MAXIFS(ACT!$K:$K, ACT!$B:$B, 'Vetting Master'!$C405)&gt;0, _xlfn.MAXIFS(ACT!$K:$K, ACT!$B:$B, 'Vetting Master'!$C405), IF($E405="", "", 0))</f>
        <v/>
      </c>
      <c r="H405" t="str">
        <f>IF(_xlfn.MAXIFS(ACT!$J:$J, ACT!$B:$B, 'Vetting Master'!$C405)&gt;0, _xlfn.MAXIFS(ACT!$J:$J, ACT!$B:$B, 'Vetting Master'!$C405), IF($E405="", "", 0))</f>
        <v/>
      </c>
      <c r="I405" t="str">
        <f>IF(_xlfn.MAXIFS('SLCC Placement'!K:K, 'SLCC Placement'!B:B, 'Vetting Master'!$C405)&gt;0, _xlfn.MAXIFS('SLCC Placement'!K:K, 'SLCC Placement'!B:B, 'Vetting Master'!$C405), IF($E405="", "", 0))</f>
        <v/>
      </c>
      <c r="J405" t="str">
        <f>IF(_xlfn.MAXIFS('SLCC Placement'!J:J, 'SLCC Placement'!B:B, 'Vetting Master'!$C405)&gt;0, _xlfn.MAXIFS('SLCC Placement'!J:J, 'SLCC Placement'!B:B, 'Vetting Master'!$C405), IF($E405="", "", 0))</f>
        <v/>
      </c>
      <c r="K405" s="5" t="str">
        <f>IFERROR(IF(AND(MATCH(C405,'AP Credit'!B:B,0)&gt;0, MATCH("ENGL 1010",'AP Credit'!J:J,0)&gt;0),"Yes","No"), IF($E405="", " ", "No"))</f>
        <v xml:space="preserve"> </v>
      </c>
      <c r="L405" s="11" t="str" cm="1">
        <f t="array" ref="L405">IF($E405="", "", _xlfn.IFNA(_xlfn.IFS( J405&gt;599,  "1210 - Verify C or Better",  AND(J405&gt;499, OR(I405&gt;13, G405&gt;17)), "1060 - Verify C or Better", AND( OR(G405&gt;17, I405&gt;13), OR(H405&gt;22, J405&gt;399)), "1050 - Verify C or Better", OR( H405&gt;21, J405&gt;299), "1010/1030/1040", OR( H405&gt;19, J405&gt;299), "1010/1030", OR( H405&gt;18, J405&gt;299), "1030"), "Verify C or better in Secondary Math 1,2,3"))</f>
        <v/>
      </c>
      <c r="M405" s="4" t="str">
        <f>IFERROR(VLOOKUP($E405, 'HS Info'!$A:$E, 5, FALSE), IF($E405="", "", "Not in HS Info"))</f>
        <v/>
      </c>
      <c r="N405" s="5" t="str">
        <f>IFERROR(VLOOKUP($C405,Holds!$C:$K, 2, FALSE), IF($E405="", "", 0))</f>
        <v/>
      </c>
      <c r="O405" s="7" t="str">
        <f>IF($E405="", "", _xlfn.XLOOKUP(C405, 'SLCC Student'!H:H, 'SLCC Student'!P:P, "Not Found", 0, 1))</f>
        <v/>
      </c>
      <c r="P405" s="5" t="str">
        <f>IFERROR(VLOOKUP($E405, 'SLCC Student'!$A:$Q, 10, FALSE), IF($E405="", "", "Not Admitted"))</f>
        <v/>
      </c>
      <c r="Q405" s="5" t="str">
        <f>IFERROR(VLOOKUP($E405,'SLCC Student'!$A:$Q,12,FALSE),IF($E405="","", "NotAdmitted"))</f>
        <v/>
      </c>
    </row>
    <row r="406" spans="1:17" x14ac:dyDescent="0.2">
      <c r="A406" s="5" t="str">
        <f>IFERROR(VLOOKUP($E406,'HS Info'!$A:$D,2,FALSE),IF($E406="","","Not in HS Info"))</f>
        <v/>
      </c>
      <c r="B406" s="6" t="str">
        <f>IFERROR(VLOOKUP($C406, 'SLCC Student'!$H:$R, 11, FALSE), IF($E406="", "",  "Not yet admitted"))</f>
        <v/>
      </c>
      <c r="C406" s="5" t="str">
        <f>IFERROR(VLOOKUP($E406,'SLCC Student'!$A:$R,8,FALSE), IF($E406="", "", "Not yet admitted"))</f>
        <v/>
      </c>
      <c r="D406" s="5" t="str">
        <f>IFERROR(VLOOKUP($E406, 'HS Info'!$A:$D, 3, FALSE), IF($E406="", "",  "Not in HS Info"))</f>
        <v/>
      </c>
      <c r="E406" t="str">
        <f>IF(ISBLANK('HS Info'!A405), "", 'HS Info'!A405)</f>
        <v/>
      </c>
      <c r="F406" s="5" t="str">
        <f>IFERROR(VLOOKUP($E406, 'HS Info'!$A:$D, 4, FALSE), IF($E406="", "", "Not in HS Info"))</f>
        <v/>
      </c>
      <c r="G406" t="str">
        <f>IF(_xlfn.MAXIFS(ACT!$K:$K, ACT!$B:$B, 'Vetting Master'!$C406)&gt;0, _xlfn.MAXIFS(ACT!$K:$K, ACT!$B:$B, 'Vetting Master'!$C406), IF($E406="", "", 0))</f>
        <v/>
      </c>
      <c r="H406" t="str">
        <f>IF(_xlfn.MAXIFS(ACT!$J:$J, ACT!$B:$B, 'Vetting Master'!$C406)&gt;0, _xlfn.MAXIFS(ACT!$J:$J, ACT!$B:$B, 'Vetting Master'!$C406), IF($E406="", "", 0))</f>
        <v/>
      </c>
      <c r="I406" t="str">
        <f>IF(_xlfn.MAXIFS('SLCC Placement'!K:K, 'SLCC Placement'!B:B, 'Vetting Master'!$C406)&gt;0, _xlfn.MAXIFS('SLCC Placement'!K:K, 'SLCC Placement'!B:B, 'Vetting Master'!$C406), IF($E406="", "", 0))</f>
        <v/>
      </c>
      <c r="J406" t="str">
        <f>IF(_xlfn.MAXIFS('SLCC Placement'!J:J, 'SLCC Placement'!B:B, 'Vetting Master'!$C406)&gt;0, _xlfn.MAXIFS('SLCC Placement'!J:J, 'SLCC Placement'!B:B, 'Vetting Master'!$C406), IF($E406="", "", 0))</f>
        <v/>
      </c>
      <c r="K406" s="5" t="str">
        <f>IFERROR(IF(AND(MATCH(C406,'AP Credit'!B:B,0)&gt;0, MATCH("ENGL 1010",'AP Credit'!J:J,0)&gt;0),"Yes","No"), IF($E406="", " ", "No"))</f>
        <v xml:space="preserve"> </v>
      </c>
      <c r="L406" s="11" t="str" cm="1">
        <f t="array" ref="L406">IF($E406="", "", _xlfn.IFNA(_xlfn.IFS( J406&gt;599,  "1210 - Verify C or Better",  AND(J406&gt;499, OR(I406&gt;13, G406&gt;17)), "1060 - Verify C or Better", AND( OR(G406&gt;17, I406&gt;13), OR(H406&gt;22, J406&gt;399)), "1050 - Verify C or Better", OR( H406&gt;21, J406&gt;299), "1010/1030/1040", OR( H406&gt;19, J406&gt;299), "1010/1030", OR( H406&gt;18, J406&gt;299), "1030"), "Verify C or better in Secondary Math 1,2,3"))</f>
        <v/>
      </c>
      <c r="M406" s="4" t="str">
        <f>IFERROR(VLOOKUP($E406, 'HS Info'!$A:$E, 5, FALSE), IF($E406="", "", "Not in HS Info"))</f>
        <v/>
      </c>
      <c r="N406" s="5" t="str">
        <f>IFERROR(VLOOKUP($C406,Holds!$C:$K, 2, FALSE), IF($E406="", "", 0))</f>
        <v/>
      </c>
      <c r="O406" s="7" t="str">
        <f>IF($E406="", "", _xlfn.XLOOKUP(C406, 'SLCC Student'!H:H, 'SLCC Student'!P:P, "Not Found", 0, 1))</f>
        <v/>
      </c>
      <c r="P406" s="5" t="str">
        <f>IFERROR(VLOOKUP($E406, 'SLCC Student'!$A:$Q, 10, FALSE), IF($E406="", "", "Not Admitted"))</f>
        <v/>
      </c>
      <c r="Q406" s="5" t="str">
        <f>IFERROR(VLOOKUP($E406,'SLCC Student'!$A:$Q,12,FALSE),IF($E406="","", "NotAdmitted"))</f>
        <v/>
      </c>
    </row>
    <row r="407" spans="1:17" x14ac:dyDescent="0.2">
      <c r="A407" s="5" t="str">
        <f>IFERROR(VLOOKUP($E407,'HS Info'!$A:$D,2,FALSE),IF($E407="","","Not in HS Info"))</f>
        <v/>
      </c>
      <c r="B407" s="6" t="str">
        <f>IFERROR(VLOOKUP($C407, 'SLCC Student'!$H:$R, 11, FALSE), IF($E407="", "",  "Not yet admitted"))</f>
        <v/>
      </c>
      <c r="C407" s="5" t="str">
        <f>IFERROR(VLOOKUP($E407,'SLCC Student'!$A:$R,8,FALSE), IF($E407="", "", "Not yet admitted"))</f>
        <v/>
      </c>
      <c r="D407" s="5" t="str">
        <f>IFERROR(VLOOKUP($E407, 'HS Info'!$A:$D, 3, FALSE), IF($E407="", "",  "Not in HS Info"))</f>
        <v/>
      </c>
      <c r="E407" t="str">
        <f>IF(ISBLANK('HS Info'!A406), "", 'HS Info'!A406)</f>
        <v/>
      </c>
      <c r="F407" s="5" t="str">
        <f>IFERROR(VLOOKUP($E407, 'HS Info'!$A:$D, 4, FALSE), IF($E407="", "", "Not in HS Info"))</f>
        <v/>
      </c>
      <c r="G407" t="str">
        <f>IF(_xlfn.MAXIFS(ACT!$K:$K, ACT!$B:$B, 'Vetting Master'!$C407)&gt;0, _xlfn.MAXIFS(ACT!$K:$K, ACT!$B:$B, 'Vetting Master'!$C407), IF($E407="", "", 0))</f>
        <v/>
      </c>
      <c r="H407" t="str">
        <f>IF(_xlfn.MAXIFS(ACT!$J:$J, ACT!$B:$B, 'Vetting Master'!$C407)&gt;0, _xlfn.MAXIFS(ACT!$J:$J, ACT!$B:$B, 'Vetting Master'!$C407), IF($E407="", "", 0))</f>
        <v/>
      </c>
      <c r="I407" t="str">
        <f>IF(_xlfn.MAXIFS('SLCC Placement'!K:K, 'SLCC Placement'!B:B, 'Vetting Master'!$C407)&gt;0, _xlfn.MAXIFS('SLCC Placement'!K:K, 'SLCC Placement'!B:B, 'Vetting Master'!$C407), IF($E407="", "", 0))</f>
        <v/>
      </c>
      <c r="J407" t="str">
        <f>IF(_xlfn.MAXIFS('SLCC Placement'!J:J, 'SLCC Placement'!B:B, 'Vetting Master'!$C407)&gt;0, _xlfn.MAXIFS('SLCC Placement'!J:J, 'SLCC Placement'!B:B, 'Vetting Master'!$C407), IF($E407="", "", 0))</f>
        <v/>
      </c>
      <c r="K407" s="5" t="str">
        <f>IFERROR(IF(AND(MATCH(C407,'AP Credit'!B:B,0)&gt;0, MATCH("ENGL 1010",'AP Credit'!J:J,0)&gt;0),"Yes","No"), IF($E407="", " ", "No"))</f>
        <v xml:space="preserve"> </v>
      </c>
      <c r="L407" s="11" t="str" cm="1">
        <f t="array" ref="L407">IF($E407="", "", _xlfn.IFNA(_xlfn.IFS( J407&gt;599,  "1210 - Verify C or Better",  AND(J407&gt;499, OR(I407&gt;13, G407&gt;17)), "1060 - Verify C or Better", AND( OR(G407&gt;17, I407&gt;13), OR(H407&gt;22, J407&gt;399)), "1050 - Verify C or Better", OR( H407&gt;21, J407&gt;299), "1010/1030/1040", OR( H407&gt;19, J407&gt;299), "1010/1030", OR( H407&gt;18, J407&gt;299), "1030"), "Verify C or better in Secondary Math 1,2,3"))</f>
        <v/>
      </c>
      <c r="M407" s="4" t="str">
        <f>IFERROR(VLOOKUP($E407, 'HS Info'!$A:$E, 5, FALSE), IF($E407="", "", "Not in HS Info"))</f>
        <v/>
      </c>
      <c r="N407" s="5" t="str">
        <f>IFERROR(VLOOKUP($C407,Holds!$C:$K, 2, FALSE), IF($E407="", "", 0))</f>
        <v/>
      </c>
      <c r="O407" s="7" t="str">
        <f>IF($E407="", "", _xlfn.XLOOKUP(C407, 'SLCC Student'!H:H, 'SLCC Student'!P:P, "Not Found", 0, 1))</f>
        <v/>
      </c>
      <c r="P407" s="5" t="str">
        <f>IFERROR(VLOOKUP($E407, 'SLCC Student'!$A:$Q, 10, FALSE), IF($E407="", "", "Not Admitted"))</f>
        <v/>
      </c>
      <c r="Q407" s="5" t="str">
        <f>IFERROR(VLOOKUP($E407,'SLCC Student'!$A:$Q,12,FALSE),IF($E407="","", "NotAdmitted"))</f>
        <v/>
      </c>
    </row>
    <row r="408" spans="1:17" x14ac:dyDescent="0.2">
      <c r="A408" s="5" t="str">
        <f>IFERROR(VLOOKUP($E408,'HS Info'!$A:$D,2,FALSE),IF($E408="","","Not in HS Info"))</f>
        <v/>
      </c>
      <c r="B408" s="6" t="str">
        <f>IFERROR(VLOOKUP($C408, 'SLCC Student'!$H:$R, 11, FALSE), IF($E408="", "",  "Not yet admitted"))</f>
        <v/>
      </c>
      <c r="C408" s="5" t="str">
        <f>IFERROR(VLOOKUP($E408,'SLCC Student'!$A:$R,8,FALSE), IF($E408="", "", "Not yet admitted"))</f>
        <v/>
      </c>
      <c r="D408" s="5" t="str">
        <f>IFERROR(VLOOKUP($E408, 'HS Info'!$A:$D, 3, FALSE), IF($E408="", "",  "Not in HS Info"))</f>
        <v/>
      </c>
      <c r="E408" t="str">
        <f>IF(ISBLANK('HS Info'!A407), "", 'HS Info'!A407)</f>
        <v/>
      </c>
      <c r="F408" s="5" t="str">
        <f>IFERROR(VLOOKUP($E408, 'HS Info'!$A:$D, 4, FALSE), IF($E408="", "", "Not in HS Info"))</f>
        <v/>
      </c>
      <c r="G408" t="str">
        <f>IF(_xlfn.MAXIFS(ACT!$K:$K, ACT!$B:$B, 'Vetting Master'!$C408)&gt;0, _xlfn.MAXIFS(ACT!$K:$K, ACT!$B:$B, 'Vetting Master'!$C408), IF($E408="", "", 0))</f>
        <v/>
      </c>
      <c r="H408" t="str">
        <f>IF(_xlfn.MAXIFS(ACT!$J:$J, ACT!$B:$B, 'Vetting Master'!$C408)&gt;0, _xlfn.MAXIFS(ACT!$J:$J, ACT!$B:$B, 'Vetting Master'!$C408), IF($E408="", "", 0))</f>
        <v/>
      </c>
      <c r="I408" t="str">
        <f>IF(_xlfn.MAXIFS('SLCC Placement'!K:K, 'SLCC Placement'!B:B, 'Vetting Master'!$C408)&gt;0, _xlfn.MAXIFS('SLCC Placement'!K:K, 'SLCC Placement'!B:B, 'Vetting Master'!$C408), IF($E408="", "", 0))</f>
        <v/>
      </c>
      <c r="J408" t="str">
        <f>IF(_xlfn.MAXIFS('SLCC Placement'!J:J, 'SLCC Placement'!B:B, 'Vetting Master'!$C408)&gt;0, _xlfn.MAXIFS('SLCC Placement'!J:J, 'SLCC Placement'!B:B, 'Vetting Master'!$C408), IF($E408="", "", 0))</f>
        <v/>
      </c>
      <c r="K408" s="5" t="str">
        <f>IFERROR(IF(AND(MATCH(C408,'AP Credit'!B:B,0)&gt;0, MATCH("ENGL 1010",'AP Credit'!J:J,0)&gt;0),"Yes","No"), IF($E408="", " ", "No"))</f>
        <v xml:space="preserve"> </v>
      </c>
      <c r="L408" s="11" t="str" cm="1">
        <f t="array" ref="L408">IF($E408="", "", _xlfn.IFNA(_xlfn.IFS( J408&gt;599,  "1210 - Verify C or Better",  AND(J408&gt;499, OR(I408&gt;13, G408&gt;17)), "1060 - Verify C or Better", AND( OR(G408&gt;17, I408&gt;13), OR(H408&gt;22, J408&gt;399)), "1050 - Verify C or Better", OR( H408&gt;21, J408&gt;299), "1010/1030/1040", OR( H408&gt;19, J408&gt;299), "1010/1030", OR( H408&gt;18, J408&gt;299), "1030"), "Verify C or better in Secondary Math 1,2,3"))</f>
        <v/>
      </c>
      <c r="M408" s="4" t="str">
        <f>IFERROR(VLOOKUP($E408, 'HS Info'!$A:$E, 5, FALSE), IF($E408="", "", "Not in HS Info"))</f>
        <v/>
      </c>
      <c r="N408" s="5" t="str">
        <f>IFERROR(VLOOKUP($C408,Holds!$C:$K, 2, FALSE), IF($E408="", "", 0))</f>
        <v/>
      </c>
      <c r="O408" s="7" t="str">
        <f>IF($E408="", "", _xlfn.XLOOKUP(C408, 'SLCC Student'!H:H, 'SLCC Student'!P:P, "Not Found", 0, 1))</f>
        <v/>
      </c>
      <c r="P408" s="5" t="str">
        <f>IFERROR(VLOOKUP($E408, 'SLCC Student'!$A:$Q, 10, FALSE), IF($E408="", "", "Not Admitted"))</f>
        <v/>
      </c>
      <c r="Q408" s="5" t="str">
        <f>IFERROR(VLOOKUP($E408,'SLCC Student'!$A:$Q,12,FALSE),IF($E408="","", "NotAdmitted"))</f>
        <v/>
      </c>
    </row>
    <row r="409" spans="1:17" x14ac:dyDescent="0.2">
      <c r="A409" s="5" t="str">
        <f>IFERROR(VLOOKUP($E409,'HS Info'!$A:$D,2,FALSE),IF($E409="","","Not in HS Info"))</f>
        <v/>
      </c>
      <c r="B409" s="6" t="str">
        <f>IFERROR(VLOOKUP($C409, 'SLCC Student'!$H:$R, 11, FALSE), IF($E409="", "",  "Not yet admitted"))</f>
        <v/>
      </c>
      <c r="C409" s="5" t="str">
        <f>IFERROR(VLOOKUP($E409,'SLCC Student'!$A:$R,8,FALSE), IF($E409="", "", "Not yet admitted"))</f>
        <v/>
      </c>
      <c r="D409" s="5" t="str">
        <f>IFERROR(VLOOKUP($E409, 'HS Info'!$A:$D, 3, FALSE), IF($E409="", "",  "Not in HS Info"))</f>
        <v/>
      </c>
      <c r="E409" t="str">
        <f>IF(ISBLANK('HS Info'!A408), "", 'HS Info'!A408)</f>
        <v/>
      </c>
      <c r="F409" s="5" t="str">
        <f>IFERROR(VLOOKUP($E409, 'HS Info'!$A:$D, 4, FALSE), IF($E409="", "", "Not in HS Info"))</f>
        <v/>
      </c>
      <c r="G409" t="str">
        <f>IF(_xlfn.MAXIFS(ACT!$K:$K, ACT!$B:$B, 'Vetting Master'!$C409)&gt;0, _xlfn.MAXIFS(ACT!$K:$K, ACT!$B:$B, 'Vetting Master'!$C409), IF($E409="", "", 0))</f>
        <v/>
      </c>
      <c r="H409" t="str">
        <f>IF(_xlfn.MAXIFS(ACT!$J:$J, ACT!$B:$B, 'Vetting Master'!$C409)&gt;0, _xlfn.MAXIFS(ACT!$J:$J, ACT!$B:$B, 'Vetting Master'!$C409), IF($E409="", "", 0))</f>
        <v/>
      </c>
      <c r="I409" t="str">
        <f>IF(_xlfn.MAXIFS('SLCC Placement'!K:K, 'SLCC Placement'!B:B, 'Vetting Master'!$C409)&gt;0, _xlfn.MAXIFS('SLCC Placement'!K:K, 'SLCC Placement'!B:B, 'Vetting Master'!$C409), IF($E409="", "", 0))</f>
        <v/>
      </c>
      <c r="J409" t="str">
        <f>IF(_xlfn.MAXIFS('SLCC Placement'!J:J, 'SLCC Placement'!B:B, 'Vetting Master'!$C409)&gt;0, _xlfn.MAXIFS('SLCC Placement'!J:J, 'SLCC Placement'!B:B, 'Vetting Master'!$C409), IF($E409="", "", 0))</f>
        <v/>
      </c>
      <c r="K409" s="5" t="str">
        <f>IFERROR(IF(AND(MATCH(C409,'AP Credit'!B:B,0)&gt;0, MATCH("ENGL 1010",'AP Credit'!J:J,0)&gt;0),"Yes","No"), IF($E409="", " ", "No"))</f>
        <v xml:space="preserve"> </v>
      </c>
      <c r="L409" s="11" t="str" cm="1">
        <f t="array" ref="L409">IF($E409="", "", _xlfn.IFNA(_xlfn.IFS( J409&gt;599,  "1210 - Verify C or Better",  AND(J409&gt;499, OR(I409&gt;13, G409&gt;17)), "1060 - Verify C or Better", AND( OR(G409&gt;17, I409&gt;13), OR(H409&gt;22, J409&gt;399)), "1050 - Verify C or Better", OR( H409&gt;21, J409&gt;299), "1010/1030/1040", OR( H409&gt;19, J409&gt;299), "1010/1030", OR( H409&gt;18, J409&gt;299), "1030"), "Verify C or better in Secondary Math 1,2,3"))</f>
        <v/>
      </c>
      <c r="M409" s="4" t="str">
        <f>IFERROR(VLOOKUP($E409, 'HS Info'!$A:$E, 5, FALSE), IF($E409="", "", "Not in HS Info"))</f>
        <v/>
      </c>
      <c r="N409" s="5" t="str">
        <f>IFERROR(VLOOKUP($C409,Holds!$C:$K, 2, FALSE), IF($E409="", "", 0))</f>
        <v/>
      </c>
      <c r="O409" s="7" t="str">
        <f>IF($E409="", "", _xlfn.XLOOKUP(C409, 'SLCC Student'!H:H, 'SLCC Student'!P:P, "Not Found", 0, 1))</f>
        <v/>
      </c>
      <c r="P409" s="5" t="str">
        <f>IFERROR(VLOOKUP($E409, 'SLCC Student'!$A:$Q, 10, FALSE), IF($E409="", "", "Not Admitted"))</f>
        <v/>
      </c>
      <c r="Q409" s="5" t="str">
        <f>IFERROR(VLOOKUP($E409,'SLCC Student'!$A:$Q,12,FALSE),IF($E409="","", "NotAdmitted"))</f>
        <v/>
      </c>
    </row>
    <row r="410" spans="1:17" x14ac:dyDescent="0.2">
      <c r="A410" s="5" t="str">
        <f>IFERROR(VLOOKUP($E410,'HS Info'!$A:$D,2,FALSE),IF($E410="","","Not in HS Info"))</f>
        <v/>
      </c>
      <c r="B410" s="6" t="str">
        <f>IFERROR(VLOOKUP($C410, 'SLCC Student'!$H:$R, 11, FALSE), IF($E410="", "",  "Not yet admitted"))</f>
        <v/>
      </c>
      <c r="C410" s="5" t="str">
        <f>IFERROR(VLOOKUP($E410,'SLCC Student'!$A:$R,8,FALSE), IF($E410="", "", "Not yet admitted"))</f>
        <v/>
      </c>
      <c r="D410" s="5" t="str">
        <f>IFERROR(VLOOKUP($E410, 'HS Info'!$A:$D, 3, FALSE), IF($E410="", "",  "Not in HS Info"))</f>
        <v/>
      </c>
      <c r="E410" t="str">
        <f>IF(ISBLANK('HS Info'!A409), "", 'HS Info'!A409)</f>
        <v/>
      </c>
      <c r="F410" s="5" t="str">
        <f>IFERROR(VLOOKUP($E410, 'HS Info'!$A:$D, 4, FALSE), IF($E410="", "", "Not in HS Info"))</f>
        <v/>
      </c>
      <c r="G410" t="str">
        <f>IF(_xlfn.MAXIFS(ACT!$K:$K, ACT!$B:$B, 'Vetting Master'!$C410)&gt;0, _xlfn.MAXIFS(ACT!$K:$K, ACT!$B:$B, 'Vetting Master'!$C410), IF($E410="", "", 0))</f>
        <v/>
      </c>
      <c r="H410" t="str">
        <f>IF(_xlfn.MAXIFS(ACT!$J:$J, ACT!$B:$B, 'Vetting Master'!$C410)&gt;0, _xlfn.MAXIFS(ACT!$J:$J, ACT!$B:$B, 'Vetting Master'!$C410), IF($E410="", "", 0))</f>
        <v/>
      </c>
      <c r="I410" t="str">
        <f>IF(_xlfn.MAXIFS('SLCC Placement'!K:K, 'SLCC Placement'!B:B, 'Vetting Master'!$C410)&gt;0, _xlfn.MAXIFS('SLCC Placement'!K:K, 'SLCC Placement'!B:B, 'Vetting Master'!$C410), IF($E410="", "", 0))</f>
        <v/>
      </c>
      <c r="J410" t="str">
        <f>IF(_xlfn.MAXIFS('SLCC Placement'!J:J, 'SLCC Placement'!B:B, 'Vetting Master'!$C410)&gt;0, _xlfn.MAXIFS('SLCC Placement'!J:J, 'SLCC Placement'!B:B, 'Vetting Master'!$C410), IF($E410="", "", 0))</f>
        <v/>
      </c>
      <c r="K410" s="5" t="str">
        <f>IFERROR(IF(AND(MATCH(C410,'AP Credit'!B:B,0)&gt;0, MATCH("ENGL 1010",'AP Credit'!J:J,0)&gt;0),"Yes","No"), IF($E410="", " ", "No"))</f>
        <v xml:space="preserve"> </v>
      </c>
      <c r="L410" s="11" t="str" cm="1">
        <f t="array" ref="L410">IF($E410="", "", _xlfn.IFNA(_xlfn.IFS( J410&gt;599,  "1210 - Verify C or Better",  AND(J410&gt;499, OR(I410&gt;13, G410&gt;17)), "1060 - Verify C or Better", AND( OR(G410&gt;17, I410&gt;13), OR(H410&gt;22, J410&gt;399)), "1050 - Verify C or Better", OR( H410&gt;21, J410&gt;299), "1010/1030/1040", OR( H410&gt;19, J410&gt;299), "1010/1030", OR( H410&gt;18, J410&gt;299), "1030"), "Verify C or better in Secondary Math 1,2,3"))</f>
        <v/>
      </c>
      <c r="M410" s="4" t="str">
        <f>IFERROR(VLOOKUP($E410, 'HS Info'!$A:$E, 5, FALSE), IF($E410="", "", "Not in HS Info"))</f>
        <v/>
      </c>
      <c r="N410" s="5" t="str">
        <f>IFERROR(VLOOKUP($C410,Holds!$C:$K, 2, FALSE), IF($E410="", "", 0))</f>
        <v/>
      </c>
      <c r="O410" s="7" t="str">
        <f>IF($E410="", "", _xlfn.XLOOKUP(C410, 'SLCC Student'!H:H, 'SLCC Student'!P:P, "Not Found", 0, 1))</f>
        <v/>
      </c>
      <c r="P410" s="5" t="str">
        <f>IFERROR(VLOOKUP($E410, 'SLCC Student'!$A:$Q, 10, FALSE), IF($E410="", "", "Not Admitted"))</f>
        <v/>
      </c>
      <c r="Q410" s="5" t="str">
        <f>IFERROR(VLOOKUP($E410,'SLCC Student'!$A:$Q,12,FALSE),IF($E410="","", "NotAdmitted"))</f>
        <v/>
      </c>
    </row>
    <row r="411" spans="1:17" x14ac:dyDescent="0.2">
      <c r="A411" s="5" t="str">
        <f>IFERROR(VLOOKUP($E411,'HS Info'!$A:$D,2,FALSE),IF($E411="","","Not in HS Info"))</f>
        <v/>
      </c>
      <c r="B411" s="6" t="str">
        <f>IFERROR(VLOOKUP($C411, 'SLCC Student'!$H:$R, 11, FALSE), IF($E411="", "",  "Not yet admitted"))</f>
        <v/>
      </c>
      <c r="C411" s="5" t="str">
        <f>IFERROR(VLOOKUP($E411,'SLCC Student'!$A:$R,8,FALSE), IF($E411="", "", "Not yet admitted"))</f>
        <v/>
      </c>
      <c r="D411" s="5" t="str">
        <f>IFERROR(VLOOKUP($E411, 'HS Info'!$A:$D, 3, FALSE), IF($E411="", "",  "Not in HS Info"))</f>
        <v/>
      </c>
      <c r="E411" t="str">
        <f>IF(ISBLANK('HS Info'!A410), "", 'HS Info'!A410)</f>
        <v/>
      </c>
      <c r="F411" s="5" t="str">
        <f>IFERROR(VLOOKUP($E411, 'HS Info'!$A:$D, 4, FALSE), IF($E411="", "", "Not in HS Info"))</f>
        <v/>
      </c>
      <c r="G411" t="str">
        <f>IF(_xlfn.MAXIFS(ACT!$K:$K, ACT!$B:$B, 'Vetting Master'!$C411)&gt;0, _xlfn.MAXIFS(ACT!$K:$K, ACT!$B:$B, 'Vetting Master'!$C411), IF($E411="", "", 0))</f>
        <v/>
      </c>
      <c r="H411" t="str">
        <f>IF(_xlfn.MAXIFS(ACT!$J:$J, ACT!$B:$B, 'Vetting Master'!$C411)&gt;0, _xlfn.MAXIFS(ACT!$J:$J, ACT!$B:$B, 'Vetting Master'!$C411), IF($E411="", "", 0))</f>
        <v/>
      </c>
      <c r="I411" t="str">
        <f>IF(_xlfn.MAXIFS('SLCC Placement'!K:K, 'SLCC Placement'!B:B, 'Vetting Master'!$C411)&gt;0, _xlfn.MAXIFS('SLCC Placement'!K:K, 'SLCC Placement'!B:B, 'Vetting Master'!$C411), IF($E411="", "", 0))</f>
        <v/>
      </c>
      <c r="J411" t="str">
        <f>IF(_xlfn.MAXIFS('SLCC Placement'!J:J, 'SLCC Placement'!B:B, 'Vetting Master'!$C411)&gt;0, _xlfn.MAXIFS('SLCC Placement'!J:J, 'SLCC Placement'!B:B, 'Vetting Master'!$C411), IF($E411="", "", 0))</f>
        <v/>
      </c>
      <c r="K411" s="5" t="str">
        <f>IFERROR(IF(AND(MATCH(C411,'AP Credit'!B:B,0)&gt;0, MATCH("ENGL 1010",'AP Credit'!J:J,0)&gt;0),"Yes","No"), IF($E411="", " ", "No"))</f>
        <v xml:space="preserve"> </v>
      </c>
      <c r="L411" s="11" t="str" cm="1">
        <f t="array" ref="L411">IF($E411="", "", _xlfn.IFNA(_xlfn.IFS( J411&gt;599,  "1210 - Verify C or Better",  AND(J411&gt;499, OR(I411&gt;13, G411&gt;17)), "1060 - Verify C or Better", AND( OR(G411&gt;17, I411&gt;13), OR(H411&gt;22, J411&gt;399)), "1050 - Verify C or Better", OR( H411&gt;21, J411&gt;299), "1010/1030/1040", OR( H411&gt;19, J411&gt;299), "1010/1030", OR( H411&gt;18, J411&gt;299), "1030"), "Verify C or better in Secondary Math 1,2,3"))</f>
        <v/>
      </c>
      <c r="M411" s="4" t="str">
        <f>IFERROR(VLOOKUP($E411, 'HS Info'!$A:$E, 5, FALSE), IF($E411="", "", "Not in HS Info"))</f>
        <v/>
      </c>
      <c r="N411" s="5" t="str">
        <f>IFERROR(VLOOKUP($C411,Holds!$C:$K, 2, FALSE), IF($E411="", "", 0))</f>
        <v/>
      </c>
      <c r="O411" s="7" t="str">
        <f>IF($E411="", "", _xlfn.XLOOKUP(C411, 'SLCC Student'!H:H, 'SLCC Student'!P:P, "Not Found", 0, 1))</f>
        <v/>
      </c>
      <c r="P411" s="5" t="str">
        <f>IFERROR(VLOOKUP($E411, 'SLCC Student'!$A:$Q, 10, FALSE), IF($E411="", "", "Not Admitted"))</f>
        <v/>
      </c>
      <c r="Q411" s="5" t="str">
        <f>IFERROR(VLOOKUP($E411,'SLCC Student'!$A:$Q,12,FALSE),IF($E411="","", "NotAdmitted"))</f>
        <v/>
      </c>
    </row>
    <row r="412" spans="1:17" x14ac:dyDescent="0.2">
      <c r="A412" s="5" t="str">
        <f>IFERROR(VLOOKUP($E412,'HS Info'!$A:$D,2,FALSE),IF($E412="","","Not in HS Info"))</f>
        <v/>
      </c>
      <c r="B412" s="6" t="str">
        <f>IFERROR(VLOOKUP($C412, 'SLCC Student'!$H:$R, 11, FALSE), IF($E412="", "",  "Not yet admitted"))</f>
        <v/>
      </c>
      <c r="C412" s="5" t="str">
        <f>IFERROR(VLOOKUP($E412,'SLCC Student'!$A:$R,8,FALSE), IF($E412="", "", "Not yet admitted"))</f>
        <v/>
      </c>
      <c r="D412" s="5" t="str">
        <f>IFERROR(VLOOKUP($E412, 'HS Info'!$A:$D, 3, FALSE), IF($E412="", "",  "Not in HS Info"))</f>
        <v/>
      </c>
      <c r="E412" t="str">
        <f>IF(ISBLANK('HS Info'!A411), "", 'HS Info'!A411)</f>
        <v/>
      </c>
      <c r="F412" s="5" t="str">
        <f>IFERROR(VLOOKUP($E412, 'HS Info'!$A:$D, 4, FALSE), IF($E412="", "", "Not in HS Info"))</f>
        <v/>
      </c>
      <c r="G412" t="str">
        <f>IF(_xlfn.MAXIFS(ACT!$K:$K, ACT!$B:$B, 'Vetting Master'!$C412)&gt;0, _xlfn.MAXIFS(ACT!$K:$K, ACT!$B:$B, 'Vetting Master'!$C412), IF($E412="", "", 0))</f>
        <v/>
      </c>
      <c r="H412" t="str">
        <f>IF(_xlfn.MAXIFS(ACT!$J:$J, ACT!$B:$B, 'Vetting Master'!$C412)&gt;0, _xlfn.MAXIFS(ACT!$J:$J, ACT!$B:$B, 'Vetting Master'!$C412), IF($E412="", "", 0))</f>
        <v/>
      </c>
      <c r="I412" t="str">
        <f>IF(_xlfn.MAXIFS('SLCC Placement'!K:K, 'SLCC Placement'!B:B, 'Vetting Master'!$C412)&gt;0, _xlfn.MAXIFS('SLCC Placement'!K:K, 'SLCC Placement'!B:B, 'Vetting Master'!$C412), IF($E412="", "", 0))</f>
        <v/>
      </c>
      <c r="J412" t="str">
        <f>IF(_xlfn.MAXIFS('SLCC Placement'!J:J, 'SLCC Placement'!B:B, 'Vetting Master'!$C412)&gt;0, _xlfn.MAXIFS('SLCC Placement'!J:J, 'SLCC Placement'!B:B, 'Vetting Master'!$C412), IF($E412="", "", 0))</f>
        <v/>
      </c>
      <c r="K412" s="5" t="str">
        <f>IFERROR(IF(AND(MATCH(C412,'AP Credit'!B:B,0)&gt;0, MATCH("ENGL 1010",'AP Credit'!J:J,0)&gt;0),"Yes","No"), IF($E412="", " ", "No"))</f>
        <v xml:space="preserve"> </v>
      </c>
      <c r="L412" s="11" t="str" cm="1">
        <f t="array" ref="L412">IF($E412="", "", _xlfn.IFNA(_xlfn.IFS( J412&gt;599,  "1210 - Verify C or Better",  AND(J412&gt;499, OR(I412&gt;13, G412&gt;17)), "1060 - Verify C or Better", AND( OR(G412&gt;17, I412&gt;13), OR(H412&gt;22, J412&gt;399)), "1050 - Verify C or Better", OR( H412&gt;21, J412&gt;299), "1010/1030/1040", OR( H412&gt;19, J412&gt;299), "1010/1030", OR( H412&gt;18, J412&gt;299), "1030"), "Verify C or better in Secondary Math 1,2,3"))</f>
        <v/>
      </c>
      <c r="M412" s="4" t="str">
        <f>IFERROR(VLOOKUP($E412, 'HS Info'!$A:$E, 5, FALSE), IF($E412="", "", "Not in HS Info"))</f>
        <v/>
      </c>
      <c r="N412" s="5" t="str">
        <f>IFERROR(VLOOKUP($C412,Holds!$C:$K, 2, FALSE), IF($E412="", "", 0))</f>
        <v/>
      </c>
      <c r="O412" s="7" t="str">
        <f>IF($E412="", "", _xlfn.XLOOKUP(C412, 'SLCC Student'!H:H, 'SLCC Student'!P:P, "Not Found", 0, 1))</f>
        <v/>
      </c>
      <c r="P412" s="5" t="str">
        <f>IFERROR(VLOOKUP($E412, 'SLCC Student'!$A:$Q, 10, FALSE), IF($E412="", "", "Not Admitted"))</f>
        <v/>
      </c>
      <c r="Q412" s="5" t="str">
        <f>IFERROR(VLOOKUP($E412,'SLCC Student'!$A:$Q,12,FALSE),IF($E412="","", "NotAdmitted"))</f>
        <v/>
      </c>
    </row>
    <row r="413" spans="1:17" x14ac:dyDescent="0.2">
      <c r="A413" s="5" t="str">
        <f>IFERROR(VLOOKUP($E413,'HS Info'!$A:$D,2,FALSE),IF($E413="","","Not in HS Info"))</f>
        <v/>
      </c>
      <c r="B413" s="6" t="str">
        <f>IFERROR(VLOOKUP($C413, 'SLCC Student'!$H:$R, 11, FALSE), IF($E413="", "",  "Not yet admitted"))</f>
        <v/>
      </c>
      <c r="C413" s="5" t="str">
        <f>IFERROR(VLOOKUP($E413,'SLCC Student'!$A:$R,8,FALSE), IF($E413="", "", "Not yet admitted"))</f>
        <v/>
      </c>
      <c r="D413" s="5" t="str">
        <f>IFERROR(VLOOKUP($E413, 'HS Info'!$A:$D, 3, FALSE), IF($E413="", "",  "Not in HS Info"))</f>
        <v/>
      </c>
      <c r="E413" t="str">
        <f>IF(ISBLANK('HS Info'!A412), "", 'HS Info'!A412)</f>
        <v/>
      </c>
      <c r="F413" s="5" t="str">
        <f>IFERROR(VLOOKUP($E413, 'HS Info'!$A:$D, 4, FALSE), IF($E413="", "", "Not in HS Info"))</f>
        <v/>
      </c>
      <c r="G413" t="str">
        <f>IF(_xlfn.MAXIFS(ACT!$K:$K, ACT!$B:$B, 'Vetting Master'!$C413)&gt;0, _xlfn.MAXIFS(ACT!$K:$K, ACT!$B:$B, 'Vetting Master'!$C413), IF($E413="", "", 0))</f>
        <v/>
      </c>
      <c r="H413" t="str">
        <f>IF(_xlfn.MAXIFS(ACT!$J:$J, ACT!$B:$B, 'Vetting Master'!$C413)&gt;0, _xlfn.MAXIFS(ACT!$J:$J, ACT!$B:$B, 'Vetting Master'!$C413), IF($E413="", "", 0))</f>
        <v/>
      </c>
      <c r="I413" t="str">
        <f>IF(_xlfn.MAXIFS('SLCC Placement'!K:K, 'SLCC Placement'!B:B, 'Vetting Master'!$C413)&gt;0, _xlfn.MAXIFS('SLCC Placement'!K:K, 'SLCC Placement'!B:B, 'Vetting Master'!$C413), IF($E413="", "", 0))</f>
        <v/>
      </c>
      <c r="J413" t="str">
        <f>IF(_xlfn.MAXIFS('SLCC Placement'!J:J, 'SLCC Placement'!B:B, 'Vetting Master'!$C413)&gt;0, _xlfn.MAXIFS('SLCC Placement'!J:J, 'SLCC Placement'!B:B, 'Vetting Master'!$C413), IF($E413="", "", 0))</f>
        <v/>
      </c>
      <c r="K413" s="5" t="str">
        <f>IFERROR(IF(AND(MATCH(C413,'AP Credit'!B:B,0)&gt;0, MATCH("ENGL 1010",'AP Credit'!J:J,0)&gt;0),"Yes","No"), IF($E413="", " ", "No"))</f>
        <v xml:space="preserve"> </v>
      </c>
      <c r="L413" s="11" t="str" cm="1">
        <f t="array" ref="L413">IF($E413="", "", _xlfn.IFNA(_xlfn.IFS( J413&gt;599,  "1210 - Verify C or Better",  AND(J413&gt;499, OR(I413&gt;13, G413&gt;17)), "1060 - Verify C or Better", AND( OR(G413&gt;17, I413&gt;13), OR(H413&gt;22, J413&gt;399)), "1050 - Verify C or Better", OR( H413&gt;21, J413&gt;299), "1010/1030/1040", OR( H413&gt;19, J413&gt;299), "1010/1030", OR( H413&gt;18, J413&gt;299), "1030"), "Verify C or better in Secondary Math 1,2,3"))</f>
        <v/>
      </c>
      <c r="M413" s="4" t="str">
        <f>IFERROR(VLOOKUP($E413, 'HS Info'!$A:$E, 5, FALSE), IF($E413="", "", "Not in HS Info"))</f>
        <v/>
      </c>
      <c r="N413" s="5" t="str">
        <f>IFERROR(VLOOKUP($C413,Holds!$C:$K, 2, FALSE), IF($E413="", "", 0))</f>
        <v/>
      </c>
      <c r="O413" s="7" t="str">
        <f>IF($E413="", "", _xlfn.XLOOKUP(C413, 'SLCC Student'!H:H, 'SLCC Student'!P:P, "Not Found", 0, 1))</f>
        <v/>
      </c>
      <c r="P413" s="5" t="str">
        <f>IFERROR(VLOOKUP($E413, 'SLCC Student'!$A:$Q, 10, FALSE), IF($E413="", "", "Not Admitted"))</f>
        <v/>
      </c>
      <c r="Q413" s="5" t="str">
        <f>IFERROR(VLOOKUP($E413,'SLCC Student'!$A:$Q,12,FALSE),IF($E413="","", "NotAdmitted"))</f>
        <v/>
      </c>
    </row>
    <row r="414" spans="1:17" x14ac:dyDescent="0.2">
      <c r="A414" s="5" t="str">
        <f>IFERROR(VLOOKUP($E414,'HS Info'!$A:$D,2,FALSE),IF($E414="","","Not in HS Info"))</f>
        <v/>
      </c>
      <c r="B414" s="6" t="str">
        <f>IFERROR(VLOOKUP($C414, 'SLCC Student'!$H:$R, 11, FALSE), IF($E414="", "",  "Not yet admitted"))</f>
        <v/>
      </c>
      <c r="C414" s="5" t="str">
        <f>IFERROR(VLOOKUP($E414,'SLCC Student'!$A:$R,8,FALSE), IF($E414="", "", "Not yet admitted"))</f>
        <v/>
      </c>
      <c r="D414" s="5" t="str">
        <f>IFERROR(VLOOKUP($E414, 'HS Info'!$A:$D, 3, FALSE), IF($E414="", "",  "Not in HS Info"))</f>
        <v/>
      </c>
      <c r="E414" t="str">
        <f>IF(ISBLANK('HS Info'!A413), "", 'HS Info'!A413)</f>
        <v/>
      </c>
      <c r="F414" s="5" t="str">
        <f>IFERROR(VLOOKUP($E414, 'HS Info'!$A:$D, 4, FALSE), IF($E414="", "", "Not in HS Info"))</f>
        <v/>
      </c>
      <c r="G414" t="str">
        <f>IF(_xlfn.MAXIFS(ACT!$K:$K, ACT!$B:$B, 'Vetting Master'!$C414)&gt;0, _xlfn.MAXIFS(ACT!$K:$K, ACT!$B:$B, 'Vetting Master'!$C414), IF($E414="", "", 0))</f>
        <v/>
      </c>
      <c r="H414" t="str">
        <f>IF(_xlfn.MAXIFS(ACT!$J:$J, ACT!$B:$B, 'Vetting Master'!$C414)&gt;0, _xlfn.MAXIFS(ACT!$J:$J, ACT!$B:$B, 'Vetting Master'!$C414), IF($E414="", "", 0))</f>
        <v/>
      </c>
      <c r="I414" t="str">
        <f>IF(_xlfn.MAXIFS('SLCC Placement'!K:K, 'SLCC Placement'!B:B, 'Vetting Master'!$C414)&gt;0, _xlfn.MAXIFS('SLCC Placement'!K:K, 'SLCC Placement'!B:B, 'Vetting Master'!$C414), IF($E414="", "", 0))</f>
        <v/>
      </c>
      <c r="J414" t="str">
        <f>IF(_xlfn.MAXIFS('SLCC Placement'!J:J, 'SLCC Placement'!B:B, 'Vetting Master'!$C414)&gt;0, _xlfn.MAXIFS('SLCC Placement'!J:J, 'SLCC Placement'!B:B, 'Vetting Master'!$C414), IF($E414="", "", 0))</f>
        <v/>
      </c>
      <c r="K414" s="5" t="str">
        <f>IFERROR(IF(AND(MATCH(C414,'AP Credit'!B:B,0)&gt;0, MATCH("ENGL 1010",'AP Credit'!J:J,0)&gt;0),"Yes","No"), IF($E414="", " ", "No"))</f>
        <v xml:space="preserve"> </v>
      </c>
      <c r="L414" s="11" t="str" cm="1">
        <f t="array" ref="L414">IF($E414="", "", _xlfn.IFNA(_xlfn.IFS( J414&gt;599,  "1210 - Verify C or Better",  AND(J414&gt;499, OR(I414&gt;13, G414&gt;17)), "1060 - Verify C or Better", AND( OR(G414&gt;17, I414&gt;13), OR(H414&gt;22, J414&gt;399)), "1050 - Verify C or Better", OR( H414&gt;21, J414&gt;299), "1010/1030/1040", OR( H414&gt;19, J414&gt;299), "1010/1030", OR( H414&gt;18, J414&gt;299), "1030"), "Verify C or better in Secondary Math 1,2,3"))</f>
        <v/>
      </c>
      <c r="M414" s="4" t="str">
        <f>IFERROR(VLOOKUP($E414, 'HS Info'!$A:$E, 5, FALSE), IF($E414="", "", "Not in HS Info"))</f>
        <v/>
      </c>
      <c r="N414" s="5" t="str">
        <f>IFERROR(VLOOKUP($C414,Holds!$C:$K, 2, FALSE), IF($E414="", "", 0))</f>
        <v/>
      </c>
      <c r="O414" s="7" t="str">
        <f>IF($E414="", "", _xlfn.XLOOKUP(C414, 'SLCC Student'!H:H, 'SLCC Student'!P:P, "Not Found", 0, 1))</f>
        <v/>
      </c>
      <c r="P414" s="5" t="str">
        <f>IFERROR(VLOOKUP($E414, 'SLCC Student'!$A:$Q, 10, FALSE), IF($E414="", "", "Not Admitted"))</f>
        <v/>
      </c>
      <c r="Q414" s="5" t="str">
        <f>IFERROR(VLOOKUP($E414,'SLCC Student'!$A:$Q,12,FALSE),IF($E414="","", "NotAdmitted"))</f>
        <v/>
      </c>
    </row>
    <row r="415" spans="1:17" x14ac:dyDescent="0.2">
      <c r="A415" s="5" t="str">
        <f>IFERROR(VLOOKUP($E415,'HS Info'!$A:$D,2,FALSE),IF($E415="","","Not in HS Info"))</f>
        <v/>
      </c>
      <c r="B415" s="6" t="str">
        <f>IFERROR(VLOOKUP($C415, 'SLCC Student'!$H:$R, 11, FALSE), IF($E415="", "",  "Not yet admitted"))</f>
        <v/>
      </c>
      <c r="C415" s="5" t="str">
        <f>IFERROR(VLOOKUP($E415,'SLCC Student'!$A:$R,8,FALSE), IF($E415="", "", "Not yet admitted"))</f>
        <v/>
      </c>
      <c r="D415" s="5" t="str">
        <f>IFERROR(VLOOKUP($E415, 'HS Info'!$A:$D, 3, FALSE), IF($E415="", "",  "Not in HS Info"))</f>
        <v/>
      </c>
      <c r="E415" t="str">
        <f>IF(ISBLANK('HS Info'!A414), "", 'HS Info'!A414)</f>
        <v/>
      </c>
      <c r="F415" s="5" t="str">
        <f>IFERROR(VLOOKUP($E415, 'HS Info'!$A:$D, 4, FALSE), IF($E415="", "", "Not in HS Info"))</f>
        <v/>
      </c>
      <c r="G415" t="str">
        <f>IF(_xlfn.MAXIFS(ACT!$K:$K, ACT!$B:$B, 'Vetting Master'!$C415)&gt;0, _xlfn.MAXIFS(ACT!$K:$K, ACT!$B:$B, 'Vetting Master'!$C415), IF($E415="", "", 0))</f>
        <v/>
      </c>
      <c r="H415" t="str">
        <f>IF(_xlfn.MAXIFS(ACT!$J:$J, ACT!$B:$B, 'Vetting Master'!$C415)&gt;0, _xlfn.MAXIFS(ACT!$J:$J, ACT!$B:$B, 'Vetting Master'!$C415), IF($E415="", "", 0))</f>
        <v/>
      </c>
      <c r="I415" t="str">
        <f>IF(_xlfn.MAXIFS('SLCC Placement'!K:K, 'SLCC Placement'!B:B, 'Vetting Master'!$C415)&gt;0, _xlfn.MAXIFS('SLCC Placement'!K:K, 'SLCC Placement'!B:B, 'Vetting Master'!$C415), IF($E415="", "", 0))</f>
        <v/>
      </c>
      <c r="J415" t="str">
        <f>IF(_xlfn.MAXIFS('SLCC Placement'!J:J, 'SLCC Placement'!B:B, 'Vetting Master'!$C415)&gt;0, _xlfn.MAXIFS('SLCC Placement'!J:J, 'SLCC Placement'!B:B, 'Vetting Master'!$C415), IF($E415="", "", 0))</f>
        <v/>
      </c>
      <c r="K415" s="5" t="str">
        <f>IFERROR(IF(AND(MATCH(C415,'AP Credit'!B:B,0)&gt;0, MATCH("ENGL 1010",'AP Credit'!J:J,0)&gt;0),"Yes","No"), IF($E415="", " ", "No"))</f>
        <v xml:space="preserve"> </v>
      </c>
      <c r="L415" s="11" t="str" cm="1">
        <f t="array" ref="L415">IF($E415="", "", _xlfn.IFNA(_xlfn.IFS( J415&gt;599,  "1210 - Verify C or Better",  AND(J415&gt;499, OR(I415&gt;13, G415&gt;17)), "1060 - Verify C or Better", AND( OR(G415&gt;17, I415&gt;13), OR(H415&gt;22, J415&gt;399)), "1050 - Verify C or Better", OR( H415&gt;21, J415&gt;299), "1010/1030/1040", OR( H415&gt;19, J415&gt;299), "1010/1030", OR( H415&gt;18, J415&gt;299), "1030"), "Verify C or better in Secondary Math 1,2,3"))</f>
        <v/>
      </c>
      <c r="M415" s="4" t="str">
        <f>IFERROR(VLOOKUP($E415, 'HS Info'!$A:$E, 5, FALSE), IF($E415="", "", "Not in HS Info"))</f>
        <v/>
      </c>
      <c r="N415" s="5" t="str">
        <f>IFERROR(VLOOKUP($C415,Holds!$C:$K, 2, FALSE), IF($E415="", "", 0))</f>
        <v/>
      </c>
      <c r="O415" s="7" t="str">
        <f>IF($E415="", "", _xlfn.XLOOKUP(C415, 'SLCC Student'!H:H, 'SLCC Student'!P:P, "Not Found", 0, 1))</f>
        <v/>
      </c>
      <c r="P415" s="5" t="str">
        <f>IFERROR(VLOOKUP($E415, 'SLCC Student'!$A:$Q, 10, FALSE), IF($E415="", "", "Not Admitted"))</f>
        <v/>
      </c>
      <c r="Q415" s="5" t="str">
        <f>IFERROR(VLOOKUP($E415,'SLCC Student'!$A:$Q,12,FALSE),IF($E415="","", "NotAdmitted"))</f>
        <v/>
      </c>
    </row>
    <row r="416" spans="1:17" x14ac:dyDescent="0.2">
      <c r="A416" s="5" t="str">
        <f>IFERROR(VLOOKUP($E416,'HS Info'!$A:$D,2,FALSE),IF($E416="","","Not in HS Info"))</f>
        <v/>
      </c>
      <c r="B416" s="6" t="str">
        <f>IFERROR(VLOOKUP($C416, 'SLCC Student'!$H:$R, 11, FALSE), IF($E416="", "",  "Not yet admitted"))</f>
        <v/>
      </c>
      <c r="C416" s="5" t="str">
        <f>IFERROR(VLOOKUP($E416,'SLCC Student'!$A:$R,8,FALSE), IF($E416="", "", "Not yet admitted"))</f>
        <v/>
      </c>
      <c r="D416" s="5" t="str">
        <f>IFERROR(VLOOKUP($E416, 'HS Info'!$A:$D, 3, FALSE), IF($E416="", "",  "Not in HS Info"))</f>
        <v/>
      </c>
      <c r="E416" t="str">
        <f>IF(ISBLANK('HS Info'!A415), "", 'HS Info'!A415)</f>
        <v/>
      </c>
      <c r="F416" s="5" t="str">
        <f>IFERROR(VLOOKUP($E416, 'HS Info'!$A:$D, 4, FALSE), IF($E416="", "", "Not in HS Info"))</f>
        <v/>
      </c>
      <c r="G416" t="str">
        <f>IF(_xlfn.MAXIFS(ACT!$K:$K, ACT!$B:$B, 'Vetting Master'!$C416)&gt;0, _xlfn.MAXIFS(ACT!$K:$K, ACT!$B:$B, 'Vetting Master'!$C416), IF($E416="", "", 0))</f>
        <v/>
      </c>
      <c r="H416" t="str">
        <f>IF(_xlfn.MAXIFS(ACT!$J:$J, ACT!$B:$B, 'Vetting Master'!$C416)&gt;0, _xlfn.MAXIFS(ACT!$J:$J, ACT!$B:$B, 'Vetting Master'!$C416), IF($E416="", "", 0))</f>
        <v/>
      </c>
      <c r="I416" t="str">
        <f>IF(_xlfn.MAXIFS('SLCC Placement'!K:K, 'SLCC Placement'!B:B, 'Vetting Master'!$C416)&gt;0, _xlfn.MAXIFS('SLCC Placement'!K:K, 'SLCC Placement'!B:B, 'Vetting Master'!$C416), IF($E416="", "", 0))</f>
        <v/>
      </c>
      <c r="J416" t="str">
        <f>IF(_xlfn.MAXIFS('SLCC Placement'!J:J, 'SLCC Placement'!B:B, 'Vetting Master'!$C416)&gt;0, _xlfn.MAXIFS('SLCC Placement'!J:J, 'SLCC Placement'!B:B, 'Vetting Master'!$C416), IF($E416="", "", 0))</f>
        <v/>
      </c>
      <c r="K416" s="5" t="str">
        <f>IFERROR(IF(AND(MATCH(C416,'AP Credit'!B:B,0)&gt;0, MATCH("ENGL 1010",'AP Credit'!J:J,0)&gt;0),"Yes","No"), IF($E416="", " ", "No"))</f>
        <v xml:space="preserve"> </v>
      </c>
      <c r="L416" s="11" t="str" cm="1">
        <f t="array" ref="L416">IF($E416="", "", _xlfn.IFNA(_xlfn.IFS( J416&gt;599,  "1210 - Verify C or Better",  AND(J416&gt;499, OR(I416&gt;13, G416&gt;17)), "1060 - Verify C or Better", AND( OR(G416&gt;17, I416&gt;13), OR(H416&gt;22, J416&gt;399)), "1050 - Verify C or Better", OR( H416&gt;21, J416&gt;299), "1010/1030/1040", OR( H416&gt;19, J416&gt;299), "1010/1030", OR( H416&gt;18, J416&gt;299), "1030"), "Verify C or better in Secondary Math 1,2,3"))</f>
        <v/>
      </c>
      <c r="M416" s="4" t="str">
        <f>IFERROR(VLOOKUP($E416, 'HS Info'!$A:$E, 5, FALSE), IF($E416="", "", "Not in HS Info"))</f>
        <v/>
      </c>
      <c r="N416" s="5" t="str">
        <f>IFERROR(VLOOKUP($C416,Holds!$C:$K, 2, FALSE), IF($E416="", "", 0))</f>
        <v/>
      </c>
      <c r="O416" s="7" t="str">
        <f>IF($E416="", "", _xlfn.XLOOKUP(C416, 'SLCC Student'!H:H, 'SLCC Student'!P:P, "Not Found", 0, 1))</f>
        <v/>
      </c>
      <c r="P416" s="5" t="str">
        <f>IFERROR(VLOOKUP($E416, 'SLCC Student'!$A:$Q, 10, FALSE), IF($E416="", "", "Not Admitted"))</f>
        <v/>
      </c>
      <c r="Q416" s="5" t="str">
        <f>IFERROR(VLOOKUP($E416,'SLCC Student'!$A:$Q,12,FALSE),IF($E416="","", "NotAdmitted"))</f>
        <v/>
      </c>
    </row>
    <row r="417" spans="1:17" x14ac:dyDescent="0.2">
      <c r="A417" s="5" t="str">
        <f>IFERROR(VLOOKUP($E417,'HS Info'!$A:$D,2,FALSE),IF($E417="","","Not in HS Info"))</f>
        <v/>
      </c>
      <c r="B417" s="6" t="str">
        <f>IFERROR(VLOOKUP($C417, 'SLCC Student'!$H:$R, 11, FALSE), IF($E417="", "",  "Not yet admitted"))</f>
        <v/>
      </c>
      <c r="C417" s="5" t="str">
        <f>IFERROR(VLOOKUP($E417,'SLCC Student'!$A:$R,8,FALSE), IF($E417="", "", "Not yet admitted"))</f>
        <v/>
      </c>
      <c r="D417" s="5" t="str">
        <f>IFERROR(VLOOKUP($E417, 'HS Info'!$A:$D, 3, FALSE), IF($E417="", "",  "Not in HS Info"))</f>
        <v/>
      </c>
      <c r="E417" t="str">
        <f>IF(ISBLANK('HS Info'!A416), "", 'HS Info'!A416)</f>
        <v/>
      </c>
      <c r="F417" s="5" t="str">
        <f>IFERROR(VLOOKUP($E417, 'HS Info'!$A:$D, 4, FALSE), IF($E417="", "", "Not in HS Info"))</f>
        <v/>
      </c>
      <c r="G417" t="str">
        <f>IF(_xlfn.MAXIFS(ACT!$K:$K, ACT!$B:$B, 'Vetting Master'!$C417)&gt;0, _xlfn.MAXIFS(ACT!$K:$K, ACT!$B:$B, 'Vetting Master'!$C417), IF($E417="", "", 0))</f>
        <v/>
      </c>
      <c r="H417" t="str">
        <f>IF(_xlfn.MAXIFS(ACT!$J:$J, ACT!$B:$B, 'Vetting Master'!$C417)&gt;0, _xlfn.MAXIFS(ACT!$J:$J, ACT!$B:$B, 'Vetting Master'!$C417), IF($E417="", "", 0))</f>
        <v/>
      </c>
      <c r="I417" t="str">
        <f>IF(_xlfn.MAXIFS('SLCC Placement'!K:K, 'SLCC Placement'!B:B, 'Vetting Master'!$C417)&gt;0, _xlfn.MAXIFS('SLCC Placement'!K:K, 'SLCC Placement'!B:B, 'Vetting Master'!$C417), IF($E417="", "", 0))</f>
        <v/>
      </c>
      <c r="J417" t="str">
        <f>IF(_xlfn.MAXIFS('SLCC Placement'!J:J, 'SLCC Placement'!B:B, 'Vetting Master'!$C417)&gt;0, _xlfn.MAXIFS('SLCC Placement'!J:J, 'SLCC Placement'!B:B, 'Vetting Master'!$C417), IF($E417="", "", 0))</f>
        <v/>
      </c>
      <c r="K417" s="5" t="str">
        <f>IFERROR(IF(AND(MATCH(C417,'AP Credit'!B:B,0)&gt;0, MATCH("ENGL 1010",'AP Credit'!J:J,0)&gt;0),"Yes","No"), IF($E417="", " ", "No"))</f>
        <v xml:space="preserve"> </v>
      </c>
      <c r="L417" s="11" t="str" cm="1">
        <f t="array" ref="L417">IF($E417="", "", _xlfn.IFNA(_xlfn.IFS( J417&gt;599,  "1210 - Verify C or Better",  AND(J417&gt;499, OR(I417&gt;13, G417&gt;17)), "1060 - Verify C or Better", AND( OR(G417&gt;17, I417&gt;13), OR(H417&gt;22, J417&gt;399)), "1050 - Verify C or Better", OR( H417&gt;21, J417&gt;299), "1010/1030/1040", OR( H417&gt;19, J417&gt;299), "1010/1030", OR( H417&gt;18, J417&gt;299), "1030"), "Verify C or better in Secondary Math 1,2,3"))</f>
        <v/>
      </c>
      <c r="M417" s="4" t="str">
        <f>IFERROR(VLOOKUP($E417, 'HS Info'!$A:$E, 5, FALSE), IF($E417="", "", "Not in HS Info"))</f>
        <v/>
      </c>
      <c r="N417" s="5" t="str">
        <f>IFERROR(VLOOKUP($C417,Holds!$C:$K, 2, FALSE), IF($E417="", "", 0))</f>
        <v/>
      </c>
      <c r="O417" s="7" t="str">
        <f>IF($E417="", "", _xlfn.XLOOKUP(C417, 'SLCC Student'!H:H, 'SLCC Student'!P:P, "Not Found", 0, 1))</f>
        <v/>
      </c>
      <c r="P417" s="5" t="str">
        <f>IFERROR(VLOOKUP($E417, 'SLCC Student'!$A:$Q, 10, FALSE), IF($E417="", "", "Not Admitted"))</f>
        <v/>
      </c>
      <c r="Q417" s="5" t="str">
        <f>IFERROR(VLOOKUP($E417,'SLCC Student'!$A:$Q,12,FALSE),IF($E417="","", "NotAdmitted"))</f>
        <v/>
      </c>
    </row>
    <row r="418" spans="1:17" x14ac:dyDescent="0.2">
      <c r="A418" s="5" t="str">
        <f>IFERROR(VLOOKUP($E418,'HS Info'!$A:$D,2,FALSE),IF($E418="","","Not in HS Info"))</f>
        <v/>
      </c>
      <c r="B418" s="6" t="str">
        <f>IFERROR(VLOOKUP($C418, 'SLCC Student'!$H:$R, 11, FALSE), IF($E418="", "",  "Not yet admitted"))</f>
        <v/>
      </c>
      <c r="C418" s="5" t="str">
        <f>IFERROR(VLOOKUP($E418,'SLCC Student'!$A:$R,8,FALSE), IF($E418="", "", "Not yet admitted"))</f>
        <v/>
      </c>
      <c r="D418" s="5" t="str">
        <f>IFERROR(VLOOKUP($E418, 'HS Info'!$A:$D, 3, FALSE), IF($E418="", "",  "Not in HS Info"))</f>
        <v/>
      </c>
      <c r="E418" t="str">
        <f>IF(ISBLANK('HS Info'!A417), "", 'HS Info'!A417)</f>
        <v/>
      </c>
      <c r="F418" s="5" t="str">
        <f>IFERROR(VLOOKUP($E418, 'HS Info'!$A:$D, 4, FALSE), IF($E418="", "", "Not in HS Info"))</f>
        <v/>
      </c>
      <c r="G418" t="str">
        <f>IF(_xlfn.MAXIFS(ACT!$K:$K, ACT!$B:$B, 'Vetting Master'!$C418)&gt;0, _xlfn.MAXIFS(ACT!$K:$K, ACT!$B:$B, 'Vetting Master'!$C418), IF($E418="", "", 0))</f>
        <v/>
      </c>
      <c r="H418" t="str">
        <f>IF(_xlfn.MAXIFS(ACT!$J:$J, ACT!$B:$B, 'Vetting Master'!$C418)&gt;0, _xlfn.MAXIFS(ACT!$J:$J, ACT!$B:$B, 'Vetting Master'!$C418), IF($E418="", "", 0))</f>
        <v/>
      </c>
      <c r="I418" t="str">
        <f>IF(_xlfn.MAXIFS('SLCC Placement'!K:K, 'SLCC Placement'!B:B, 'Vetting Master'!$C418)&gt;0, _xlfn.MAXIFS('SLCC Placement'!K:K, 'SLCC Placement'!B:B, 'Vetting Master'!$C418), IF($E418="", "", 0))</f>
        <v/>
      </c>
      <c r="J418" t="str">
        <f>IF(_xlfn.MAXIFS('SLCC Placement'!J:J, 'SLCC Placement'!B:B, 'Vetting Master'!$C418)&gt;0, _xlfn.MAXIFS('SLCC Placement'!J:J, 'SLCC Placement'!B:B, 'Vetting Master'!$C418), IF($E418="", "", 0))</f>
        <v/>
      </c>
      <c r="K418" s="5" t="str">
        <f>IFERROR(IF(AND(MATCH(C418,'AP Credit'!B:B,0)&gt;0, MATCH("ENGL 1010",'AP Credit'!J:J,0)&gt;0),"Yes","No"), IF($E418="", " ", "No"))</f>
        <v xml:space="preserve"> </v>
      </c>
      <c r="L418" s="11" t="str" cm="1">
        <f t="array" ref="L418">IF($E418="", "", _xlfn.IFNA(_xlfn.IFS( J418&gt;599,  "1210 - Verify C or Better",  AND(J418&gt;499, OR(I418&gt;13, G418&gt;17)), "1060 - Verify C or Better", AND( OR(G418&gt;17, I418&gt;13), OR(H418&gt;22, J418&gt;399)), "1050 - Verify C or Better", OR( H418&gt;21, J418&gt;299), "1010/1030/1040", OR( H418&gt;19, J418&gt;299), "1010/1030", OR( H418&gt;18, J418&gt;299), "1030"), "Verify C or better in Secondary Math 1,2,3"))</f>
        <v/>
      </c>
      <c r="M418" s="4" t="str">
        <f>IFERROR(VLOOKUP($E418, 'HS Info'!$A:$E, 5, FALSE), IF($E418="", "", "Not in HS Info"))</f>
        <v/>
      </c>
      <c r="N418" s="5" t="str">
        <f>IFERROR(VLOOKUP($C418,Holds!$C:$K, 2, FALSE), IF($E418="", "", 0))</f>
        <v/>
      </c>
      <c r="O418" s="7" t="str">
        <f>IF($E418="", "", _xlfn.XLOOKUP(C418, 'SLCC Student'!H:H, 'SLCC Student'!P:P, "Not Found", 0, 1))</f>
        <v/>
      </c>
      <c r="P418" s="5" t="str">
        <f>IFERROR(VLOOKUP($E418, 'SLCC Student'!$A:$Q, 10, FALSE), IF($E418="", "", "Not Admitted"))</f>
        <v/>
      </c>
      <c r="Q418" s="5" t="str">
        <f>IFERROR(VLOOKUP($E418,'SLCC Student'!$A:$Q,12,FALSE),IF($E418="","", "NotAdmitted"))</f>
        <v/>
      </c>
    </row>
    <row r="419" spans="1:17" x14ac:dyDescent="0.2">
      <c r="A419" s="5" t="str">
        <f>IFERROR(VLOOKUP($E419,'HS Info'!$A:$D,2,FALSE),IF($E419="","","Not in HS Info"))</f>
        <v/>
      </c>
      <c r="B419" s="6" t="str">
        <f>IFERROR(VLOOKUP($C419, 'SLCC Student'!$H:$R, 11, FALSE), IF($E419="", "",  "Not yet admitted"))</f>
        <v/>
      </c>
      <c r="C419" s="5" t="str">
        <f>IFERROR(VLOOKUP($E419,'SLCC Student'!$A:$R,8,FALSE), IF($E419="", "", "Not yet admitted"))</f>
        <v/>
      </c>
      <c r="D419" s="5" t="str">
        <f>IFERROR(VLOOKUP($E419, 'HS Info'!$A:$D, 3, FALSE), IF($E419="", "",  "Not in HS Info"))</f>
        <v/>
      </c>
      <c r="E419" t="str">
        <f>IF(ISBLANK('HS Info'!A418), "", 'HS Info'!A418)</f>
        <v/>
      </c>
      <c r="F419" s="5" t="str">
        <f>IFERROR(VLOOKUP($E419, 'HS Info'!$A:$D, 4, FALSE), IF($E419="", "", "Not in HS Info"))</f>
        <v/>
      </c>
      <c r="G419" t="str">
        <f>IF(_xlfn.MAXIFS(ACT!$K:$K, ACT!$B:$B, 'Vetting Master'!$C419)&gt;0, _xlfn.MAXIFS(ACT!$K:$K, ACT!$B:$B, 'Vetting Master'!$C419), IF($E419="", "", 0))</f>
        <v/>
      </c>
      <c r="H419" t="str">
        <f>IF(_xlfn.MAXIFS(ACT!$J:$J, ACT!$B:$B, 'Vetting Master'!$C419)&gt;0, _xlfn.MAXIFS(ACT!$J:$J, ACT!$B:$B, 'Vetting Master'!$C419), IF($E419="", "", 0))</f>
        <v/>
      </c>
      <c r="I419" t="str">
        <f>IF(_xlfn.MAXIFS('SLCC Placement'!K:K, 'SLCC Placement'!B:B, 'Vetting Master'!$C419)&gt;0, _xlfn.MAXIFS('SLCC Placement'!K:K, 'SLCC Placement'!B:B, 'Vetting Master'!$C419), IF($E419="", "", 0))</f>
        <v/>
      </c>
      <c r="J419" t="str">
        <f>IF(_xlfn.MAXIFS('SLCC Placement'!J:J, 'SLCC Placement'!B:B, 'Vetting Master'!$C419)&gt;0, _xlfn.MAXIFS('SLCC Placement'!J:J, 'SLCC Placement'!B:B, 'Vetting Master'!$C419), IF($E419="", "", 0))</f>
        <v/>
      </c>
      <c r="K419" s="5" t="str">
        <f>IFERROR(IF(AND(MATCH(C419,'AP Credit'!B:B,0)&gt;0, MATCH("ENGL 1010",'AP Credit'!J:J,0)&gt;0),"Yes","No"), IF($E419="", " ", "No"))</f>
        <v xml:space="preserve"> </v>
      </c>
      <c r="L419" s="11" t="str" cm="1">
        <f t="array" ref="L419">IF($E419="", "", _xlfn.IFNA(_xlfn.IFS( J419&gt;599,  "1210 - Verify C or Better",  AND(J419&gt;499, OR(I419&gt;13, G419&gt;17)), "1060 - Verify C or Better", AND( OR(G419&gt;17, I419&gt;13), OR(H419&gt;22, J419&gt;399)), "1050 - Verify C or Better", OR( H419&gt;21, J419&gt;299), "1010/1030/1040", OR( H419&gt;19, J419&gt;299), "1010/1030", OR( H419&gt;18, J419&gt;299), "1030"), "Verify C or better in Secondary Math 1,2,3"))</f>
        <v/>
      </c>
      <c r="M419" s="4" t="str">
        <f>IFERROR(VLOOKUP($E419, 'HS Info'!$A:$E, 5, FALSE), IF($E419="", "", "Not in HS Info"))</f>
        <v/>
      </c>
      <c r="N419" s="5" t="str">
        <f>IFERROR(VLOOKUP($C419,Holds!$C:$K, 2, FALSE), IF($E419="", "", 0))</f>
        <v/>
      </c>
      <c r="O419" s="7" t="str">
        <f>IF($E419="", "", _xlfn.XLOOKUP(C419, 'SLCC Student'!H:H, 'SLCC Student'!P:P, "Not Found", 0, 1))</f>
        <v/>
      </c>
      <c r="P419" s="5" t="str">
        <f>IFERROR(VLOOKUP($E419, 'SLCC Student'!$A:$Q, 10, FALSE), IF($E419="", "", "Not Admitted"))</f>
        <v/>
      </c>
      <c r="Q419" s="5" t="str">
        <f>IFERROR(VLOOKUP($E419,'SLCC Student'!$A:$Q,12,FALSE),IF($E419="","", "NotAdmitted"))</f>
        <v/>
      </c>
    </row>
    <row r="420" spans="1:17" x14ac:dyDescent="0.2">
      <c r="A420" s="5" t="str">
        <f>IFERROR(VLOOKUP($E420,'HS Info'!$A:$D,2,FALSE),IF($E420="","","Not in HS Info"))</f>
        <v/>
      </c>
      <c r="B420" s="6" t="str">
        <f>IFERROR(VLOOKUP($C420, 'SLCC Student'!$H:$R, 11, FALSE), IF($E420="", "",  "Not yet admitted"))</f>
        <v/>
      </c>
      <c r="C420" s="5" t="str">
        <f>IFERROR(VLOOKUP($E420,'SLCC Student'!$A:$R,8,FALSE), IF($E420="", "", "Not yet admitted"))</f>
        <v/>
      </c>
      <c r="D420" s="5" t="str">
        <f>IFERROR(VLOOKUP($E420, 'HS Info'!$A:$D, 3, FALSE), IF($E420="", "",  "Not in HS Info"))</f>
        <v/>
      </c>
      <c r="E420" t="str">
        <f>IF(ISBLANK('HS Info'!A419), "", 'HS Info'!A419)</f>
        <v/>
      </c>
      <c r="F420" s="5" t="str">
        <f>IFERROR(VLOOKUP($E420, 'HS Info'!$A:$D, 4, FALSE), IF($E420="", "", "Not in HS Info"))</f>
        <v/>
      </c>
      <c r="G420" t="str">
        <f>IF(_xlfn.MAXIFS(ACT!$K:$K, ACT!$B:$B, 'Vetting Master'!$C420)&gt;0, _xlfn.MAXIFS(ACT!$K:$K, ACT!$B:$B, 'Vetting Master'!$C420), IF($E420="", "", 0))</f>
        <v/>
      </c>
      <c r="H420" t="str">
        <f>IF(_xlfn.MAXIFS(ACT!$J:$J, ACT!$B:$B, 'Vetting Master'!$C420)&gt;0, _xlfn.MAXIFS(ACT!$J:$J, ACT!$B:$B, 'Vetting Master'!$C420), IF($E420="", "", 0))</f>
        <v/>
      </c>
      <c r="I420" t="str">
        <f>IF(_xlfn.MAXIFS('SLCC Placement'!K:K, 'SLCC Placement'!B:B, 'Vetting Master'!$C420)&gt;0, _xlfn.MAXIFS('SLCC Placement'!K:K, 'SLCC Placement'!B:B, 'Vetting Master'!$C420), IF($E420="", "", 0))</f>
        <v/>
      </c>
      <c r="J420" t="str">
        <f>IF(_xlfn.MAXIFS('SLCC Placement'!J:J, 'SLCC Placement'!B:B, 'Vetting Master'!$C420)&gt;0, _xlfn.MAXIFS('SLCC Placement'!J:J, 'SLCC Placement'!B:B, 'Vetting Master'!$C420), IF($E420="", "", 0))</f>
        <v/>
      </c>
      <c r="K420" s="5" t="str">
        <f>IFERROR(IF(AND(MATCH(C420,'AP Credit'!B:B,0)&gt;0, MATCH("ENGL 1010",'AP Credit'!J:J,0)&gt;0),"Yes","No"), IF($E420="", " ", "No"))</f>
        <v xml:space="preserve"> </v>
      </c>
      <c r="L420" s="11" t="str" cm="1">
        <f t="array" ref="L420">IF($E420="", "", _xlfn.IFNA(_xlfn.IFS( J420&gt;599,  "1210 - Verify C or Better",  AND(J420&gt;499, OR(I420&gt;13, G420&gt;17)), "1060 - Verify C or Better", AND( OR(G420&gt;17, I420&gt;13), OR(H420&gt;22, J420&gt;399)), "1050 - Verify C or Better", OR( H420&gt;21, J420&gt;299), "1010/1030/1040", OR( H420&gt;19, J420&gt;299), "1010/1030", OR( H420&gt;18, J420&gt;299), "1030"), "Verify C or better in Secondary Math 1,2,3"))</f>
        <v/>
      </c>
      <c r="M420" s="4" t="str">
        <f>IFERROR(VLOOKUP($E420, 'HS Info'!$A:$E, 5, FALSE), IF($E420="", "", "Not in HS Info"))</f>
        <v/>
      </c>
      <c r="N420" s="5" t="str">
        <f>IFERROR(VLOOKUP($C420,Holds!$C:$K, 2, FALSE), IF($E420="", "", 0))</f>
        <v/>
      </c>
      <c r="O420" s="7" t="str">
        <f>IF($E420="", "", _xlfn.XLOOKUP(C420, 'SLCC Student'!H:H, 'SLCC Student'!P:P, "Not Found", 0, 1))</f>
        <v/>
      </c>
      <c r="P420" s="5" t="str">
        <f>IFERROR(VLOOKUP($E420, 'SLCC Student'!$A:$Q, 10, FALSE), IF($E420="", "", "Not Admitted"))</f>
        <v/>
      </c>
      <c r="Q420" s="5" t="str">
        <f>IFERROR(VLOOKUP($E420,'SLCC Student'!$A:$Q,12,FALSE),IF($E420="","", "NotAdmitted"))</f>
        <v/>
      </c>
    </row>
    <row r="421" spans="1:17" x14ac:dyDescent="0.2">
      <c r="A421" s="5" t="str">
        <f>IFERROR(VLOOKUP($E421,'HS Info'!$A:$D,2,FALSE),IF($E421="","","Not in HS Info"))</f>
        <v/>
      </c>
      <c r="B421" s="6" t="str">
        <f>IFERROR(VLOOKUP($C421, 'SLCC Student'!$H:$R, 11, FALSE), IF($E421="", "",  "Not yet admitted"))</f>
        <v/>
      </c>
      <c r="C421" s="5" t="str">
        <f>IFERROR(VLOOKUP($E421,'SLCC Student'!$A:$R,8,FALSE), IF($E421="", "", "Not yet admitted"))</f>
        <v/>
      </c>
      <c r="D421" s="5" t="str">
        <f>IFERROR(VLOOKUP($E421, 'HS Info'!$A:$D, 3, FALSE), IF($E421="", "",  "Not in HS Info"))</f>
        <v/>
      </c>
      <c r="E421" t="str">
        <f>IF(ISBLANK('HS Info'!A420), "", 'HS Info'!A420)</f>
        <v/>
      </c>
      <c r="F421" s="5" t="str">
        <f>IFERROR(VLOOKUP($E421, 'HS Info'!$A:$D, 4, FALSE), IF($E421="", "", "Not in HS Info"))</f>
        <v/>
      </c>
      <c r="G421" t="str">
        <f>IF(_xlfn.MAXIFS(ACT!$K:$K, ACT!$B:$B, 'Vetting Master'!$C421)&gt;0, _xlfn.MAXIFS(ACT!$K:$K, ACT!$B:$B, 'Vetting Master'!$C421), IF($E421="", "", 0))</f>
        <v/>
      </c>
      <c r="H421" t="str">
        <f>IF(_xlfn.MAXIFS(ACT!$J:$J, ACT!$B:$B, 'Vetting Master'!$C421)&gt;0, _xlfn.MAXIFS(ACT!$J:$J, ACT!$B:$B, 'Vetting Master'!$C421), IF($E421="", "", 0))</f>
        <v/>
      </c>
      <c r="I421" t="str">
        <f>IF(_xlfn.MAXIFS('SLCC Placement'!K:K, 'SLCC Placement'!B:B, 'Vetting Master'!$C421)&gt;0, _xlfn.MAXIFS('SLCC Placement'!K:K, 'SLCC Placement'!B:B, 'Vetting Master'!$C421), IF($E421="", "", 0))</f>
        <v/>
      </c>
      <c r="J421" t="str">
        <f>IF(_xlfn.MAXIFS('SLCC Placement'!J:J, 'SLCC Placement'!B:B, 'Vetting Master'!$C421)&gt;0, _xlfn.MAXIFS('SLCC Placement'!J:J, 'SLCC Placement'!B:B, 'Vetting Master'!$C421), IF($E421="", "", 0))</f>
        <v/>
      </c>
      <c r="K421" s="5" t="str">
        <f>IFERROR(IF(AND(MATCH(C421,'AP Credit'!B:B,0)&gt;0, MATCH("ENGL 1010",'AP Credit'!J:J,0)&gt;0),"Yes","No"), IF($E421="", " ", "No"))</f>
        <v xml:space="preserve"> </v>
      </c>
      <c r="L421" s="11" t="str" cm="1">
        <f t="array" ref="L421">IF($E421="", "", _xlfn.IFNA(_xlfn.IFS( J421&gt;599,  "1210 - Verify C or Better",  AND(J421&gt;499, OR(I421&gt;13, G421&gt;17)), "1060 - Verify C or Better", AND( OR(G421&gt;17, I421&gt;13), OR(H421&gt;22, J421&gt;399)), "1050 - Verify C or Better", OR( H421&gt;21, J421&gt;299), "1010/1030/1040", OR( H421&gt;19, J421&gt;299), "1010/1030", OR( H421&gt;18, J421&gt;299), "1030"), "Verify C or better in Secondary Math 1,2,3"))</f>
        <v/>
      </c>
      <c r="M421" s="4" t="str">
        <f>IFERROR(VLOOKUP($E421, 'HS Info'!$A:$E, 5, FALSE), IF($E421="", "", "Not in HS Info"))</f>
        <v/>
      </c>
      <c r="N421" s="5" t="str">
        <f>IFERROR(VLOOKUP($C421,Holds!$C:$K, 2, FALSE), IF($E421="", "", 0))</f>
        <v/>
      </c>
      <c r="O421" s="7" t="str">
        <f>IF($E421="", "", _xlfn.XLOOKUP(C421, 'SLCC Student'!H:H, 'SLCC Student'!P:P, "Not Found", 0, 1))</f>
        <v/>
      </c>
      <c r="P421" s="5" t="str">
        <f>IFERROR(VLOOKUP($E421, 'SLCC Student'!$A:$Q, 10, FALSE), IF($E421="", "", "Not Admitted"))</f>
        <v/>
      </c>
      <c r="Q421" s="5" t="str">
        <f>IFERROR(VLOOKUP($E421,'SLCC Student'!$A:$Q,12,FALSE),IF($E421="","", "NotAdmitted"))</f>
        <v/>
      </c>
    </row>
    <row r="422" spans="1:17" x14ac:dyDescent="0.2">
      <c r="A422" s="5" t="str">
        <f>IFERROR(VLOOKUP($E422,'HS Info'!$A:$D,2,FALSE),IF($E422="","","Not in HS Info"))</f>
        <v/>
      </c>
      <c r="B422" s="6" t="str">
        <f>IFERROR(VLOOKUP($C422, 'SLCC Student'!$H:$R, 11, FALSE), IF($E422="", "",  "Not yet admitted"))</f>
        <v/>
      </c>
      <c r="C422" s="5" t="str">
        <f>IFERROR(VLOOKUP($E422,'SLCC Student'!$A:$R,8,FALSE), IF($E422="", "", "Not yet admitted"))</f>
        <v/>
      </c>
      <c r="D422" s="5" t="str">
        <f>IFERROR(VLOOKUP($E422, 'HS Info'!$A:$D, 3, FALSE), IF($E422="", "",  "Not in HS Info"))</f>
        <v/>
      </c>
      <c r="E422" t="str">
        <f>IF(ISBLANK('HS Info'!A421), "", 'HS Info'!A421)</f>
        <v/>
      </c>
      <c r="F422" s="5" t="str">
        <f>IFERROR(VLOOKUP($E422, 'HS Info'!$A:$D, 4, FALSE), IF($E422="", "", "Not in HS Info"))</f>
        <v/>
      </c>
      <c r="G422" t="str">
        <f>IF(_xlfn.MAXIFS(ACT!$K:$K, ACT!$B:$B, 'Vetting Master'!$C422)&gt;0, _xlfn.MAXIFS(ACT!$K:$K, ACT!$B:$B, 'Vetting Master'!$C422), IF($E422="", "", 0))</f>
        <v/>
      </c>
      <c r="H422" t="str">
        <f>IF(_xlfn.MAXIFS(ACT!$J:$J, ACT!$B:$B, 'Vetting Master'!$C422)&gt;0, _xlfn.MAXIFS(ACT!$J:$J, ACT!$B:$B, 'Vetting Master'!$C422), IF($E422="", "", 0))</f>
        <v/>
      </c>
      <c r="I422" t="str">
        <f>IF(_xlfn.MAXIFS('SLCC Placement'!K:K, 'SLCC Placement'!B:B, 'Vetting Master'!$C422)&gt;0, _xlfn.MAXIFS('SLCC Placement'!K:K, 'SLCC Placement'!B:B, 'Vetting Master'!$C422), IF($E422="", "", 0))</f>
        <v/>
      </c>
      <c r="J422" t="str">
        <f>IF(_xlfn.MAXIFS('SLCC Placement'!J:J, 'SLCC Placement'!B:B, 'Vetting Master'!$C422)&gt;0, _xlfn.MAXIFS('SLCC Placement'!J:J, 'SLCC Placement'!B:B, 'Vetting Master'!$C422), IF($E422="", "", 0))</f>
        <v/>
      </c>
      <c r="K422" s="5" t="str">
        <f>IFERROR(IF(AND(MATCH(C422,'AP Credit'!B:B,0)&gt;0, MATCH("ENGL 1010",'AP Credit'!J:J,0)&gt;0),"Yes","No"), IF($E422="", " ", "No"))</f>
        <v xml:space="preserve"> </v>
      </c>
      <c r="L422" s="11" t="str" cm="1">
        <f t="array" ref="L422">IF($E422="", "", _xlfn.IFNA(_xlfn.IFS( J422&gt;599,  "1210 - Verify C or Better",  AND(J422&gt;499, OR(I422&gt;13, G422&gt;17)), "1060 - Verify C or Better", AND( OR(G422&gt;17, I422&gt;13), OR(H422&gt;22, J422&gt;399)), "1050 - Verify C or Better", OR( H422&gt;21, J422&gt;299), "1010/1030/1040", OR( H422&gt;19, J422&gt;299), "1010/1030", OR( H422&gt;18, J422&gt;299), "1030"), "Verify C or better in Secondary Math 1,2,3"))</f>
        <v/>
      </c>
      <c r="M422" s="4" t="str">
        <f>IFERROR(VLOOKUP($E422, 'HS Info'!$A:$E, 5, FALSE), IF($E422="", "", "Not in HS Info"))</f>
        <v/>
      </c>
      <c r="N422" s="5" t="str">
        <f>IFERROR(VLOOKUP($C422,Holds!$C:$K, 2, FALSE), IF($E422="", "", 0))</f>
        <v/>
      </c>
      <c r="O422" s="7" t="str">
        <f>IF($E422="", "", _xlfn.XLOOKUP(C422, 'SLCC Student'!H:H, 'SLCC Student'!P:P, "Not Found", 0, 1))</f>
        <v/>
      </c>
      <c r="P422" s="5" t="str">
        <f>IFERROR(VLOOKUP($E422, 'SLCC Student'!$A:$Q, 10, FALSE), IF($E422="", "", "Not Admitted"))</f>
        <v/>
      </c>
      <c r="Q422" s="5" t="str">
        <f>IFERROR(VLOOKUP($E422,'SLCC Student'!$A:$Q,12,FALSE),IF($E422="","", "NotAdmitted"))</f>
        <v/>
      </c>
    </row>
    <row r="423" spans="1:17" x14ac:dyDescent="0.2">
      <c r="A423" s="5" t="str">
        <f>IFERROR(VLOOKUP($E423,'HS Info'!$A:$D,2,FALSE),IF($E423="","","Not in HS Info"))</f>
        <v/>
      </c>
      <c r="B423" s="6" t="str">
        <f>IFERROR(VLOOKUP($C423, 'SLCC Student'!$H:$R, 11, FALSE), IF($E423="", "",  "Not yet admitted"))</f>
        <v/>
      </c>
      <c r="C423" s="5" t="str">
        <f>IFERROR(VLOOKUP($E423,'SLCC Student'!$A:$R,8,FALSE), IF($E423="", "", "Not yet admitted"))</f>
        <v/>
      </c>
      <c r="D423" s="5" t="str">
        <f>IFERROR(VLOOKUP($E423, 'HS Info'!$A:$D, 3, FALSE), IF($E423="", "",  "Not in HS Info"))</f>
        <v/>
      </c>
      <c r="E423" t="str">
        <f>IF(ISBLANK('HS Info'!A422), "", 'HS Info'!A422)</f>
        <v/>
      </c>
      <c r="F423" s="5" t="str">
        <f>IFERROR(VLOOKUP($E423, 'HS Info'!$A:$D, 4, FALSE), IF($E423="", "", "Not in HS Info"))</f>
        <v/>
      </c>
      <c r="G423" t="str">
        <f>IF(_xlfn.MAXIFS(ACT!$K:$K, ACT!$B:$B, 'Vetting Master'!$C423)&gt;0, _xlfn.MAXIFS(ACT!$K:$K, ACT!$B:$B, 'Vetting Master'!$C423), IF($E423="", "", 0))</f>
        <v/>
      </c>
      <c r="H423" t="str">
        <f>IF(_xlfn.MAXIFS(ACT!$J:$J, ACT!$B:$B, 'Vetting Master'!$C423)&gt;0, _xlfn.MAXIFS(ACT!$J:$J, ACT!$B:$B, 'Vetting Master'!$C423), IF($E423="", "", 0))</f>
        <v/>
      </c>
      <c r="I423" t="str">
        <f>IF(_xlfn.MAXIFS('SLCC Placement'!K:K, 'SLCC Placement'!B:B, 'Vetting Master'!$C423)&gt;0, _xlfn.MAXIFS('SLCC Placement'!K:K, 'SLCC Placement'!B:B, 'Vetting Master'!$C423), IF($E423="", "", 0))</f>
        <v/>
      </c>
      <c r="J423" t="str">
        <f>IF(_xlfn.MAXIFS('SLCC Placement'!J:J, 'SLCC Placement'!B:B, 'Vetting Master'!$C423)&gt;0, _xlfn.MAXIFS('SLCC Placement'!J:J, 'SLCC Placement'!B:B, 'Vetting Master'!$C423), IF($E423="", "", 0))</f>
        <v/>
      </c>
      <c r="K423" s="5" t="str">
        <f>IFERROR(IF(AND(MATCH(C423,'AP Credit'!B:B,0)&gt;0, MATCH("ENGL 1010",'AP Credit'!J:J,0)&gt;0),"Yes","No"), IF($E423="", " ", "No"))</f>
        <v xml:space="preserve"> </v>
      </c>
      <c r="L423" s="11" t="str" cm="1">
        <f t="array" ref="L423">IF($E423="", "", _xlfn.IFNA(_xlfn.IFS( J423&gt;599,  "1210 - Verify C or Better",  AND(J423&gt;499, OR(I423&gt;13, G423&gt;17)), "1060 - Verify C or Better", AND( OR(G423&gt;17, I423&gt;13), OR(H423&gt;22, J423&gt;399)), "1050 - Verify C or Better", OR( H423&gt;21, J423&gt;299), "1010/1030/1040", OR( H423&gt;19, J423&gt;299), "1010/1030", OR( H423&gt;18, J423&gt;299), "1030"), "Verify C or better in Secondary Math 1,2,3"))</f>
        <v/>
      </c>
      <c r="M423" s="4" t="str">
        <f>IFERROR(VLOOKUP($E423, 'HS Info'!$A:$E, 5, FALSE), IF($E423="", "", "Not in HS Info"))</f>
        <v/>
      </c>
      <c r="N423" s="5" t="str">
        <f>IFERROR(VLOOKUP($C423,Holds!$C:$K, 2, FALSE), IF($E423="", "", 0))</f>
        <v/>
      </c>
      <c r="O423" s="7" t="str">
        <f>IF($E423="", "", _xlfn.XLOOKUP(C423, 'SLCC Student'!H:H, 'SLCC Student'!P:P, "Not Found", 0, 1))</f>
        <v/>
      </c>
      <c r="P423" s="5" t="str">
        <f>IFERROR(VLOOKUP($E423, 'SLCC Student'!$A:$Q, 10, FALSE), IF($E423="", "", "Not Admitted"))</f>
        <v/>
      </c>
      <c r="Q423" s="5" t="str">
        <f>IFERROR(VLOOKUP($E423,'SLCC Student'!$A:$Q,12,FALSE),IF($E423="","", "NotAdmitted"))</f>
        <v/>
      </c>
    </row>
    <row r="424" spans="1:17" x14ac:dyDescent="0.2">
      <c r="A424" s="5" t="str">
        <f>IFERROR(VLOOKUP($E424,'HS Info'!$A:$D,2,FALSE),IF($E424="","","Not in HS Info"))</f>
        <v/>
      </c>
      <c r="B424" s="6" t="str">
        <f>IFERROR(VLOOKUP($C424, 'SLCC Student'!$H:$R, 11, FALSE), IF($E424="", "",  "Not yet admitted"))</f>
        <v/>
      </c>
      <c r="C424" s="5" t="str">
        <f>IFERROR(VLOOKUP($E424,'SLCC Student'!$A:$R,8,FALSE), IF($E424="", "", "Not yet admitted"))</f>
        <v/>
      </c>
      <c r="D424" s="5" t="str">
        <f>IFERROR(VLOOKUP($E424, 'HS Info'!$A:$D, 3, FALSE), IF($E424="", "",  "Not in HS Info"))</f>
        <v/>
      </c>
      <c r="E424" t="str">
        <f>IF(ISBLANK('HS Info'!A423), "", 'HS Info'!A423)</f>
        <v/>
      </c>
      <c r="F424" s="5" t="str">
        <f>IFERROR(VLOOKUP($E424, 'HS Info'!$A:$D, 4, FALSE), IF($E424="", "", "Not in HS Info"))</f>
        <v/>
      </c>
      <c r="G424" t="str">
        <f>IF(_xlfn.MAXIFS(ACT!$K:$K, ACT!$B:$B, 'Vetting Master'!$C424)&gt;0, _xlfn.MAXIFS(ACT!$K:$K, ACT!$B:$B, 'Vetting Master'!$C424), IF($E424="", "", 0))</f>
        <v/>
      </c>
      <c r="H424" t="str">
        <f>IF(_xlfn.MAXIFS(ACT!$J:$J, ACT!$B:$B, 'Vetting Master'!$C424)&gt;0, _xlfn.MAXIFS(ACT!$J:$J, ACT!$B:$B, 'Vetting Master'!$C424), IF($E424="", "", 0))</f>
        <v/>
      </c>
      <c r="I424" t="str">
        <f>IF(_xlfn.MAXIFS('SLCC Placement'!K:K, 'SLCC Placement'!B:B, 'Vetting Master'!$C424)&gt;0, _xlfn.MAXIFS('SLCC Placement'!K:K, 'SLCC Placement'!B:B, 'Vetting Master'!$C424), IF($E424="", "", 0))</f>
        <v/>
      </c>
      <c r="J424" t="str">
        <f>IF(_xlfn.MAXIFS('SLCC Placement'!J:J, 'SLCC Placement'!B:B, 'Vetting Master'!$C424)&gt;0, _xlfn.MAXIFS('SLCC Placement'!J:J, 'SLCC Placement'!B:B, 'Vetting Master'!$C424), IF($E424="", "", 0))</f>
        <v/>
      </c>
      <c r="K424" s="5" t="str">
        <f>IFERROR(IF(AND(MATCH(C424,'AP Credit'!B:B,0)&gt;0, MATCH("ENGL 1010",'AP Credit'!J:J,0)&gt;0),"Yes","No"), IF($E424="", " ", "No"))</f>
        <v xml:space="preserve"> </v>
      </c>
      <c r="L424" s="11" t="str" cm="1">
        <f t="array" ref="L424">IF($E424="", "", _xlfn.IFNA(_xlfn.IFS( J424&gt;599,  "1210 - Verify C or Better",  AND(J424&gt;499, OR(I424&gt;13, G424&gt;17)), "1060 - Verify C or Better", AND( OR(G424&gt;17, I424&gt;13), OR(H424&gt;22, J424&gt;399)), "1050 - Verify C or Better", OR( H424&gt;21, J424&gt;299), "1010/1030/1040", OR( H424&gt;19, J424&gt;299), "1010/1030", OR( H424&gt;18, J424&gt;299), "1030"), "Verify C or better in Secondary Math 1,2,3"))</f>
        <v/>
      </c>
      <c r="M424" s="4" t="str">
        <f>IFERROR(VLOOKUP($E424, 'HS Info'!$A:$E, 5, FALSE), IF($E424="", "", "Not in HS Info"))</f>
        <v/>
      </c>
      <c r="N424" s="5" t="str">
        <f>IFERROR(VLOOKUP($C424,Holds!$C:$K, 2, FALSE), IF($E424="", "", 0))</f>
        <v/>
      </c>
      <c r="O424" s="7" t="str">
        <f>IF($E424="", "", _xlfn.XLOOKUP(C424, 'SLCC Student'!H:H, 'SLCC Student'!P:P, "Not Found", 0, 1))</f>
        <v/>
      </c>
      <c r="P424" s="5" t="str">
        <f>IFERROR(VLOOKUP($E424, 'SLCC Student'!$A:$Q, 10, FALSE), IF($E424="", "", "Not Admitted"))</f>
        <v/>
      </c>
      <c r="Q424" s="5" t="str">
        <f>IFERROR(VLOOKUP($E424,'SLCC Student'!$A:$Q,12,FALSE),IF($E424="","", "NotAdmitted"))</f>
        <v/>
      </c>
    </row>
    <row r="425" spans="1:17" x14ac:dyDescent="0.2">
      <c r="A425" s="5" t="str">
        <f>IFERROR(VLOOKUP($E425,'HS Info'!$A:$D,2,FALSE),IF($E425="","","Not in HS Info"))</f>
        <v/>
      </c>
      <c r="B425" s="6" t="str">
        <f>IFERROR(VLOOKUP($C425, 'SLCC Student'!$H:$R, 11, FALSE), IF($E425="", "",  "Not yet admitted"))</f>
        <v/>
      </c>
      <c r="C425" s="5" t="str">
        <f>IFERROR(VLOOKUP($E425,'SLCC Student'!$A:$R,8,FALSE), IF($E425="", "", "Not yet admitted"))</f>
        <v/>
      </c>
      <c r="D425" s="5" t="str">
        <f>IFERROR(VLOOKUP($E425, 'HS Info'!$A:$D, 3, FALSE), IF($E425="", "",  "Not in HS Info"))</f>
        <v/>
      </c>
      <c r="E425" t="str">
        <f>IF(ISBLANK('HS Info'!A424), "", 'HS Info'!A424)</f>
        <v/>
      </c>
      <c r="F425" s="5" t="str">
        <f>IFERROR(VLOOKUP($E425, 'HS Info'!$A:$D, 4, FALSE), IF($E425="", "", "Not in HS Info"))</f>
        <v/>
      </c>
      <c r="G425" t="str">
        <f>IF(_xlfn.MAXIFS(ACT!$K:$K, ACT!$B:$B, 'Vetting Master'!$C425)&gt;0, _xlfn.MAXIFS(ACT!$K:$K, ACT!$B:$B, 'Vetting Master'!$C425), IF($E425="", "", 0))</f>
        <v/>
      </c>
      <c r="H425" t="str">
        <f>IF(_xlfn.MAXIFS(ACT!$J:$J, ACT!$B:$B, 'Vetting Master'!$C425)&gt;0, _xlfn.MAXIFS(ACT!$J:$J, ACT!$B:$B, 'Vetting Master'!$C425), IF($E425="", "", 0))</f>
        <v/>
      </c>
      <c r="I425" t="str">
        <f>IF(_xlfn.MAXIFS('SLCC Placement'!K:K, 'SLCC Placement'!B:B, 'Vetting Master'!$C425)&gt;0, _xlfn.MAXIFS('SLCC Placement'!K:K, 'SLCC Placement'!B:B, 'Vetting Master'!$C425), IF($E425="", "", 0))</f>
        <v/>
      </c>
      <c r="J425" t="str">
        <f>IF(_xlfn.MAXIFS('SLCC Placement'!J:J, 'SLCC Placement'!B:B, 'Vetting Master'!$C425)&gt;0, _xlfn.MAXIFS('SLCC Placement'!J:J, 'SLCC Placement'!B:B, 'Vetting Master'!$C425), IF($E425="", "", 0))</f>
        <v/>
      </c>
      <c r="K425" s="5" t="str">
        <f>IFERROR(IF(AND(MATCH(C425,'AP Credit'!B:B,0)&gt;0, MATCH("ENGL 1010",'AP Credit'!J:J,0)&gt;0),"Yes","No"), IF($E425="", " ", "No"))</f>
        <v xml:space="preserve"> </v>
      </c>
      <c r="L425" s="11" t="str" cm="1">
        <f t="array" ref="L425">IF($E425="", "", _xlfn.IFNA(_xlfn.IFS( J425&gt;599,  "1210 - Verify C or Better",  AND(J425&gt;499, OR(I425&gt;13, G425&gt;17)), "1060 - Verify C or Better", AND( OR(G425&gt;17, I425&gt;13), OR(H425&gt;22, J425&gt;399)), "1050 - Verify C or Better", OR( H425&gt;21, J425&gt;299), "1010/1030/1040", OR( H425&gt;19, J425&gt;299), "1010/1030", OR( H425&gt;18, J425&gt;299), "1030"), "Verify C or better in Secondary Math 1,2,3"))</f>
        <v/>
      </c>
      <c r="M425" s="4" t="str">
        <f>IFERROR(VLOOKUP($E425, 'HS Info'!$A:$E, 5, FALSE), IF($E425="", "", "Not in HS Info"))</f>
        <v/>
      </c>
      <c r="N425" s="5" t="str">
        <f>IFERROR(VLOOKUP($C425,Holds!$C:$K, 2, FALSE), IF($E425="", "", 0))</f>
        <v/>
      </c>
      <c r="O425" s="7" t="str">
        <f>IF($E425="", "", _xlfn.XLOOKUP(C425, 'SLCC Student'!H:H, 'SLCC Student'!P:P, "Not Found", 0, 1))</f>
        <v/>
      </c>
      <c r="P425" s="5" t="str">
        <f>IFERROR(VLOOKUP($E425, 'SLCC Student'!$A:$Q, 10, FALSE), IF($E425="", "", "Not Admitted"))</f>
        <v/>
      </c>
      <c r="Q425" s="5" t="str">
        <f>IFERROR(VLOOKUP($E425,'SLCC Student'!$A:$Q,12,FALSE),IF($E425="","", "NotAdmitted"))</f>
        <v/>
      </c>
    </row>
    <row r="426" spans="1:17" x14ac:dyDescent="0.2">
      <c r="A426" s="5" t="str">
        <f>IFERROR(VLOOKUP($E426,'HS Info'!$A:$D,2,FALSE),IF($E426="","","Not in HS Info"))</f>
        <v/>
      </c>
      <c r="B426" s="6" t="str">
        <f>IFERROR(VLOOKUP($C426, 'SLCC Student'!$H:$R, 11, FALSE), IF($E426="", "",  "Not yet admitted"))</f>
        <v/>
      </c>
      <c r="C426" s="5" t="str">
        <f>IFERROR(VLOOKUP($E426,'SLCC Student'!$A:$R,8,FALSE), IF($E426="", "", "Not yet admitted"))</f>
        <v/>
      </c>
      <c r="D426" s="5" t="str">
        <f>IFERROR(VLOOKUP($E426, 'HS Info'!$A:$D, 3, FALSE), IF($E426="", "",  "Not in HS Info"))</f>
        <v/>
      </c>
      <c r="E426" t="str">
        <f>IF(ISBLANK('HS Info'!A425), "", 'HS Info'!A425)</f>
        <v/>
      </c>
      <c r="F426" s="5" t="str">
        <f>IFERROR(VLOOKUP($E426, 'HS Info'!$A:$D, 4, FALSE), IF($E426="", "", "Not in HS Info"))</f>
        <v/>
      </c>
      <c r="G426" t="str">
        <f>IF(_xlfn.MAXIFS(ACT!$K:$K, ACT!$B:$B, 'Vetting Master'!$C426)&gt;0, _xlfn.MAXIFS(ACT!$K:$K, ACT!$B:$B, 'Vetting Master'!$C426), IF($E426="", "", 0))</f>
        <v/>
      </c>
      <c r="H426" t="str">
        <f>IF(_xlfn.MAXIFS(ACT!$J:$J, ACT!$B:$B, 'Vetting Master'!$C426)&gt;0, _xlfn.MAXIFS(ACT!$J:$J, ACT!$B:$B, 'Vetting Master'!$C426), IF($E426="", "", 0))</f>
        <v/>
      </c>
      <c r="I426" t="str">
        <f>IF(_xlfn.MAXIFS('SLCC Placement'!K:K, 'SLCC Placement'!B:B, 'Vetting Master'!$C426)&gt;0, _xlfn.MAXIFS('SLCC Placement'!K:K, 'SLCC Placement'!B:B, 'Vetting Master'!$C426), IF($E426="", "", 0))</f>
        <v/>
      </c>
      <c r="J426" t="str">
        <f>IF(_xlfn.MAXIFS('SLCC Placement'!J:J, 'SLCC Placement'!B:B, 'Vetting Master'!$C426)&gt;0, _xlfn.MAXIFS('SLCC Placement'!J:J, 'SLCC Placement'!B:B, 'Vetting Master'!$C426), IF($E426="", "", 0))</f>
        <v/>
      </c>
      <c r="K426" s="5" t="str">
        <f>IFERROR(IF(AND(MATCH(C426,'AP Credit'!B:B,0)&gt;0, MATCH("ENGL 1010",'AP Credit'!J:J,0)&gt;0),"Yes","No"), IF($E426="", " ", "No"))</f>
        <v xml:space="preserve"> </v>
      </c>
      <c r="L426" s="11" t="str" cm="1">
        <f t="array" ref="L426">IF($E426="", "", _xlfn.IFNA(_xlfn.IFS( J426&gt;599,  "1210 - Verify C or Better",  AND(J426&gt;499, OR(I426&gt;13, G426&gt;17)), "1060 - Verify C or Better", AND( OR(G426&gt;17, I426&gt;13), OR(H426&gt;22, J426&gt;399)), "1050 - Verify C or Better", OR( H426&gt;21, J426&gt;299), "1010/1030/1040", OR( H426&gt;19, J426&gt;299), "1010/1030", OR( H426&gt;18, J426&gt;299), "1030"), "Verify C or better in Secondary Math 1,2,3"))</f>
        <v/>
      </c>
      <c r="M426" s="4" t="str">
        <f>IFERROR(VLOOKUP($E426, 'HS Info'!$A:$E, 5, FALSE), IF($E426="", "", "Not in HS Info"))</f>
        <v/>
      </c>
      <c r="N426" s="5" t="str">
        <f>IFERROR(VLOOKUP($C426,Holds!$C:$K, 2, FALSE), IF($E426="", "", 0))</f>
        <v/>
      </c>
      <c r="O426" s="7" t="str">
        <f>IF($E426="", "", _xlfn.XLOOKUP(C426, 'SLCC Student'!H:H, 'SLCC Student'!P:P, "Not Found", 0, 1))</f>
        <v/>
      </c>
      <c r="P426" s="5" t="str">
        <f>IFERROR(VLOOKUP($E426, 'SLCC Student'!$A:$Q, 10, FALSE), IF($E426="", "", "Not Admitted"))</f>
        <v/>
      </c>
      <c r="Q426" s="5" t="str">
        <f>IFERROR(VLOOKUP($E426,'SLCC Student'!$A:$Q,12,FALSE),IF($E426="","", "NotAdmitted"))</f>
        <v/>
      </c>
    </row>
    <row r="427" spans="1:17" x14ac:dyDescent="0.2">
      <c r="A427" s="5" t="str">
        <f>IFERROR(VLOOKUP($E427,'HS Info'!$A:$D,2,FALSE),IF($E427="","","Not in HS Info"))</f>
        <v/>
      </c>
      <c r="B427" s="6" t="str">
        <f>IFERROR(VLOOKUP($C427, 'SLCC Student'!$H:$R, 11, FALSE), IF($E427="", "",  "Not yet admitted"))</f>
        <v/>
      </c>
      <c r="C427" s="5" t="str">
        <f>IFERROR(VLOOKUP($E427,'SLCC Student'!$A:$R,8,FALSE), IF($E427="", "", "Not yet admitted"))</f>
        <v/>
      </c>
      <c r="D427" s="5" t="str">
        <f>IFERROR(VLOOKUP($E427, 'HS Info'!$A:$D, 3, FALSE), IF($E427="", "",  "Not in HS Info"))</f>
        <v/>
      </c>
      <c r="E427" t="str">
        <f>IF(ISBLANK('HS Info'!A426), "", 'HS Info'!A426)</f>
        <v/>
      </c>
      <c r="F427" s="5" t="str">
        <f>IFERROR(VLOOKUP($E427, 'HS Info'!$A:$D, 4, FALSE), IF($E427="", "", "Not in HS Info"))</f>
        <v/>
      </c>
      <c r="G427" t="str">
        <f>IF(_xlfn.MAXIFS(ACT!$K:$K, ACT!$B:$B, 'Vetting Master'!$C427)&gt;0, _xlfn.MAXIFS(ACT!$K:$K, ACT!$B:$B, 'Vetting Master'!$C427), IF($E427="", "", 0))</f>
        <v/>
      </c>
      <c r="H427" t="str">
        <f>IF(_xlfn.MAXIFS(ACT!$J:$J, ACT!$B:$B, 'Vetting Master'!$C427)&gt;0, _xlfn.MAXIFS(ACT!$J:$J, ACT!$B:$B, 'Vetting Master'!$C427), IF($E427="", "", 0))</f>
        <v/>
      </c>
      <c r="I427" t="str">
        <f>IF(_xlfn.MAXIFS('SLCC Placement'!K:K, 'SLCC Placement'!B:B, 'Vetting Master'!$C427)&gt;0, _xlfn.MAXIFS('SLCC Placement'!K:K, 'SLCC Placement'!B:B, 'Vetting Master'!$C427), IF($E427="", "", 0))</f>
        <v/>
      </c>
      <c r="J427" t="str">
        <f>IF(_xlfn.MAXIFS('SLCC Placement'!J:J, 'SLCC Placement'!B:B, 'Vetting Master'!$C427)&gt;0, _xlfn.MAXIFS('SLCC Placement'!J:J, 'SLCC Placement'!B:B, 'Vetting Master'!$C427), IF($E427="", "", 0))</f>
        <v/>
      </c>
      <c r="K427" s="5" t="str">
        <f>IFERROR(IF(AND(MATCH(C427,'AP Credit'!B:B,0)&gt;0, MATCH("ENGL 1010",'AP Credit'!J:J,0)&gt;0),"Yes","No"), IF($E427="", " ", "No"))</f>
        <v xml:space="preserve"> </v>
      </c>
      <c r="L427" s="11" t="str" cm="1">
        <f t="array" ref="L427">IF($E427="", "", _xlfn.IFNA(_xlfn.IFS( J427&gt;599,  "1210 - Verify C or Better",  AND(J427&gt;499, OR(I427&gt;13, G427&gt;17)), "1060 - Verify C or Better", AND( OR(G427&gt;17, I427&gt;13), OR(H427&gt;22, J427&gt;399)), "1050 - Verify C or Better", OR( H427&gt;21, J427&gt;299), "1010/1030/1040", OR( H427&gt;19, J427&gt;299), "1010/1030", OR( H427&gt;18, J427&gt;299), "1030"), "Verify C or better in Secondary Math 1,2,3"))</f>
        <v/>
      </c>
      <c r="M427" s="4" t="str">
        <f>IFERROR(VLOOKUP($E427, 'HS Info'!$A:$E, 5, FALSE), IF($E427="", "", "Not in HS Info"))</f>
        <v/>
      </c>
      <c r="N427" s="5" t="str">
        <f>IFERROR(VLOOKUP($C427,Holds!$C:$K, 2, FALSE), IF($E427="", "", 0))</f>
        <v/>
      </c>
      <c r="O427" s="7" t="str">
        <f>IF($E427="", "", _xlfn.XLOOKUP(C427, 'SLCC Student'!H:H, 'SLCC Student'!P:P, "Not Found", 0, 1))</f>
        <v/>
      </c>
      <c r="P427" s="5" t="str">
        <f>IFERROR(VLOOKUP($E427, 'SLCC Student'!$A:$Q, 10, FALSE), IF($E427="", "", "Not Admitted"))</f>
        <v/>
      </c>
      <c r="Q427" s="5" t="str">
        <f>IFERROR(VLOOKUP($E427,'SLCC Student'!$A:$Q,12,FALSE),IF($E427="","", "NotAdmitted"))</f>
        <v/>
      </c>
    </row>
    <row r="428" spans="1:17" x14ac:dyDescent="0.2">
      <c r="A428" s="5" t="str">
        <f>IFERROR(VLOOKUP($E428,'HS Info'!$A:$D,2,FALSE),IF($E428="","","Not in HS Info"))</f>
        <v/>
      </c>
      <c r="B428" s="6" t="str">
        <f>IFERROR(VLOOKUP($C428, 'SLCC Student'!$H:$R, 11, FALSE), IF($E428="", "",  "Not yet admitted"))</f>
        <v/>
      </c>
      <c r="C428" s="5" t="str">
        <f>IFERROR(VLOOKUP($E428,'SLCC Student'!$A:$R,8,FALSE), IF($E428="", "", "Not yet admitted"))</f>
        <v/>
      </c>
      <c r="D428" s="5" t="str">
        <f>IFERROR(VLOOKUP($E428, 'HS Info'!$A:$D, 3, FALSE), IF($E428="", "",  "Not in HS Info"))</f>
        <v/>
      </c>
      <c r="E428" t="str">
        <f>IF(ISBLANK('HS Info'!A427), "", 'HS Info'!A427)</f>
        <v/>
      </c>
      <c r="F428" s="5" t="str">
        <f>IFERROR(VLOOKUP($E428, 'HS Info'!$A:$D, 4, FALSE), IF($E428="", "", "Not in HS Info"))</f>
        <v/>
      </c>
      <c r="G428" t="str">
        <f>IF(_xlfn.MAXIFS(ACT!$K:$K, ACT!$B:$B, 'Vetting Master'!$C428)&gt;0, _xlfn.MAXIFS(ACT!$K:$K, ACT!$B:$B, 'Vetting Master'!$C428), IF($E428="", "", 0))</f>
        <v/>
      </c>
      <c r="H428" t="str">
        <f>IF(_xlfn.MAXIFS(ACT!$J:$J, ACT!$B:$B, 'Vetting Master'!$C428)&gt;0, _xlfn.MAXIFS(ACT!$J:$J, ACT!$B:$B, 'Vetting Master'!$C428), IF($E428="", "", 0))</f>
        <v/>
      </c>
      <c r="I428" t="str">
        <f>IF(_xlfn.MAXIFS('SLCC Placement'!K:K, 'SLCC Placement'!B:B, 'Vetting Master'!$C428)&gt;0, _xlfn.MAXIFS('SLCC Placement'!K:K, 'SLCC Placement'!B:B, 'Vetting Master'!$C428), IF($E428="", "", 0))</f>
        <v/>
      </c>
      <c r="J428" t="str">
        <f>IF(_xlfn.MAXIFS('SLCC Placement'!J:J, 'SLCC Placement'!B:B, 'Vetting Master'!$C428)&gt;0, _xlfn.MAXIFS('SLCC Placement'!J:J, 'SLCC Placement'!B:B, 'Vetting Master'!$C428), IF($E428="", "", 0))</f>
        <v/>
      </c>
      <c r="K428" s="5" t="str">
        <f>IFERROR(IF(AND(MATCH(C428,'AP Credit'!B:B,0)&gt;0, MATCH("ENGL 1010",'AP Credit'!J:J,0)&gt;0),"Yes","No"), IF($E428="", " ", "No"))</f>
        <v xml:space="preserve"> </v>
      </c>
      <c r="L428" s="11" t="str" cm="1">
        <f t="array" ref="L428">IF($E428="", "", _xlfn.IFNA(_xlfn.IFS( J428&gt;599,  "1210 - Verify C or Better",  AND(J428&gt;499, OR(I428&gt;13, G428&gt;17)), "1060 - Verify C or Better", AND( OR(G428&gt;17, I428&gt;13), OR(H428&gt;22, J428&gt;399)), "1050 - Verify C or Better", OR( H428&gt;21, J428&gt;299), "1010/1030/1040", OR( H428&gt;19, J428&gt;299), "1010/1030", OR( H428&gt;18, J428&gt;299), "1030"), "Verify C or better in Secondary Math 1,2,3"))</f>
        <v/>
      </c>
      <c r="M428" s="4" t="str">
        <f>IFERROR(VLOOKUP($E428, 'HS Info'!$A:$E, 5, FALSE), IF($E428="", "", "Not in HS Info"))</f>
        <v/>
      </c>
      <c r="N428" s="5" t="str">
        <f>IFERROR(VLOOKUP($C428,Holds!$C:$K, 2, FALSE), IF($E428="", "", 0))</f>
        <v/>
      </c>
      <c r="O428" s="7" t="str">
        <f>IF($E428="", "", _xlfn.XLOOKUP(C428, 'SLCC Student'!H:H, 'SLCC Student'!P:P, "Not Found", 0, 1))</f>
        <v/>
      </c>
      <c r="P428" s="5" t="str">
        <f>IFERROR(VLOOKUP($E428, 'SLCC Student'!$A:$Q, 10, FALSE), IF($E428="", "", "Not Admitted"))</f>
        <v/>
      </c>
      <c r="Q428" s="5" t="str">
        <f>IFERROR(VLOOKUP($E428,'SLCC Student'!$A:$Q,12,FALSE),IF($E428="","", "NotAdmitted"))</f>
        <v/>
      </c>
    </row>
    <row r="429" spans="1:17" x14ac:dyDescent="0.2">
      <c r="A429" s="5" t="str">
        <f>IFERROR(VLOOKUP($E429,'HS Info'!$A:$D,2,FALSE),IF($E429="","","Not in HS Info"))</f>
        <v/>
      </c>
      <c r="B429" s="6" t="str">
        <f>IFERROR(VLOOKUP($C429, 'SLCC Student'!$H:$R, 11, FALSE), IF($E429="", "",  "Not yet admitted"))</f>
        <v/>
      </c>
      <c r="C429" s="5" t="str">
        <f>IFERROR(VLOOKUP($E429,'SLCC Student'!$A:$R,8,FALSE), IF($E429="", "", "Not yet admitted"))</f>
        <v/>
      </c>
      <c r="D429" s="5" t="str">
        <f>IFERROR(VLOOKUP($E429, 'HS Info'!$A:$D, 3, FALSE), IF($E429="", "",  "Not in HS Info"))</f>
        <v/>
      </c>
      <c r="E429" t="str">
        <f>IF(ISBLANK('HS Info'!A428), "", 'HS Info'!A428)</f>
        <v/>
      </c>
      <c r="F429" s="5" t="str">
        <f>IFERROR(VLOOKUP($E429, 'HS Info'!$A:$D, 4, FALSE), IF($E429="", "", "Not in HS Info"))</f>
        <v/>
      </c>
      <c r="G429" t="str">
        <f>IF(_xlfn.MAXIFS(ACT!$K:$K, ACT!$B:$B, 'Vetting Master'!$C429)&gt;0, _xlfn.MAXIFS(ACT!$K:$K, ACT!$B:$B, 'Vetting Master'!$C429), IF($E429="", "", 0))</f>
        <v/>
      </c>
      <c r="H429" t="str">
        <f>IF(_xlfn.MAXIFS(ACT!$J:$J, ACT!$B:$B, 'Vetting Master'!$C429)&gt;0, _xlfn.MAXIFS(ACT!$J:$J, ACT!$B:$B, 'Vetting Master'!$C429), IF($E429="", "", 0))</f>
        <v/>
      </c>
      <c r="I429" t="str">
        <f>IF(_xlfn.MAXIFS('SLCC Placement'!K:K, 'SLCC Placement'!B:B, 'Vetting Master'!$C429)&gt;0, _xlfn.MAXIFS('SLCC Placement'!K:K, 'SLCC Placement'!B:B, 'Vetting Master'!$C429), IF($E429="", "", 0))</f>
        <v/>
      </c>
      <c r="J429" t="str">
        <f>IF(_xlfn.MAXIFS('SLCC Placement'!J:J, 'SLCC Placement'!B:B, 'Vetting Master'!$C429)&gt;0, _xlfn.MAXIFS('SLCC Placement'!J:J, 'SLCC Placement'!B:B, 'Vetting Master'!$C429), IF($E429="", "", 0))</f>
        <v/>
      </c>
      <c r="K429" s="5" t="str">
        <f>IFERROR(IF(AND(MATCH(C429,'AP Credit'!B:B,0)&gt;0, MATCH("ENGL 1010",'AP Credit'!J:J,0)&gt;0),"Yes","No"), IF($E429="", " ", "No"))</f>
        <v xml:space="preserve"> </v>
      </c>
      <c r="L429" s="11" t="str" cm="1">
        <f t="array" ref="L429">IF($E429="", "", _xlfn.IFNA(_xlfn.IFS( J429&gt;599,  "1210 - Verify C or Better",  AND(J429&gt;499, OR(I429&gt;13, G429&gt;17)), "1060 - Verify C or Better", AND( OR(G429&gt;17, I429&gt;13), OR(H429&gt;22, J429&gt;399)), "1050 - Verify C or Better", OR( H429&gt;21, J429&gt;299), "1010/1030/1040", OR( H429&gt;19, J429&gt;299), "1010/1030", OR( H429&gt;18, J429&gt;299), "1030"), "Verify C or better in Secondary Math 1,2,3"))</f>
        <v/>
      </c>
      <c r="M429" s="4" t="str">
        <f>IFERROR(VLOOKUP($E429, 'HS Info'!$A:$E, 5, FALSE), IF($E429="", "", "Not in HS Info"))</f>
        <v/>
      </c>
      <c r="N429" s="5" t="str">
        <f>IFERROR(VLOOKUP($C429,Holds!$C:$K, 2, FALSE), IF($E429="", "", 0))</f>
        <v/>
      </c>
      <c r="O429" s="7" t="str">
        <f>IF($E429="", "", _xlfn.XLOOKUP(C429, 'SLCC Student'!H:H, 'SLCC Student'!P:P, "Not Found", 0, 1))</f>
        <v/>
      </c>
      <c r="P429" s="5" t="str">
        <f>IFERROR(VLOOKUP($E429, 'SLCC Student'!$A:$Q, 10, FALSE), IF($E429="", "", "Not Admitted"))</f>
        <v/>
      </c>
      <c r="Q429" s="5" t="str">
        <f>IFERROR(VLOOKUP($E429,'SLCC Student'!$A:$Q,12,FALSE),IF($E429="","", "NotAdmitted"))</f>
        <v/>
      </c>
    </row>
    <row r="430" spans="1:17" x14ac:dyDescent="0.2">
      <c r="A430" s="5" t="str">
        <f>IFERROR(VLOOKUP($E430,'HS Info'!$A:$D,2,FALSE),IF($E430="","","Not in HS Info"))</f>
        <v/>
      </c>
      <c r="B430" s="6" t="str">
        <f>IFERROR(VLOOKUP($C430, 'SLCC Student'!$H:$R, 11, FALSE), IF($E430="", "",  "Not yet admitted"))</f>
        <v/>
      </c>
      <c r="C430" s="5" t="str">
        <f>IFERROR(VLOOKUP($E430,'SLCC Student'!$A:$R,8,FALSE), IF($E430="", "", "Not yet admitted"))</f>
        <v/>
      </c>
      <c r="D430" s="5" t="str">
        <f>IFERROR(VLOOKUP($E430, 'HS Info'!$A:$D, 3, FALSE), IF($E430="", "",  "Not in HS Info"))</f>
        <v/>
      </c>
      <c r="E430" t="str">
        <f>IF(ISBLANK('HS Info'!A429), "", 'HS Info'!A429)</f>
        <v/>
      </c>
      <c r="F430" s="5" t="str">
        <f>IFERROR(VLOOKUP($E430, 'HS Info'!$A:$D, 4, FALSE), IF($E430="", "", "Not in HS Info"))</f>
        <v/>
      </c>
      <c r="G430" t="str">
        <f>IF(_xlfn.MAXIFS(ACT!$K:$K, ACT!$B:$B, 'Vetting Master'!$C430)&gt;0, _xlfn.MAXIFS(ACT!$K:$K, ACT!$B:$B, 'Vetting Master'!$C430), IF($E430="", "", 0))</f>
        <v/>
      </c>
      <c r="H430" t="str">
        <f>IF(_xlfn.MAXIFS(ACT!$J:$J, ACT!$B:$B, 'Vetting Master'!$C430)&gt;0, _xlfn.MAXIFS(ACT!$J:$J, ACT!$B:$B, 'Vetting Master'!$C430), IF($E430="", "", 0))</f>
        <v/>
      </c>
      <c r="I430" t="str">
        <f>IF(_xlfn.MAXIFS('SLCC Placement'!K:K, 'SLCC Placement'!B:B, 'Vetting Master'!$C430)&gt;0, _xlfn.MAXIFS('SLCC Placement'!K:K, 'SLCC Placement'!B:B, 'Vetting Master'!$C430), IF($E430="", "", 0))</f>
        <v/>
      </c>
      <c r="J430" t="str">
        <f>IF(_xlfn.MAXIFS('SLCC Placement'!J:J, 'SLCC Placement'!B:B, 'Vetting Master'!$C430)&gt;0, _xlfn.MAXIFS('SLCC Placement'!J:J, 'SLCC Placement'!B:B, 'Vetting Master'!$C430), IF($E430="", "", 0))</f>
        <v/>
      </c>
      <c r="K430" s="5" t="str">
        <f>IFERROR(IF(AND(MATCH(C430,'AP Credit'!B:B,0)&gt;0, MATCH("ENGL 1010",'AP Credit'!J:J,0)&gt;0),"Yes","No"), IF($E430="", " ", "No"))</f>
        <v xml:space="preserve"> </v>
      </c>
      <c r="L430" s="11" t="str" cm="1">
        <f t="array" ref="L430">IF($E430="", "", _xlfn.IFNA(_xlfn.IFS( J430&gt;599,  "1210 - Verify C or Better",  AND(J430&gt;499, OR(I430&gt;13, G430&gt;17)), "1060 - Verify C or Better", AND( OR(G430&gt;17, I430&gt;13), OR(H430&gt;22, J430&gt;399)), "1050 - Verify C or Better", OR( H430&gt;21, J430&gt;299), "1010/1030/1040", OR( H430&gt;19, J430&gt;299), "1010/1030", OR( H430&gt;18, J430&gt;299), "1030"), "Verify C or better in Secondary Math 1,2,3"))</f>
        <v/>
      </c>
      <c r="M430" s="4" t="str">
        <f>IFERROR(VLOOKUP($E430, 'HS Info'!$A:$E, 5, FALSE), IF($E430="", "", "Not in HS Info"))</f>
        <v/>
      </c>
      <c r="N430" s="5" t="str">
        <f>IFERROR(VLOOKUP($C430,Holds!$C:$K, 2, FALSE), IF($E430="", "", 0))</f>
        <v/>
      </c>
      <c r="O430" s="7" t="str">
        <f>IF($E430="", "", _xlfn.XLOOKUP(C430, 'SLCC Student'!H:H, 'SLCC Student'!P:P, "Not Found", 0, 1))</f>
        <v/>
      </c>
      <c r="P430" s="5" t="str">
        <f>IFERROR(VLOOKUP($E430, 'SLCC Student'!$A:$Q, 10, FALSE), IF($E430="", "", "Not Admitted"))</f>
        <v/>
      </c>
      <c r="Q430" s="5" t="str">
        <f>IFERROR(VLOOKUP($E430,'SLCC Student'!$A:$Q,12,FALSE),IF($E430="","", "NotAdmitted"))</f>
        <v/>
      </c>
    </row>
    <row r="431" spans="1:17" x14ac:dyDescent="0.2">
      <c r="A431" s="5" t="str">
        <f>IFERROR(VLOOKUP($E431,'HS Info'!$A:$D,2,FALSE),IF($E431="","","Not in HS Info"))</f>
        <v/>
      </c>
      <c r="B431" s="6" t="str">
        <f>IFERROR(VLOOKUP($C431, 'SLCC Student'!$H:$R, 11, FALSE), IF($E431="", "",  "Not yet admitted"))</f>
        <v/>
      </c>
      <c r="C431" s="5" t="str">
        <f>IFERROR(VLOOKUP($E431,'SLCC Student'!$A:$R,8,FALSE), IF($E431="", "", "Not yet admitted"))</f>
        <v/>
      </c>
      <c r="D431" s="5" t="str">
        <f>IFERROR(VLOOKUP($E431, 'HS Info'!$A:$D, 3, FALSE), IF($E431="", "",  "Not in HS Info"))</f>
        <v/>
      </c>
      <c r="E431" t="str">
        <f>IF(ISBLANK('HS Info'!A430), "", 'HS Info'!A430)</f>
        <v/>
      </c>
      <c r="F431" s="5" t="str">
        <f>IFERROR(VLOOKUP($E431, 'HS Info'!$A:$D, 4, FALSE), IF($E431="", "", "Not in HS Info"))</f>
        <v/>
      </c>
      <c r="G431" t="str">
        <f>IF(_xlfn.MAXIFS(ACT!$K:$K, ACT!$B:$B, 'Vetting Master'!$C431)&gt;0, _xlfn.MAXIFS(ACT!$K:$K, ACT!$B:$B, 'Vetting Master'!$C431), IF($E431="", "", 0))</f>
        <v/>
      </c>
      <c r="H431" t="str">
        <f>IF(_xlfn.MAXIFS(ACT!$J:$J, ACT!$B:$B, 'Vetting Master'!$C431)&gt;0, _xlfn.MAXIFS(ACT!$J:$J, ACT!$B:$B, 'Vetting Master'!$C431), IF($E431="", "", 0))</f>
        <v/>
      </c>
      <c r="I431" t="str">
        <f>IF(_xlfn.MAXIFS('SLCC Placement'!K:K, 'SLCC Placement'!B:B, 'Vetting Master'!$C431)&gt;0, _xlfn.MAXIFS('SLCC Placement'!K:K, 'SLCC Placement'!B:B, 'Vetting Master'!$C431), IF($E431="", "", 0))</f>
        <v/>
      </c>
      <c r="J431" t="str">
        <f>IF(_xlfn.MAXIFS('SLCC Placement'!J:J, 'SLCC Placement'!B:B, 'Vetting Master'!$C431)&gt;0, _xlfn.MAXIFS('SLCC Placement'!J:J, 'SLCC Placement'!B:B, 'Vetting Master'!$C431), IF($E431="", "", 0))</f>
        <v/>
      </c>
      <c r="K431" s="5" t="str">
        <f>IFERROR(IF(AND(MATCH(C431,'AP Credit'!B:B,0)&gt;0, MATCH("ENGL 1010",'AP Credit'!J:J,0)&gt;0),"Yes","No"), IF($E431="", " ", "No"))</f>
        <v xml:space="preserve"> </v>
      </c>
      <c r="L431" s="11" t="str" cm="1">
        <f t="array" ref="L431">IF($E431="", "", _xlfn.IFNA(_xlfn.IFS( J431&gt;599,  "1210 - Verify C or Better",  AND(J431&gt;499, OR(I431&gt;13, G431&gt;17)), "1060 - Verify C or Better", AND( OR(G431&gt;17, I431&gt;13), OR(H431&gt;22, J431&gt;399)), "1050 - Verify C or Better", OR( H431&gt;21, J431&gt;299), "1010/1030/1040", OR( H431&gt;19, J431&gt;299), "1010/1030", OR( H431&gt;18, J431&gt;299), "1030"), "Verify C or better in Secondary Math 1,2,3"))</f>
        <v/>
      </c>
      <c r="M431" s="4" t="str">
        <f>IFERROR(VLOOKUP($E431, 'HS Info'!$A:$E, 5, FALSE), IF($E431="", "", "Not in HS Info"))</f>
        <v/>
      </c>
      <c r="N431" s="5" t="str">
        <f>IFERROR(VLOOKUP($C431,Holds!$C:$K, 2, FALSE), IF($E431="", "", 0))</f>
        <v/>
      </c>
      <c r="O431" s="7" t="str">
        <f>IF($E431="", "", _xlfn.XLOOKUP(C431, 'SLCC Student'!H:H, 'SLCC Student'!P:P, "Not Found", 0, 1))</f>
        <v/>
      </c>
      <c r="P431" s="5" t="str">
        <f>IFERROR(VLOOKUP($E431, 'SLCC Student'!$A:$Q, 10, FALSE), IF($E431="", "", "Not Admitted"))</f>
        <v/>
      </c>
      <c r="Q431" s="5" t="str">
        <f>IFERROR(VLOOKUP($E431,'SLCC Student'!$A:$Q,12,FALSE),IF($E431="","", "NotAdmitted"))</f>
        <v/>
      </c>
    </row>
    <row r="432" spans="1:17" x14ac:dyDescent="0.2">
      <c r="A432" s="5" t="str">
        <f>IFERROR(VLOOKUP($E432,'HS Info'!$A:$D,2,FALSE),IF($E432="","","Not in HS Info"))</f>
        <v/>
      </c>
      <c r="B432" s="6" t="str">
        <f>IFERROR(VLOOKUP($C432, 'SLCC Student'!$H:$R, 11, FALSE), IF($E432="", "",  "Not yet admitted"))</f>
        <v/>
      </c>
      <c r="C432" s="5" t="str">
        <f>IFERROR(VLOOKUP($E432,'SLCC Student'!$A:$R,8,FALSE), IF($E432="", "", "Not yet admitted"))</f>
        <v/>
      </c>
      <c r="D432" s="5" t="str">
        <f>IFERROR(VLOOKUP($E432, 'HS Info'!$A:$D, 3, FALSE), IF($E432="", "",  "Not in HS Info"))</f>
        <v/>
      </c>
      <c r="E432" t="str">
        <f>IF(ISBLANK('HS Info'!A431), "", 'HS Info'!A431)</f>
        <v/>
      </c>
      <c r="F432" s="5" t="str">
        <f>IFERROR(VLOOKUP($E432, 'HS Info'!$A:$D, 4, FALSE), IF($E432="", "", "Not in HS Info"))</f>
        <v/>
      </c>
      <c r="G432" t="str">
        <f>IF(_xlfn.MAXIFS(ACT!$K:$K, ACT!$B:$B, 'Vetting Master'!$C432)&gt;0, _xlfn.MAXIFS(ACT!$K:$K, ACT!$B:$B, 'Vetting Master'!$C432), IF($E432="", "", 0))</f>
        <v/>
      </c>
      <c r="H432" t="str">
        <f>IF(_xlfn.MAXIFS(ACT!$J:$J, ACT!$B:$B, 'Vetting Master'!$C432)&gt;0, _xlfn.MAXIFS(ACT!$J:$J, ACT!$B:$B, 'Vetting Master'!$C432), IF($E432="", "", 0))</f>
        <v/>
      </c>
      <c r="I432" t="str">
        <f>IF(_xlfn.MAXIFS('SLCC Placement'!K:K, 'SLCC Placement'!B:B, 'Vetting Master'!$C432)&gt;0, _xlfn.MAXIFS('SLCC Placement'!K:K, 'SLCC Placement'!B:B, 'Vetting Master'!$C432), IF($E432="", "", 0))</f>
        <v/>
      </c>
      <c r="J432" t="str">
        <f>IF(_xlfn.MAXIFS('SLCC Placement'!J:J, 'SLCC Placement'!B:B, 'Vetting Master'!$C432)&gt;0, _xlfn.MAXIFS('SLCC Placement'!J:J, 'SLCC Placement'!B:B, 'Vetting Master'!$C432), IF($E432="", "", 0))</f>
        <v/>
      </c>
      <c r="K432" s="5" t="str">
        <f>IFERROR(IF(AND(MATCH(C432,'AP Credit'!B:B,0)&gt;0, MATCH("ENGL 1010",'AP Credit'!J:J,0)&gt;0),"Yes","No"), IF($E432="", " ", "No"))</f>
        <v xml:space="preserve"> </v>
      </c>
      <c r="L432" s="11" t="str" cm="1">
        <f t="array" ref="L432">IF($E432="", "", _xlfn.IFNA(_xlfn.IFS( J432&gt;599,  "1210 - Verify C or Better",  AND(J432&gt;499, OR(I432&gt;13, G432&gt;17)), "1060 - Verify C or Better", AND( OR(G432&gt;17, I432&gt;13), OR(H432&gt;22, J432&gt;399)), "1050 - Verify C or Better", OR( H432&gt;21, J432&gt;299), "1010/1030/1040", OR( H432&gt;19, J432&gt;299), "1010/1030", OR( H432&gt;18, J432&gt;299), "1030"), "Verify C or better in Secondary Math 1,2,3"))</f>
        <v/>
      </c>
      <c r="M432" s="4" t="str">
        <f>IFERROR(VLOOKUP($E432, 'HS Info'!$A:$E, 5, FALSE), IF($E432="", "", "Not in HS Info"))</f>
        <v/>
      </c>
      <c r="N432" s="5" t="str">
        <f>IFERROR(VLOOKUP($C432,Holds!$C:$K, 2, FALSE), IF($E432="", "", 0))</f>
        <v/>
      </c>
      <c r="O432" s="7" t="str">
        <f>IF($E432="", "", _xlfn.XLOOKUP(C432, 'SLCC Student'!H:H, 'SLCC Student'!P:P, "Not Found", 0, 1))</f>
        <v/>
      </c>
      <c r="P432" s="5" t="str">
        <f>IFERROR(VLOOKUP($E432, 'SLCC Student'!$A:$Q, 10, FALSE), IF($E432="", "", "Not Admitted"))</f>
        <v/>
      </c>
      <c r="Q432" s="5" t="str">
        <f>IFERROR(VLOOKUP($E432,'SLCC Student'!$A:$Q,12,FALSE),IF($E432="","", "NotAdmitted"))</f>
        <v/>
      </c>
    </row>
    <row r="433" spans="1:17" x14ac:dyDescent="0.2">
      <c r="A433" s="5" t="str">
        <f>IFERROR(VLOOKUP($E433,'HS Info'!$A:$D,2,FALSE),IF($E433="","","Not in HS Info"))</f>
        <v/>
      </c>
      <c r="B433" s="6" t="str">
        <f>IFERROR(VLOOKUP($C433, 'SLCC Student'!$H:$R, 11, FALSE), IF($E433="", "",  "Not yet admitted"))</f>
        <v/>
      </c>
      <c r="C433" s="5" t="str">
        <f>IFERROR(VLOOKUP($E433,'SLCC Student'!$A:$R,8,FALSE), IF($E433="", "", "Not yet admitted"))</f>
        <v/>
      </c>
      <c r="D433" s="5" t="str">
        <f>IFERROR(VLOOKUP($E433, 'HS Info'!$A:$D, 3, FALSE), IF($E433="", "",  "Not in HS Info"))</f>
        <v/>
      </c>
      <c r="E433" t="str">
        <f>IF(ISBLANK('HS Info'!A432), "", 'HS Info'!A432)</f>
        <v/>
      </c>
      <c r="F433" s="5" t="str">
        <f>IFERROR(VLOOKUP($E433, 'HS Info'!$A:$D, 4, FALSE), IF($E433="", "", "Not in HS Info"))</f>
        <v/>
      </c>
      <c r="G433" t="str">
        <f>IF(_xlfn.MAXIFS(ACT!$K:$K, ACT!$B:$B, 'Vetting Master'!$C433)&gt;0, _xlfn.MAXIFS(ACT!$K:$K, ACT!$B:$B, 'Vetting Master'!$C433), IF($E433="", "", 0))</f>
        <v/>
      </c>
      <c r="H433" t="str">
        <f>IF(_xlfn.MAXIFS(ACT!$J:$J, ACT!$B:$B, 'Vetting Master'!$C433)&gt;0, _xlfn.MAXIFS(ACT!$J:$J, ACT!$B:$B, 'Vetting Master'!$C433), IF($E433="", "", 0))</f>
        <v/>
      </c>
      <c r="I433" t="str">
        <f>IF(_xlfn.MAXIFS('SLCC Placement'!K:K, 'SLCC Placement'!B:B, 'Vetting Master'!$C433)&gt;0, _xlfn.MAXIFS('SLCC Placement'!K:K, 'SLCC Placement'!B:B, 'Vetting Master'!$C433), IF($E433="", "", 0))</f>
        <v/>
      </c>
      <c r="J433" t="str">
        <f>IF(_xlfn.MAXIFS('SLCC Placement'!J:J, 'SLCC Placement'!B:B, 'Vetting Master'!$C433)&gt;0, _xlfn.MAXIFS('SLCC Placement'!J:J, 'SLCC Placement'!B:B, 'Vetting Master'!$C433), IF($E433="", "", 0))</f>
        <v/>
      </c>
      <c r="K433" s="5" t="str">
        <f>IFERROR(IF(AND(MATCH(C433,'AP Credit'!B:B,0)&gt;0, MATCH("ENGL 1010",'AP Credit'!J:J,0)&gt;0),"Yes","No"), IF($E433="", " ", "No"))</f>
        <v xml:space="preserve"> </v>
      </c>
      <c r="L433" s="11" t="str" cm="1">
        <f t="array" ref="L433">IF($E433="", "", _xlfn.IFNA(_xlfn.IFS( J433&gt;599,  "1210 - Verify C or Better",  AND(J433&gt;499, OR(I433&gt;13, G433&gt;17)), "1060 - Verify C or Better", AND( OR(G433&gt;17, I433&gt;13), OR(H433&gt;22, J433&gt;399)), "1050 - Verify C or Better", OR( H433&gt;21, J433&gt;299), "1010/1030/1040", OR( H433&gt;19, J433&gt;299), "1010/1030", OR( H433&gt;18, J433&gt;299), "1030"), "Verify C or better in Secondary Math 1,2,3"))</f>
        <v/>
      </c>
      <c r="M433" s="4" t="str">
        <f>IFERROR(VLOOKUP($E433, 'HS Info'!$A:$E, 5, FALSE), IF($E433="", "", "Not in HS Info"))</f>
        <v/>
      </c>
      <c r="N433" s="5" t="str">
        <f>IFERROR(VLOOKUP($C433,Holds!$C:$K, 2, FALSE), IF($E433="", "", 0))</f>
        <v/>
      </c>
      <c r="O433" s="7" t="str">
        <f>IF($E433="", "", _xlfn.XLOOKUP(C433, 'SLCC Student'!H:H, 'SLCC Student'!P:P, "Not Found", 0, 1))</f>
        <v/>
      </c>
      <c r="P433" s="5" t="str">
        <f>IFERROR(VLOOKUP($E433, 'SLCC Student'!$A:$Q, 10, FALSE), IF($E433="", "", "Not Admitted"))</f>
        <v/>
      </c>
      <c r="Q433" s="5" t="str">
        <f>IFERROR(VLOOKUP($E433,'SLCC Student'!$A:$Q,12,FALSE),IF($E433="","", "NotAdmitted"))</f>
        <v/>
      </c>
    </row>
    <row r="434" spans="1:17" x14ac:dyDescent="0.2">
      <c r="A434" s="5" t="str">
        <f>IFERROR(VLOOKUP($E434,'HS Info'!$A:$D,2,FALSE),IF($E434="","","Not in HS Info"))</f>
        <v/>
      </c>
      <c r="B434" s="6" t="str">
        <f>IFERROR(VLOOKUP($C434, 'SLCC Student'!$H:$R, 11, FALSE), IF($E434="", "",  "Not yet admitted"))</f>
        <v/>
      </c>
      <c r="C434" s="5" t="str">
        <f>IFERROR(VLOOKUP($E434,'SLCC Student'!$A:$R,8,FALSE), IF($E434="", "", "Not yet admitted"))</f>
        <v/>
      </c>
      <c r="D434" s="5" t="str">
        <f>IFERROR(VLOOKUP($E434, 'HS Info'!$A:$D, 3, FALSE), IF($E434="", "",  "Not in HS Info"))</f>
        <v/>
      </c>
      <c r="E434" t="str">
        <f>IF(ISBLANK('HS Info'!A433), "", 'HS Info'!A433)</f>
        <v/>
      </c>
      <c r="F434" s="5" t="str">
        <f>IFERROR(VLOOKUP($E434, 'HS Info'!$A:$D, 4, FALSE), IF($E434="", "", "Not in HS Info"))</f>
        <v/>
      </c>
      <c r="G434" t="str">
        <f>IF(_xlfn.MAXIFS(ACT!$K:$K, ACT!$B:$B, 'Vetting Master'!$C434)&gt;0, _xlfn.MAXIFS(ACT!$K:$K, ACT!$B:$B, 'Vetting Master'!$C434), IF($E434="", "", 0))</f>
        <v/>
      </c>
      <c r="H434" t="str">
        <f>IF(_xlfn.MAXIFS(ACT!$J:$J, ACT!$B:$B, 'Vetting Master'!$C434)&gt;0, _xlfn.MAXIFS(ACT!$J:$J, ACT!$B:$B, 'Vetting Master'!$C434), IF($E434="", "", 0))</f>
        <v/>
      </c>
      <c r="I434" t="str">
        <f>IF(_xlfn.MAXIFS('SLCC Placement'!K:K, 'SLCC Placement'!B:B, 'Vetting Master'!$C434)&gt;0, _xlfn.MAXIFS('SLCC Placement'!K:K, 'SLCC Placement'!B:B, 'Vetting Master'!$C434), IF($E434="", "", 0))</f>
        <v/>
      </c>
      <c r="J434" t="str">
        <f>IF(_xlfn.MAXIFS('SLCC Placement'!J:J, 'SLCC Placement'!B:B, 'Vetting Master'!$C434)&gt;0, _xlfn.MAXIFS('SLCC Placement'!J:J, 'SLCC Placement'!B:B, 'Vetting Master'!$C434), IF($E434="", "", 0))</f>
        <v/>
      </c>
      <c r="K434" s="5" t="str">
        <f>IFERROR(IF(AND(MATCH(C434,'AP Credit'!B:B,0)&gt;0, MATCH("ENGL 1010",'AP Credit'!J:J,0)&gt;0),"Yes","No"), IF($E434="", " ", "No"))</f>
        <v xml:space="preserve"> </v>
      </c>
      <c r="L434" s="11" t="str" cm="1">
        <f t="array" ref="L434">IF($E434="", "", _xlfn.IFNA(_xlfn.IFS( J434&gt;599,  "1210 - Verify C or Better",  AND(J434&gt;499, OR(I434&gt;13, G434&gt;17)), "1060 - Verify C or Better", AND( OR(G434&gt;17, I434&gt;13), OR(H434&gt;22, J434&gt;399)), "1050 - Verify C or Better", OR( H434&gt;21, J434&gt;299), "1010/1030/1040", OR( H434&gt;19, J434&gt;299), "1010/1030", OR( H434&gt;18, J434&gt;299), "1030"), "Verify C or better in Secondary Math 1,2,3"))</f>
        <v/>
      </c>
      <c r="M434" s="4" t="str">
        <f>IFERROR(VLOOKUP($E434, 'HS Info'!$A:$E, 5, FALSE), IF($E434="", "", "Not in HS Info"))</f>
        <v/>
      </c>
      <c r="N434" s="5" t="str">
        <f>IFERROR(VLOOKUP($C434,Holds!$C:$K, 2, FALSE), IF($E434="", "", 0))</f>
        <v/>
      </c>
      <c r="O434" s="7" t="str">
        <f>IF($E434="", "", _xlfn.XLOOKUP(C434, 'SLCC Student'!H:H, 'SLCC Student'!P:P, "Not Found", 0, 1))</f>
        <v/>
      </c>
      <c r="P434" s="5" t="str">
        <f>IFERROR(VLOOKUP($E434, 'SLCC Student'!$A:$Q, 10, FALSE), IF($E434="", "", "Not Admitted"))</f>
        <v/>
      </c>
      <c r="Q434" s="5" t="str">
        <f>IFERROR(VLOOKUP($E434,'SLCC Student'!$A:$Q,12,FALSE),IF($E434="","", "NotAdmitted"))</f>
        <v/>
      </c>
    </row>
    <row r="435" spans="1:17" x14ac:dyDescent="0.2">
      <c r="A435" s="5" t="str">
        <f>IFERROR(VLOOKUP($E435,'HS Info'!$A:$D,2,FALSE),IF($E435="","","Not in HS Info"))</f>
        <v/>
      </c>
      <c r="B435" s="6" t="str">
        <f>IFERROR(VLOOKUP($C435, 'SLCC Student'!$H:$R, 11, FALSE), IF($E435="", "",  "Not yet admitted"))</f>
        <v/>
      </c>
      <c r="C435" s="5" t="str">
        <f>IFERROR(VLOOKUP($E435,'SLCC Student'!$A:$R,8,FALSE), IF($E435="", "", "Not yet admitted"))</f>
        <v/>
      </c>
      <c r="D435" s="5" t="str">
        <f>IFERROR(VLOOKUP($E435, 'HS Info'!$A:$D, 3, FALSE), IF($E435="", "",  "Not in HS Info"))</f>
        <v/>
      </c>
      <c r="E435" t="str">
        <f>IF(ISBLANK('HS Info'!A434), "", 'HS Info'!A434)</f>
        <v/>
      </c>
      <c r="F435" s="5" t="str">
        <f>IFERROR(VLOOKUP($E435, 'HS Info'!$A:$D, 4, FALSE), IF($E435="", "", "Not in HS Info"))</f>
        <v/>
      </c>
      <c r="G435" t="str">
        <f>IF(_xlfn.MAXIFS(ACT!$K:$K, ACT!$B:$B, 'Vetting Master'!$C435)&gt;0, _xlfn.MAXIFS(ACT!$K:$K, ACT!$B:$B, 'Vetting Master'!$C435), IF($E435="", "", 0))</f>
        <v/>
      </c>
      <c r="H435" t="str">
        <f>IF(_xlfn.MAXIFS(ACT!$J:$J, ACT!$B:$B, 'Vetting Master'!$C435)&gt;0, _xlfn.MAXIFS(ACT!$J:$J, ACT!$B:$B, 'Vetting Master'!$C435), IF($E435="", "", 0))</f>
        <v/>
      </c>
      <c r="I435" t="str">
        <f>IF(_xlfn.MAXIFS('SLCC Placement'!K:K, 'SLCC Placement'!B:B, 'Vetting Master'!$C435)&gt;0, _xlfn.MAXIFS('SLCC Placement'!K:K, 'SLCC Placement'!B:B, 'Vetting Master'!$C435), IF($E435="", "", 0))</f>
        <v/>
      </c>
      <c r="J435" t="str">
        <f>IF(_xlfn.MAXIFS('SLCC Placement'!J:J, 'SLCC Placement'!B:B, 'Vetting Master'!$C435)&gt;0, _xlfn.MAXIFS('SLCC Placement'!J:J, 'SLCC Placement'!B:B, 'Vetting Master'!$C435), IF($E435="", "", 0))</f>
        <v/>
      </c>
      <c r="K435" s="5" t="str">
        <f>IFERROR(IF(AND(MATCH(C435,'AP Credit'!B:B,0)&gt;0, MATCH("ENGL 1010",'AP Credit'!J:J,0)&gt;0),"Yes","No"), IF($E435="", " ", "No"))</f>
        <v xml:space="preserve"> </v>
      </c>
      <c r="L435" s="11" t="str" cm="1">
        <f t="array" ref="L435">IF($E435="", "", _xlfn.IFNA(_xlfn.IFS( J435&gt;599,  "1210 - Verify C or Better",  AND(J435&gt;499, OR(I435&gt;13, G435&gt;17)), "1060 - Verify C or Better", AND( OR(G435&gt;17, I435&gt;13), OR(H435&gt;22, J435&gt;399)), "1050 - Verify C or Better", OR( H435&gt;21, J435&gt;299), "1010/1030/1040", OR( H435&gt;19, J435&gt;299), "1010/1030", OR( H435&gt;18, J435&gt;299), "1030"), "Verify C or better in Secondary Math 1,2,3"))</f>
        <v/>
      </c>
      <c r="M435" s="4" t="str">
        <f>IFERROR(VLOOKUP($E435, 'HS Info'!$A:$E, 5, FALSE), IF($E435="", "", "Not in HS Info"))</f>
        <v/>
      </c>
      <c r="N435" s="5" t="str">
        <f>IFERROR(VLOOKUP($C435,Holds!$C:$K, 2, FALSE), IF($E435="", "", 0))</f>
        <v/>
      </c>
      <c r="O435" s="7" t="str">
        <f>IF($E435="", "", _xlfn.XLOOKUP(C435, 'SLCC Student'!H:H, 'SLCC Student'!P:P, "Not Found", 0, 1))</f>
        <v/>
      </c>
      <c r="P435" s="5" t="str">
        <f>IFERROR(VLOOKUP($E435, 'SLCC Student'!$A:$Q, 10, FALSE), IF($E435="", "", "Not Admitted"))</f>
        <v/>
      </c>
      <c r="Q435" s="5" t="str">
        <f>IFERROR(VLOOKUP($E435,'SLCC Student'!$A:$Q,12,FALSE),IF($E435="","", "NotAdmitted"))</f>
        <v/>
      </c>
    </row>
    <row r="436" spans="1:17" x14ac:dyDescent="0.2">
      <c r="A436" s="5" t="str">
        <f>IFERROR(VLOOKUP($E436,'HS Info'!$A:$D,2,FALSE),IF($E436="","","Not in HS Info"))</f>
        <v/>
      </c>
      <c r="B436" s="6" t="str">
        <f>IFERROR(VLOOKUP($C436, 'SLCC Student'!$H:$R, 11, FALSE), IF($E436="", "",  "Not yet admitted"))</f>
        <v/>
      </c>
      <c r="C436" s="5" t="str">
        <f>IFERROR(VLOOKUP($E436,'SLCC Student'!$A:$R,8,FALSE), IF($E436="", "", "Not yet admitted"))</f>
        <v/>
      </c>
      <c r="D436" s="5" t="str">
        <f>IFERROR(VLOOKUP($E436, 'HS Info'!$A:$D, 3, FALSE), IF($E436="", "",  "Not in HS Info"))</f>
        <v/>
      </c>
      <c r="E436" t="str">
        <f>IF(ISBLANK('HS Info'!A435), "", 'HS Info'!A435)</f>
        <v/>
      </c>
      <c r="F436" s="5" t="str">
        <f>IFERROR(VLOOKUP($E436, 'HS Info'!$A:$D, 4, FALSE), IF($E436="", "", "Not in HS Info"))</f>
        <v/>
      </c>
      <c r="G436" t="str">
        <f>IF(_xlfn.MAXIFS(ACT!$K:$K, ACT!$B:$B, 'Vetting Master'!$C436)&gt;0, _xlfn.MAXIFS(ACT!$K:$K, ACT!$B:$B, 'Vetting Master'!$C436), IF($E436="", "", 0))</f>
        <v/>
      </c>
      <c r="H436" t="str">
        <f>IF(_xlfn.MAXIFS(ACT!$J:$J, ACT!$B:$B, 'Vetting Master'!$C436)&gt;0, _xlfn.MAXIFS(ACT!$J:$J, ACT!$B:$B, 'Vetting Master'!$C436), IF($E436="", "", 0))</f>
        <v/>
      </c>
      <c r="I436" t="str">
        <f>IF(_xlfn.MAXIFS('SLCC Placement'!K:K, 'SLCC Placement'!B:B, 'Vetting Master'!$C436)&gt;0, _xlfn.MAXIFS('SLCC Placement'!K:K, 'SLCC Placement'!B:B, 'Vetting Master'!$C436), IF($E436="", "", 0))</f>
        <v/>
      </c>
      <c r="J436" t="str">
        <f>IF(_xlfn.MAXIFS('SLCC Placement'!J:J, 'SLCC Placement'!B:B, 'Vetting Master'!$C436)&gt;0, _xlfn.MAXIFS('SLCC Placement'!J:J, 'SLCC Placement'!B:B, 'Vetting Master'!$C436), IF($E436="", "", 0))</f>
        <v/>
      </c>
      <c r="K436" s="5" t="str">
        <f>IFERROR(IF(AND(MATCH(C436,'AP Credit'!B:B,0)&gt;0, MATCH("ENGL 1010",'AP Credit'!J:J,0)&gt;0),"Yes","No"), IF($E436="", " ", "No"))</f>
        <v xml:space="preserve"> </v>
      </c>
      <c r="L436" s="11" t="str" cm="1">
        <f t="array" ref="L436">IF($E436="", "", _xlfn.IFNA(_xlfn.IFS( J436&gt;599,  "1210 - Verify C or Better",  AND(J436&gt;499, OR(I436&gt;13, G436&gt;17)), "1060 - Verify C or Better", AND( OR(G436&gt;17, I436&gt;13), OR(H436&gt;22, J436&gt;399)), "1050 - Verify C or Better", OR( H436&gt;21, J436&gt;299), "1010/1030/1040", OR( H436&gt;19, J436&gt;299), "1010/1030", OR( H436&gt;18, J436&gt;299), "1030"), "Verify C or better in Secondary Math 1,2,3"))</f>
        <v/>
      </c>
      <c r="M436" s="4" t="str">
        <f>IFERROR(VLOOKUP($E436, 'HS Info'!$A:$E, 5, FALSE), IF($E436="", "", "Not in HS Info"))</f>
        <v/>
      </c>
      <c r="N436" s="5" t="str">
        <f>IFERROR(VLOOKUP($C436,Holds!$C:$K, 2, FALSE), IF($E436="", "", 0))</f>
        <v/>
      </c>
      <c r="O436" s="7" t="str">
        <f>IF($E436="", "", _xlfn.XLOOKUP(C436, 'SLCC Student'!H:H, 'SLCC Student'!P:P, "Not Found", 0, 1))</f>
        <v/>
      </c>
      <c r="P436" s="5" t="str">
        <f>IFERROR(VLOOKUP($E436, 'SLCC Student'!$A:$Q, 10, FALSE), IF($E436="", "", "Not Admitted"))</f>
        <v/>
      </c>
      <c r="Q436" s="5" t="str">
        <f>IFERROR(VLOOKUP($E436,'SLCC Student'!$A:$Q,12,FALSE),IF($E436="","", "NotAdmitted"))</f>
        <v/>
      </c>
    </row>
    <row r="437" spans="1:17" x14ac:dyDescent="0.2">
      <c r="A437" s="5" t="str">
        <f>IFERROR(VLOOKUP($E437,'HS Info'!$A:$D,2,FALSE),IF($E437="","","Not in HS Info"))</f>
        <v/>
      </c>
      <c r="B437" s="6" t="str">
        <f>IFERROR(VLOOKUP($C437, 'SLCC Student'!$H:$R, 11, FALSE), IF($E437="", "",  "Not yet admitted"))</f>
        <v/>
      </c>
      <c r="C437" s="5" t="str">
        <f>IFERROR(VLOOKUP($E437,'SLCC Student'!$A:$R,8,FALSE), IF($E437="", "", "Not yet admitted"))</f>
        <v/>
      </c>
      <c r="D437" s="5" t="str">
        <f>IFERROR(VLOOKUP($E437, 'HS Info'!$A:$D, 3, FALSE), IF($E437="", "",  "Not in HS Info"))</f>
        <v/>
      </c>
      <c r="E437" t="str">
        <f>IF(ISBLANK('HS Info'!A436), "", 'HS Info'!A436)</f>
        <v/>
      </c>
      <c r="F437" s="5" t="str">
        <f>IFERROR(VLOOKUP($E437, 'HS Info'!$A:$D, 4, FALSE), IF($E437="", "", "Not in HS Info"))</f>
        <v/>
      </c>
      <c r="G437" t="str">
        <f>IF(_xlfn.MAXIFS(ACT!$K:$K, ACT!$B:$B, 'Vetting Master'!$C437)&gt;0, _xlfn.MAXIFS(ACT!$K:$K, ACT!$B:$B, 'Vetting Master'!$C437), IF($E437="", "", 0))</f>
        <v/>
      </c>
      <c r="H437" t="str">
        <f>IF(_xlfn.MAXIFS(ACT!$J:$J, ACT!$B:$B, 'Vetting Master'!$C437)&gt;0, _xlfn.MAXIFS(ACT!$J:$J, ACT!$B:$B, 'Vetting Master'!$C437), IF($E437="", "", 0))</f>
        <v/>
      </c>
      <c r="I437" t="str">
        <f>IF(_xlfn.MAXIFS('SLCC Placement'!K:K, 'SLCC Placement'!B:B, 'Vetting Master'!$C437)&gt;0, _xlfn.MAXIFS('SLCC Placement'!K:K, 'SLCC Placement'!B:B, 'Vetting Master'!$C437), IF($E437="", "", 0))</f>
        <v/>
      </c>
      <c r="J437" t="str">
        <f>IF(_xlfn.MAXIFS('SLCC Placement'!J:J, 'SLCC Placement'!B:B, 'Vetting Master'!$C437)&gt;0, _xlfn.MAXIFS('SLCC Placement'!J:J, 'SLCC Placement'!B:B, 'Vetting Master'!$C437), IF($E437="", "", 0))</f>
        <v/>
      </c>
      <c r="K437" s="5" t="str">
        <f>IFERROR(IF(AND(MATCH(C437,'AP Credit'!B:B,0)&gt;0, MATCH("ENGL 1010",'AP Credit'!J:J,0)&gt;0),"Yes","No"), IF($E437="", " ", "No"))</f>
        <v xml:space="preserve"> </v>
      </c>
      <c r="L437" s="11" t="str" cm="1">
        <f t="array" ref="L437">IF($E437="", "", _xlfn.IFNA(_xlfn.IFS( J437&gt;599,  "1210 - Verify C or Better",  AND(J437&gt;499, OR(I437&gt;13, G437&gt;17)), "1060 - Verify C or Better", AND( OR(G437&gt;17, I437&gt;13), OR(H437&gt;22, J437&gt;399)), "1050 - Verify C or Better", OR( H437&gt;21, J437&gt;299), "1010/1030/1040", OR( H437&gt;19, J437&gt;299), "1010/1030", OR( H437&gt;18, J437&gt;299), "1030"), "Verify C or better in Secondary Math 1,2,3"))</f>
        <v/>
      </c>
      <c r="M437" s="4" t="str">
        <f>IFERROR(VLOOKUP($E437, 'HS Info'!$A:$E, 5, FALSE), IF($E437="", "", "Not in HS Info"))</f>
        <v/>
      </c>
      <c r="N437" s="5" t="str">
        <f>IFERROR(VLOOKUP($C437,Holds!$C:$K, 2, FALSE), IF($E437="", "", 0))</f>
        <v/>
      </c>
      <c r="O437" s="7" t="str">
        <f>IF($E437="", "", _xlfn.XLOOKUP(C437, 'SLCC Student'!H:H, 'SLCC Student'!P:P, "Not Found", 0, 1))</f>
        <v/>
      </c>
      <c r="P437" s="5" t="str">
        <f>IFERROR(VLOOKUP($E437, 'SLCC Student'!$A:$Q, 10, FALSE), IF($E437="", "", "Not Admitted"))</f>
        <v/>
      </c>
      <c r="Q437" s="5" t="str">
        <f>IFERROR(VLOOKUP($E437,'SLCC Student'!$A:$Q,12,FALSE),IF($E437="","", "NotAdmitted"))</f>
        <v/>
      </c>
    </row>
    <row r="438" spans="1:17" x14ac:dyDescent="0.2">
      <c r="A438" s="5" t="str">
        <f>IFERROR(VLOOKUP($E438,'HS Info'!$A:$D,2,FALSE),IF($E438="","","Not in HS Info"))</f>
        <v/>
      </c>
      <c r="B438" s="6" t="str">
        <f>IFERROR(VLOOKUP($C438, 'SLCC Student'!$H:$R, 11, FALSE), IF($E438="", "",  "Not yet admitted"))</f>
        <v/>
      </c>
      <c r="C438" s="5" t="str">
        <f>IFERROR(VLOOKUP($E438,'SLCC Student'!$A:$R,8,FALSE), IF($E438="", "", "Not yet admitted"))</f>
        <v/>
      </c>
      <c r="D438" s="5" t="str">
        <f>IFERROR(VLOOKUP($E438, 'HS Info'!$A:$D, 3, FALSE), IF($E438="", "",  "Not in HS Info"))</f>
        <v/>
      </c>
      <c r="E438" t="str">
        <f>IF(ISBLANK('HS Info'!A437), "", 'HS Info'!A437)</f>
        <v/>
      </c>
      <c r="F438" s="5" t="str">
        <f>IFERROR(VLOOKUP($E438, 'HS Info'!$A:$D, 4, FALSE), IF($E438="", "", "Not in HS Info"))</f>
        <v/>
      </c>
      <c r="G438" t="str">
        <f>IF(_xlfn.MAXIFS(ACT!$K:$K, ACT!$B:$B, 'Vetting Master'!$C438)&gt;0, _xlfn.MAXIFS(ACT!$K:$K, ACT!$B:$B, 'Vetting Master'!$C438), IF($E438="", "", 0))</f>
        <v/>
      </c>
      <c r="H438" t="str">
        <f>IF(_xlfn.MAXIFS(ACT!$J:$J, ACT!$B:$B, 'Vetting Master'!$C438)&gt;0, _xlfn.MAXIFS(ACT!$J:$J, ACT!$B:$B, 'Vetting Master'!$C438), IF($E438="", "", 0))</f>
        <v/>
      </c>
      <c r="I438" t="str">
        <f>IF(_xlfn.MAXIFS('SLCC Placement'!K:K, 'SLCC Placement'!B:B, 'Vetting Master'!$C438)&gt;0, _xlfn.MAXIFS('SLCC Placement'!K:K, 'SLCC Placement'!B:B, 'Vetting Master'!$C438), IF($E438="", "", 0))</f>
        <v/>
      </c>
      <c r="J438" t="str">
        <f>IF(_xlfn.MAXIFS('SLCC Placement'!J:J, 'SLCC Placement'!B:B, 'Vetting Master'!$C438)&gt;0, _xlfn.MAXIFS('SLCC Placement'!J:J, 'SLCC Placement'!B:B, 'Vetting Master'!$C438), IF($E438="", "", 0))</f>
        <v/>
      </c>
      <c r="K438" s="5" t="str">
        <f>IFERROR(IF(AND(MATCH(C438,'AP Credit'!B:B,0)&gt;0, MATCH("ENGL 1010",'AP Credit'!J:J,0)&gt;0),"Yes","No"), IF($E438="", " ", "No"))</f>
        <v xml:space="preserve"> </v>
      </c>
      <c r="L438" s="11" t="str" cm="1">
        <f t="array" ref="L438">IF($E438="", "", _xlfn.IFNA(_xlfn.IFS( J438&gt;599,  "1210 - Verify C or Better",  AND(J438&gt;499, OR(I438&gt;13, G438&gt;17)), "1060 - Verify C or Better", AND( OR(G438&gt;17, I438&gt;13), OR(H438&gt;22, J438&gt;399)), "1050 - Verify C or Better", OR( H438&gt;21, J438&gt;299), "1010/1030/1040", OR( H438&gt;19, J438&gt;299), "1010/1030", OR( H438&gt;18, J438&gt;299), "1030"), "Verify C or better in Secondary Math 1,2,3"))</f>
        <v/>
      </c>
      <c r="M438" s="4" t="str">
        <f>IFERROR(VLOOKUP($E438, 'HS Info'!$A:$E, 5, FALSE), IF($E438="", "", "Not in HS Info"))</f>
        <v/>
      </c>
      <c r="N438" s="5" t="str">
        <f>IFERROR(VLOOKUP($C438,Holds!$C:$K, 2, FALSE), IF($E438="", "", 0))</f>
        <v/>
      </c>
      <c r="O438" s="7" t="str">
        <f>IF($E438="", "", _xlfn.XLOOKUP(C438, 'SLCC Student'!H:H, 'SLCC Student'!P:P, "Not Found", 0, 1))</f>
        <v/>
      </c>
      <c r="P438" s="5" t="str">
        <f>IFERROR(VLOOKUP($E438, 'SLCC Student'!$A:$Q, 10, FALSE), IF($E438="", "", "Not Admitted"))</f>
        <v/>
      </c>
      <c r="Q438" s="5" t="str">
        <f>IFERROR(VLOOKUP($E438,'SLCC Student'!$A:$Q,12,FALSE),IF($E438="","", "NotAdmitted"))</f>
        <v/>
      </c>
    </row>
    <row r="439" spans="1:17" x14ac:dyDescent="0.2">
      <c r="A439" s="5" t="str">
        <f>IFERROR(VLOOKUP($E439,'HS Info'!$A:$D,2,FALSE),IF($E439="","","Not in HS Info"))</f>
        <v/>
      </c>
      <c r="B439" s="6" t="str">
        <f>IFERROR(VLOOKUP($C439, 'SLCC Student'!$H:$R, 11, FALSE), IF($E439="", "",  "Not yet admitted"))</f>
        <v/>
      </c>
      <c r="C439" s="5" t="str">
        <f>IFERROR(VLOOKUP($E439,'SLCC Student'!$A:$R,8,FALSE), IF($E439="", "", "Not yet admitted"))</f>
        <v/>
      </c>
      <c r="D439" s="5" t="str">
        <f>IFERROR(VLOOKUP($E439, 'HS Info'!$A:$D, 3, FALSE), IF($E439="", "",  "Not in HS Info"))</f>
        <v/>
      </c>
      <c r="E439" t="str">
        <f>IF(ISBLANK('HS Info'!A438), "", 'HS Info'!A438)</f>
        <v/>
      </c>
      <c r="F439" s="5" t="str">
        <f>IFERROR(VLOOKUP($E439, 'HS Info'!$A:$D, 4, FALSE), IF($E439="", "", "Not in HS Info"))</f>
        <v/>
      </c>
      <c r="G439" t="str">
        <f>IF(_xlfn.MAXIFS(ACT!$K:$K, ACT!$B:$B, 'Vetting Master'!$C439)&gt;0, _xlfn.MAXIFS(ACT!$K:$K, ACT!$B:$B, 'Vetting Master'!$C439), IF($E439="", "", 0))</f>
        <v/>
      </c>
      <c r="H439" t="str">
        <f>IF(_xlfn.MAXIFS(ACT!$J:$J, ACT!$B:$B, 'Vetting Master'!$C439)&gt;0, _xlfn.MAXIFS(ACT!$J:$J, ACT!$B:$B, 'Vetting Master'!$C439), IF($E439="", "", 0))</f>
        <v/>
      </c>
      <c r="I439" t="str">
        <f>IF(_xlfn.MAXIFS('SLCC Placement'!K:K, 'SLCC Placement'!B:B, 'Vetting Master'!$C439)&gt;0, _xlfn.MAXIFS('SLCC Placement'!K:K, 'SLCC Placement'!B:B, 'Vetting Master'!$C439), IF($E439="", "", 0))</f>
        <v/>
      </c>
      <c r="J439" t="str">
        <f>IF(_xlfn.MAXIFS('SLCC Placement'!J:J, 'SLCC Placement'!B:B, 'Vetting Master'!$C439)&gt;0, _xlfn.MAXIFS('SLCC Placement'!J:J, 'SLCC Placement'!B:B, 'Vetting Master'!$C439), IF($E439="", "", 0))</f>
        <v/>
      </c>
      <c r="K439" s="5" t="str">
        <f>IFERROR(IF(AND(MATCH(C439,'AP Credit'!B:B,0)&gt;0, MATCH("ENGL 1010",'AP Credit'!J:J,0)&gt;0),"Yes","No"), IF($E439="", " ", "No"))</f>
        <v xml:space="preserve"> </v>
      </c>
      <c r="L439" s="11" t="str" cm="1">
        <f t="array" ref="L439">IF($E439="", "", _xlfn.IFNA(_xlfn.IFS( J439&gt;599,  "1210 - Verify C or Better",  AND(J439&gt;499, OR(I439&gt;13, G439&gt;17)), "1060 - Verify C or Better", AND( OR(G439&gt;17, I439&gt;13), OR(H439&gt;22, J439&gt;399)), "1050 - Verify C or Better", OR( H439&gt;21, J439&gt;299), "1010/1030/1040", OR( H439&gt;19, J439&gt;299), "1010/1030", OR( H439&gt;18, J439&gt;299), "1030"), "Verify C or better in Secondary Math 1,2,3"))</f>
        <v/>
      </c>
      <c r="M439" s="4" t="str">
        <f>IFERROR(VLOOKUP($E439, 'HS Info'!$A:$E, 5, FALSE), IF($E439="", "", "Not in HS Info"))</f>
        <v/>
      </c>
      <c r="N439" s="5" t="str">
        <f>IFERROR(VLOOKUP($C439,Holds!$C:$K, 2, FALSE), IF($E439="", "", 0))</f>
        <v/>
      </c>
      <c r="O439" s="7" t="str">
        <f>IF($E439="", "", _xlfn.XLOOKUP(C439, 'SLCC Student'!H:H, 'SLCC Student'!P:P, "Not Found", 0, 1))</f>
        <v/>
      </c>
      <c r="P439" s="5" t="str">
        <f>IFERROR(VLOOKUP($E439, 'SLCC Student'!$A:$Q, 10, FALSE), IF($E439="", "", "Not Admitted"))</f>
        <v/>
      </c>
      <c r="Q439" s="5" t="str">
        <f>IFERROR(VLOOKUP($E439,'SLCC Student'!$A:$Q,12,FALSE),IF($E439="","", "NotAdmitted"))</f>
        <v/>
      </c>
    </row>
    <row r="440" spans="1:17" x14ac:dyDescent="0.2">
      <c r="A440" s="5" t="str">
        <f>IFERROR(VLOOKUP($E440,'HS Info'!$A:$D,2,FALSE),IF($E440="","","Not in HS Info"))</f>
        <v/>
      </c>
      <c r="B440" s="6" t="str">
        <f>IFERROR(VLOOKUP($C440, 'SLCC Student'!$H:$R, 11, FALSE), IF($E440="", "",  "Not yet admitted"))</f>
        <v/>
      </c>
      <c r="C440" s="5" t="str">
        <f>IFERROR(VLOOKUP($E440,'SLCC Student'!$A:$R,8,FALSE), IF($E440="", "", "Not yet admitted"))</f>
        <v/>
      </c>
      <c r="D440" s="5" t="str">
        <f>IFERROR(VLOOKUP($E440, 'HS Info'!$A:$D, 3, FALSE), IF($E440="", "",  "Not in HS Info"))</f>
        <v/>
      </c>
      <c r="E440" t="str">
        <f>IF(ISBLANK('HS Info'!A439), "", 'HS Info'!A439)</f>
        <v/>
      </c>
      <c r="F440" s="5" t="str">
        <f>IFERROR(VLOOKUP($E440, 'HS Info'!$A:$D, 4, FALSE), IF($E440="", "", "Not in HS Info"))</f>
        <v/>
      </c>
      <c r="G440" t="str">
        <f>IF(_xlfn.MAXIFS(ACT!$K:$K, ACT!$B:$B, 'Vetting Master'!$C440)&gt;0, _xlfn.MAXIFS(ACT!$K:$K, ACT!$B:$B, 'Vetting Master'!$C440), IF($E440="", "", 0))</f>
        <v/>
      </c>
      <c r="H440" t="str">
        <f>IF(_xlfn.MAXIFS(ACT!$J:$J, ACT!$B:$B, 'Vetting Master'!$C440)&gt;0, _xlfn.MAXIFS(ACT!$J:$J, ACT!$B:$B, 'Vetting Master'!$C440), IF($E440="", "", 0))</f>
        <v/>
      </c>
      <c r="I440" t="str">
        <f>IF(_xlfn.MAXIFS('SLCC Placement'!K:K, 'SLCC Placement'!B:B, 'Vetting Master'!$C440)&gt;0, _xlfn.MAXIFS('SLCC Placement'!K:K, 'SLCC Placement'!B:B, 'Vetting Master'!$C440), IF($E440="", "", 0))</f>
        <v/>
      </c>
      <c r="J440" t="str">
        <f>IF(_xlfn.MAXIFS('SLCC Placement'!J:J, 'SLCC Placement'!B:B, 'Vetting Master'!$C440)&gt;0, _xlfn.MAXIFS('SLCC Placement'!J:J, 'SLCC Placement'!B:B, 'Vetting Master'!$C440), IF($E440="", "", 0))</f>
        <v/>
      </c>
      <c r="K440" s="5" t="str">
        <f>IFERROR(IF(AND(MATCH(C440,'AP Credit'!B:B,0)&gt;0, MATCH("ENGL 1010",'AP Credit'!J:J,0)&gt;0),"Yes","No"), IF($E440="", " ", "No"))</f>
        <v xml:space="preserve"> </v>
      </c>
      <c r="L440" s="11" t="str" cm="1">
        <f t="array" ref="L440">IF($E440="", "", _xlfn.IFNA(_xlfn.IFS( J440&gt;599,  "1210 - Verify C or Better",  AND(J440&gt;499, OR(I440&gt;13, G440&gt;17)), "1060 - Verify C or Better", AND( OR(G440&gt;17, I440&gt;13), OR(H440&gt;22, J440&gt;399)), "1050 - Verify C or Better", OR( H440&gt;21, J440&gt;299), "1010/1030/1040", OR( H440&gt;19, J440&gt;299), "1010/1030", OR( H440&gt;18, J440&gt;299), "1030"), "Verify C or better in Secondary Math 1,2,3"))</f>
        <v/>
      </c>
      <c r="M440" s="4" t="str">
        <f>IFERROR(VLOOKUP($E440, 'HS Info'!$A:$E, 5, FALSE), IF($E440="", "", "Not in HS Info"))</f>
        <v/>
      </c>
      <c r="N440" s="5" t="str">
        <f>IFERROR(VLOOKUP($C440,Holds!$C:$K, 2, FALSE), IF($E440="", "", 0))</f>
        <v/>
      </c>
      <c r="O440" s="7" t="str">
        <f>IF($E440="", "", _xlfn.XLOOKUP(C440, 'SLCC Student'!H:H, 'SLCC Student'!P:P, "Not Found", 0, 1))</f>
        <v/>
      </c>
      <c r="P440" s="5" t="str">
        <f>IFERROR(VLOOKUP($E440, 'SLCC Student'!$A:$Q, 10, FALSE), IF($E440="", "", "Not Admitted"))</f>
        <v/>
      </c>
      <c r="Q440" s="5" t="str">
        <f>IFERROR(VLOOKUP($E440,'SLCC Student'!$A:$Q,12,FALSE),IF($E440="","", "NotAdmitted"))</f>
        <v/>
      </c>
    </row>
    <row r="441" spans="1:17" x14ac:dyDescent="0.2">
      <c r="A441" s="5" t="str">
        <f>IFERROR(VLOOKUP($E441,'HS Info'!$A:$D,2,FALSE),IF($E441="","","Not in HS Info"))</f>
        <v/>
      </c>
      <c r="B441" s="6" t="str">
        <f>IFERROR(VLOOKUP($C441, 'SLCC Student'!$H:$R, 11, FALSE), IF($E441="", "",  "Not yet admitted"))</f>
        <v/>
      </c>
      <c r="C441" s="5" t="str">
        <f>IFERROR(VLOOKUP($E441,'SLCC Student'!$A:$R,8,FALSE), IF($E441="", "", "Not yet admitted"))</f>
        <v/>
      </c>
      <c r="D441" s="5" t="str">
        <f>IFERROR(VLOOKUP($E441, 'HS Info'!$A:$D, 3, FALSE), IF($E441="", "",  "Not in HS Info"))</f>
        <v/>
      </c>
      <c r="E441" t="str">
        <f>IF(ISBLANK('HS Info'!A440), "", 'HS Info'!A440)</f>
        <v/>
      </c>
      <c r="F441" s="5" t="str">
        <f>IFERROR(VLOOKUP($E441, 'HS Info'!$A:$D, 4, FALSE), IF($E441="", "", "Not in HS Info"))</f>
        <v/>
      </c>
      <c r="G441" t="str">
        <f>IF(_xlfn.MAXIFS(ACT!$K:$K, ACT!$B:$B, 'Vetting Master'!$C441)&gt;0, _xlfn.MAXIFS(ACT!$K:$K, ACT!$B:$B, 'Vetting Master'!$C441), IF($E441="", "", 0))</f>
        <v/>
      </c>
      <c r="H441" t="str">
        <f>IF(_xlfn.MAXIFS(ACT!$J:$J, ACT!$B:$B, 'Vetting Master'!$C441)&gt;0, _xlfn.MAXIFS(ACT!$J:$J, ACT!$B:$B, 'Vetting Master'!$C441), IF($E441="", "", 0))</f>
        <v/>
      </c>
      <c r="I441" t="str">
        <f>IF(_xlfn.MAXIFS('SLCC Placement'!K:K, 'SLCC Placement'!B:B, 'Vetting Master'!$C441)&gt;0, _xlfn.MAXIFS('SLCC Placement'!K:K, 'SLCC Placement'!B:B, 'Vetting Master'!$C441), IF($E441="", "", 0))</f>
        <v/>
      </c>
      <c r="J441" t="str">
        <f>IF(_xlfn.MAXIFS('SLCC Placement'!J:J, 'SLCC Placement'!B:B, 'Vetting Master'!$C441)&gt;0, _xlfn.MAXIFS('SLCC Placement'!J:J, 'SLCC Placement'!B:B, 'Vetting Master'!$C441), IF($E441="", "", 0))</f>
        <v/>
      </c>
      <c r="K441" s="5" t="str">
        <f>IFERROR(IF(AND(MATCH(C441,'AP Credit'!B:B,0)&gt;0, MATCH("ENGL 1010",'AP Credit'!J:J,0)&gt;0),"Yes","No"), IF($E441="", " ", "No"))</f>
        <v xml:space="preserve"> </v>
      </c>
      <c r="L441" s="11" t="str" cm="1">
        <f t="array" ref="L441">IF($E441="", "", _xlfn.IFNA(_xlfn.IFS( J441&gt;599,  "1210 - Verify C or Better",  AND(J441&gt;499, OR(I441&gt;13, G441&gt;17)), "1060 - Verify C or Better", AND( OR(G441&gt;17, I441&gt;13), OR(H441&gt;22, J441&gt;399)), "1050 - Verify C or Better", OR( H441&gt;21, J441&gt;299), "1010/1030/1040", OR( H441&gt;19, J441&gt;299), "1010/1030", OR( H441&gt;18, J441&gt;299), "1030"), "Verify C or better in Secondary Math 1,2,3"))</f>
        <v/>
      </c>
      <c r="M441" s="4" t="str">
        <f>IFERROR(VLOOKUP($E441, 'HS Info'!$A:$E, 5, FALSE), IF($E441="", "", "Not in HS Info"))</f>
        <v/>
      </c>
      <c r="N441" s="5" t="str">
        <f>IFERROR(VLOOKUP($C441,Holds!$C:$K, 2, FALSE), IF($E441="", "", 0))</f>
        <v/>
      </c>
      <c r="O441" s="7" t="str">
        <f>IF($E441="", "", _xlfn.XLOOKUP(C441, 'SLCC Student'!H:H, 'SLCC Student'!P:P, "Not Found", 0, 1))</f>
        <v/>
      </c>
      <c r="P441" s="5" t="str">
        <f>IFERROR(VLOOKUP($E441, 'SLCC Student'!$A:$Q, 10, FALSE), IF($E441="", "", "Not Admitted"))</f>
        <v/>
      </c>
      <c r="Q441" s="5" t="str">
        <f>IFERROR(VLOOKUP($E441,'SLCC Student'!$A:$Q,12,FALSE),IF($E441="","", "NotAdmitted"))</f>
        <v/>
      </c>
    </row>
    <row r="442" spans="1:17" x14ac:dyDescent="0.2">
      <c r="A442" s="5" t="str">
        <f>IFERROR(VLOOKUP($E442,'HS Info'!$A:$D,2,FALSE),IF($E442="","","Not in HS Info"))</f>
        <v/>
      </c>
      <c r="B442" s="6" t="str">
        <f>IFERROR(VLOOKUP($C442, 'SLCC Student'!$H:$R, 11, FALSE), IF($E442="", "",  "Not yet admitted"))</f>
        <v/>
      </c>
      <c r="C442" s="5" t="str">
        <f>IFERROR(VLOOKUP($E442,'SLCC Student'!$A:$R,8,FALSE), IF($E442="", "", "Not yet admitted"))</f>
        <v/>
      </c>
      <c r="D442" s="5" t="str">
        <f>IFERROR(VLOOKUP($E442, 'HS Info'!$A:$D, 3, FALSE), IF($E442="", "",  "Not in HS Info"))</f>
        <v/>
      </c>
      <c r="E442" t="str">
        <f>IF(ISBLANK('HS Info'!A441), "", 'HS Info'!A441)</f>
        <v/>
      </c>
      <c r="F442" s="5" t="str">
        <f>IFERROR(VLOOKUP($E442, 'HS Info'!$A:$D, 4, FALSE), IF($E442="", "", "Not in HS Info"))</f>
        <v/>
      </c>
      <c r="G442" t="str">
        <f>IF(_xlfn.MAXIFS(ACT!$K:$K, ACT!$B:$B, 'Vetting Master'!$C442)&gt;0, _xlfn.MAXIFS(ACT!$K:$K, ACT!$B:$B, 'Vetting Master'!$C442), IF($E442="", "", 0))</f>
        <v/>
      </c>
      <c r="H442" t="str">
        <f>IF(_xlfn.MAXIFS(ACT!$J:$J, ACT!$B:$B, 'Vetting Master'!$C442)&gt;0, _xlfn.MAXIFS(ACT!$J:$J, ACT!$B:$B, 'Vetting Master'!$C442), IF($E442="", "", 0))</f>
        <v/>
      </c>
      <c r="I442" t="str">
        <f>IF(_xlfn.MAXIFS('SLCC Placement'!K:K, 'SLCC Placement'!B:B, 'Vetting Master'!$C442)&gt;0, _xlfn.MAXIFS('SLCC Placement'!K:K, 'SLCC Placement'!B:B, 'Vetting Master'!$C442), IF($E442="", "", 0))</f>
        <v/>
      </c>
      <c r="J442" t="str">
        <f>IF(_xlfn.MAXIFS('SLCC Placement'!J:J, 'SLCC Placement'!B:B, 'Vetting Master'!$C442)&gt;0, _xlfn.MAXIFS('SLCC Placement'!J:J, 'SLCC Placement'!B:B, 'Vetting Master'!$C442), IF($E442="", "", 0))</f>
        <v/>
      </c>
      <c r="K442" s="5" t="str">
        <f>IFERROR(IF(AND(MATCH(C442,'AP Credit'!B:B,0)&gt;0, MATCH("ENGL 1010",'AP Credit'!J:J,0)&gt;0),"Yes","No"), IF($E442="", " ", "No"))</f>
        <v xml:space="preserve"> </v>
      </c>
      <c r="L442" s="11" t="str" cm="1">
        <f t="array" ref="L442">IF($E442="", "", _xlfn.IFNA(_xlfn.IFS( J442&gt;599,  "1210 - Verify C or Better",  AND(J442&gt;499, OR(I442&gt;13, G442&gt;17)), "1060 - Verify C or Better", AND( OR(G442&gt;17, I442&gt;13), OR(H442&gt;22, J442&gt;399)), "1050 - Verify C or Better", OR( H442&gt;21, J442&gt;299), "1010/1030/1040", OR( H442&gt;19, J442&gt;299), "1010/1030", OR( H442&gt;18, J442&gt;299), "1030"), "Verify C or better in Secondary Math 1,2,3"))</f>
        <v/>
      </c>
      <c r="M442" s="4" t="str">
        <f>IFERROR(VLOOKUP($E442, 'HS Info'!$A:$E, 5, FALSE), IF($E442="", "", "Not in HS Info"))</f>
        <v/>
      </c>
      <c r="N442" s="5" t="str">
        <f>IFERROR(VLOOKUP($C442,Holds!$C:$K, 2, FALSE), IF($E442="", "", 0))</f>
        <v/>
      </c>
      <c r="O442" s="7" t="str">
        <f>IF($E442="", "", _xlfn.XLOOKUP(C442, 'SLCC Student'!H:H, 'SLCC Student'!P:P, "Not Found", 0, 1))</f>
        <v/>
      </c>
      <c r="P442" s="5" t="str">
        <f>IFERROR(VLOOKUP($E442, 'SLCC Student'!$A:$Q, 10, FALSE), IF($E442="", "", "Not Admitted"))</f>
        <v/>
      </c>
      <c r="Q442" s="5" t="str">
        <f>IFERROR(VLOOKUP($E442,'SLCC Student'!$A:$Q,12,FALSE),IF($E442="","", "NotAdmitted"))</f>
        <v/>
      </c>
    </row>
    <row r="443" spans="1:17" x14ac:dyDescent="0.2">
      <c r="A443" s="5" t="str">
        <f>IFERROR(VLOOKUP($E443,'HS Info'!$A:$D,2,FALSE),IF($E443="","","Not in HS Info"))</f>
        <v/>
      </c>
      <c r="B443" s="6" t="str">
        <f>IFERROR(VLOOKUP($C443, 'SLCC Student'!$H:$R, 11, FALSE), IF($E443="", "",  "Not yet admitted"))</f>
        <v/>
      </c>
      <c r="C443" s="5" t="str">
        <f>IFERROR(VLOOKUP($E443,'SLCC Student'!$A:$R,8,FALSE), IF($E443="", "", "Not yet admitted"))</f>
        <v/>
      </c>
      <c r="D443" s="5" t="str">
        <f>IFERROR(VLOOKUP($E443, 'HS Info'!$A:$D, 3, FALSE), IF($E443="", "",  "Not in HS Info"))</f>
        <v/>
      </c>
      <c r="E443" t="str">
        <f>IF(ISBLANK('HS Info'!A442), "", 'HS Info'!A442)</f>
        <v/>
      </c>
      <c r="F443" s="5" t="str">
        <f>IFERROR(VLOOKUP($E443, 'HS Info'!$A:$D, 4, FALSE), IF($E443="", "", "Not in HS Info"))</f>
        <v/>
      </c>
      <c r="G443" t="str">
        <f>IF(_xlfn.MAXIFS(ACT!$K:$K, ACT!$B:$B, 'Vetting Master'!$C443)&gt;0, _xlfn.MAXIFS(ACT!$K:$K, ACT!$B:$B, 'Vetting Master'!$C443), IF($E443="", "", 0))</f>
        <v/>
      </c>
      <c r="H443" t="str">
        <f>IF(_xlfn.MAXIFS(ACT!$J:$J, ACT!$B:$B, 'Vetting Master'!$C443)&gt;0, _xlfn.MAXIFS(ACT!$J:$J, ACT!$B:$B, 'Vetting Master'!$C443), IF($E443="", "", 0))</f>
        <v/>
      </c>
      <c r="I443" t="str">
        <f>IF(_xlfn.MAXIFS('SLCC Placement'!K:K, 'SLCC Placement'!B:B, 'Vetting Master'!$C443)&gt;0, _xlfn.MAXIFS('SLCC Placement'!K:K, 'SLCC Placement'!B:B, 'Vetting Master'!$C443), IF($E443="", "", 0))</f>
        <v/>
      </c>
      <c r="J443" t="str">
        <f>IF(_xlfn.MAXIFS('SLCC Placement'!J:J, 'SLCC Placement'!B:B, 'Vetting Master'!$C443)&gt;0, _xlfn.MAXIFS('SLCC Placement'!J:J, 'SLCC Placement'!B:B, 'Vetting Master'!$C443), IF($E443="", "", 0))</f>
        <v/>
      </c>
      <c r="K443" s="5" t="str">
        <f>IFERROR(IF(AND(MATCH(C443,'AP Credit'!B:B,0)&gt;0, MATCH("ENGL 1010",'AP Credit'!J:J,0)&gt;0),"Yes","No"), IF($E443="", " ", "No"))</f>
        <v xml:space="preserve"> </v>
      </c>
      <c r="L443" s="11" t="str" cm="1">
        <f t="array" ref="L443">IF($E443="", "", _xlfn.IFNA(_xlfn.IFS( J443&gt;599,  "1210 - Verify C or Better",  AND(J443&gt;499, OR(I443&gt;13, G443&gt;17)), "1060 - Verify C or Better", AND( OR(G443&gt;17, I443&gt;13), OR(H443&gt;22, J443&gt;399)), "1050 - Verify C or Better", OR( H443&gt;21, J443&gt;299), "1010/1030/1040", OR( H443&gt;19, J443&gt;299), "1010/1030", OR( H443&gt;18, J443&gt;299), "1030"), "Verify C or better in Secondary Math 1,2,3"))</f>
        <v/>
      </c>
      <c r="M443" s="4" t="str">
        <f>IFERROR(VLOOKUP($E443, 'HS Info'!$A:$E, 5, FALSE), IF($E443="", "", "Not in HS Info"))</f>
        <v/>
      </c>
      <c r="N443" s="5" t="str">
        <f>IFERROR(VLOOKUP($C443,Holds!$C:$K, 2, FALSE), IF($E443="", "", 0))</f>
        <v/>
      </c>
      <c r="O443" s="7" t="str">
        <f>IF($E443="", "", _xlfn.XLOOKUP(C443, 'SLCC Student'!H:H, 'SLCC Student'!P:P, "Not Found", 0, 1))</f>
        <v/>
      </c>
      <c r="P443" s="5" t="str">
        <f>IFERROR(VLOOKUP($E443, 'SLCC Student'!$A:$Q, 10, FALSE), IF($E443="", "", "Not Admitted"))</f>
        <v/>
      </c>
      <c r="Q443" s="5" t="str">
        <f>IFERROR(VLOOKUP($E443,'SLCC Student'!$A:$Q,12,FALSE),IF($E443="","", "NotAdmitted"))</f>
        <v/>
      </c>
    </row>
    <row r="444" spans="1:17" x14ac:dyDescent="0.2">
      <c r="A444" s="5" t="str">
        <f>IFERROR(VLOOKUP($E444,'HS Info'!$A:$D,2,FALSE),IF($E444="","","Not in HS Info"))</f>
        <v/>
      </c>
      <c r="B444" s="6" t="str">
        <f>IFERROR(VLOOKUP($C444, 'SLCC Student'!$H:$R, 11, FALSE), IF($E444="", "",  "Not yet admitted"))</f>
        <v/>
      </c>
      <c r="C444" s="5" t="str">
        <f>IFERROR(VLOOKUP($E444,'SLCC Student'!$A:$R,8,FALSE), IF($E444="", "", "Not yet admitted"))</f>
        <v/>
      </c>
      <c r="D444" s="5" t="str">
        <f>IFERROR(VLOOKUP($E444, 'HS Info'!$A:$D, 3, FALSE), IF($E444="", "",  "Not in HS Info"))</f>
        <v/>
      </c>
      <c r="E444" t="str">
        <f>IF(ISBLANK('HS Info'!A443), "", 'HS Info'!A443)</f>
        <v/>
      </c>
      <c r="F444" s="5" t="str">
        <f>IFERROR(VLOOKUP($E444, 'HS Info'!$A:$D, 4, FALSE), IF($E444="", "", "Not in HS Info"))</f>
        <v/>
      </c>
      <c r="G444" t="str">
        <f>IF(_xlfn.MAXIFS(ACT!$K:$K, ACT!$B:$B, 'Vetting Master'!$C444)&gt;0, _xlfn.MAXIFS(ACT!$K:$K, ACT!$B:$B, 'Vetting Master'!$C444), IF($E444="", "", 0))</f>
        <v/>
      </c>
      <c r="H444" t="str">
        <f>IF(_xlfn.MAXIFS(ACT!$J:$J, ACT!$B:$B, 'Vetting Master'!$C444)&gt;0, _xlfn.MAXIFS(ACT!$J:$J, ACT!$B:$B, 'Vetting Master'!$C444), IF($E444="", "", 0))</f>
        <v/>
      </c>
      <c r="I444" t="str">
        <f>IF(_xlfn.MAXIFS('SLCC Placement'!K:K, 'SLCC Placement'!B:B, 'Vetting Master'!$C444)&gt;0, _xlfn.MAXIFS('SLCC Placement'!K:K, 'SLCC Placement'!B:B, 'Vetting Master'!$C444), IF($E444="", "", 0))</f>
        <v/>
      </c>
      <c r="J444" t="str">
        <f>IF(_xlfn.MAXIFS('SLCC Placement'!J:J, 'SLCC Placement'!B:B, 'Vetting Master'!$C444)&gt;0, _xlfn.MAXIFS('SLCC Placement'!J:J, 'SLCC Placement'!B:B, 'Vetting Master'!$C444), IF($E444="", "", 0))</f>
        <v/>
      </c>
      <c r="K444" s="5" t="str">
        <f>IFERROR(IF(AND(MATCH(C444,'AP Credit'!B:B,0)&gt;0, MATCH("ENGL 1010",'AP Credit'!J:J,0)&gt;0),"Yes","No"), IF($E444="", " ", "No"))</f>
        <v xml:space="preserve"> </v>
      </c>
      <c r="L444" s="11" t="str" cm="1">
        <f t="array" ref="L444">IF($E444="", "", _xlfn.IFNA(_xlfn.IFS( J444&gt;599,  "1210 - Verify C or Better",  AND(J444&gt;499, OR(I444&gt;13, G444&gt;17)), "1060 - Verify C or Better", AND( OR(G444&gt;17, I444&gt;13), OR(H444&gt;22, J444&gt;399)), "1050 - Verify C or Better", OR( H444&gt;21, J444&gt;299), "1010/1030/1040", OR( H444&gt;19, J444&gt;299), "1010/1030", OR( H444&gt;18, J444&gt;299), "1030"), "Verify C or better in Secondary Math 1,2,3"))</f>
        <v/>
      </c>
      <c r="M444" s="4" t="str">
        <f>IFERROR(VLOOKUP($E444, 'HS Info'!$A:$E, 5, FALSE), IF($E444="", "", "Not in HS Info"))</f>
        <v/>
      </c>
      <c r="N444" s="5" t="str">
        <f>IFERROR(VLOOKUP($C444,Holds!$C:$K, 2, FALSE), IF($E444="", "", 0))</f>
        <v/>
      </c>
      <c r="O444" s="7" t="str">
        <f>IF($E444="", "", _xlfn.XLOOKUP(C444, 'SLCC Student'!H:H, 'SLCC Student'!P:P, "Not Found", 0, 1))</f>
        <v/>
      </c>
      <c r="P444" s="5" t="str">
        <f>IFERROR(VLOOKUP($E444, 'SLCC Student'!$A:$Q, 10, FALSE), IF($E444="", "", "Not Admitted"))</f>
        <v/>
      </c>
      <c r="Q444" s="5" t="str">
        <f>IFERROR(VLOOKUP($E444,'SLCC Student'!$A:$Q,12,FALSE),IF($E444="","", "NotAdmitted"))</f>
        <v/>
      </c>
    </row>
    <row r="445" spans="1:17" x14ac:dyDescent="0.2">
      <c r="A445" s="5" t="str">
        <f>IFERROR(VLOOKUP($E445,'HS Info'!$A:$D,2,FALSE),IF($E445="","","Not in HS Info"))</f>
        <v/>
      </c>
      <c r="B445" s="6" t="str">
        <f>IFERROR(VLOOKUP($C445, 'SLCC Student'!$H:$R, 11, FALSE), IF($E445="", "",  "Not yet admitted"))</f>
        <v/>
      </c>
      <c r="C445" s="5" t="str">
        <f>IFERROR(VLOOKUP($E445,'SLCC Student'!$A:$R,8,FALSE), IF($E445="", "", "Not yet admitted"))</f>
        <v/>
      </c>
      <c r="D445" s="5" t="str">
        <f>IFERROR(VLOOKUP($E445, 'HS Info'!$A:$D, 3, FALSE), IF($E445="", "",  "Not in HS Info"))</f>
        <v/>
      </c>
      <c r="E445" t="str">
        <f>IF(ISBLANK('HS Info'!A444), "", 'HS Info'!A444)</f>
        <v/>
      </c>
      <c r="F445" s="5" t="str">
        <f>IFERROR(VLOOKUP($E445, 'HS Info'!$A:$D, 4, FALSE), IF($E445="", "", "Not in HS Info"))</f>
        <v/>
      </c>
      <c r="G445" t="str">
        <f>IF(_xlfn.MAXIFS(ACT!$K:$K, ACT!$B:$B, 'Vetting Master'!$C445)&gt;0, _xlfn.MAXIFS(ACT!$K:$K, ACT!$B:$B, 'Vetting Master'!$C445), IF($E445="", "", 0))</f>
        <v/>
      </c>
      <c r="H445" t="str">
        <f>IF(_xlfn.MAXIFS(ACT!$J:$J, ACT!$B:$B, 'Vetting Master'!$C445)&gt;0, _xlfn.MAXIFS(ACT!$J:$J, ACT!$B:$B, 'Vetting Master'!$C445), IF($E445="", "", 0))</f>
        <v/>
      </c>
      <c r="I445" t="str">
        <f>IF(_xlfn.MAXIFS('SLCC Placement'!K:K, 'SLCC Placement'!B:B, 'Vetting Master'!$C445)&gt;0, _xlfn.MAXIFS('SLCC Placement'!K:K, 'SLCC Placement'!B:B, 'Vetting Master'!$C445), IF($E445="", "", 0))</f>
        <v/>
      </c>
      <c r="J445" t="str">
        <f>IF(_xlfn.MAXIFS('SLCC Placement'!J:J, 'SLCC Placement'!B:B, 'Vetting Master'!$C445)&gt;0, _xlfn.MAXIFS('SLCC Placement'!J:J, 'SLCC Placement'!B:B, 'Vetting Master'!$C445), IF($E445="", "", 0))</f>
        <v/>
      </c>
      <c r="K445" s="5" t="str">
        <f>IFERROR(IF(AND(MATCH(C445,'AP Credit'!B:B,0)&gt;0, MATCH("ENGL 1010",'AP Credit'!J:J,0)&gt;0),"Yes","No"), IF($E445="", " ", "No"))</f>
        <v xml:space="preserve"> </v>
      </c>
      <c r="L445" s="11" t="str" cm="1">
        <f t="array" ref="L445">IF($E445="", "", _xlfn.IFNA(_xlfn.IFS( J445&gt;599,  "1210 - Verify C or Better",  AND(J445&gt;499, OR(I445&gt;13, G445&gt;17)), "1060 - Verify C or Better", AND( OR(G445&gt;17, I445&gt;13), OR(H445&gt;22, J445&gt;399)), "1050 - Verify C or Better", OR( H445&gt;21, J445&gt;299), "1010/1030/1040", OR( H445&gt;19, J445&gt;299), "1010/1030", OR( H445&gt;18, J445&gt;299), "1030"), "Verify C or better in Secondary Math 1,2,3"))</f>
        <v/>
      </c>
      <c r="M445" s="4" t="str">
        <f>IFERROR(VLOOKUP($E445, 'HS Info'!$A:$E, 5, FALSE), IF($E445="", "", "Not in HS Info"))</f>
        <v/>
      </c>
      <c r="N445" s="5" t="str">
        <f>IFERROR(VLOOKUP($C445,Holds!$C:$K, 2, FALSE), IF($E445="", "", 0))</f>
        <v/>
      </c>
      <c r="O445" s="7" t="str">
        <f>IF($E445="", "", _xlfn.XLOOKUP(C445, 'SLCC Student'!H:H, 'SLCC Student'!P:P, "Not Found", 0, 1))</f>
        <v/>
      </c>
      <c r="P445" s="5" t="str">
        <f>IFERROR(VLOOKUP($E445, 'SLCC Student'!$A:$Q, 10, FALSE), IF($E445="", "", "Not Admitted"))</f>
        <v/>
      </c>
      <c r="Q445" s="5" t="str">
        <f>IFERROR(VLOOKUP($E445,'SLCC Student'!$A:$Q,12,FALSE),IF($E445="","", "NotAdmitted"))</f>
        <v/>
      </c>
    </row>
    <row r="446" spans="1:17" x14ac:dyDescent="0.2">
      <c r="A446" s="5" t="str">
        <f>IFERROR(VLOOKUP($E446,'HS Info'!$A:$D,2,FALSE),IF($E446="","","Not in HS Info"))</f>
        <v/>
      </c>
      <c r="B446" s="6" t="str">
        <f>IFERROR(VLOOKUP($C446, 'SLCC Student'!$H:$R, 11, FALSE), IF($E446="", "",  "Not yet admitted"))</f>
        <v/>
      </c>
      <c r="C446" s="5" t="str">
        <f>IFERROR(VLOOKUP($E446,'SLCC Student'!$A:$R,8,FALSE), IF($E446="", "", "Not yet admitted"))</f>
        <v/>
      </c>
      <c r="D446" s="5" t="str">
        <f>IFERROR(VLOOKUP($E446, 'HS Info'!$A:$D, 3, FALSE), IF($E446="", "",  "Not in HS Info"))</f>
        <v/>
      </c>
      <c r="E446" t="str">
        <f>IF(ISBLANK('HS Info'!A445), "", 'HS Info'!A445)</f>
        <v/>
      </c>
      <c r="F446" s="5" t="str">
        <f>IFERROR(VLOOKUP($E446, 'HS Info'!$A:$D, 4, FALSE), IF($E446="", "", "Not in HS Info"))</f>
        <v/>
      </c>
      <c r="G446" t="str">
        <f>IF(_xlfn.MAXIFS(ACT!$K:$K, ACT!$B:$B, 'Vetting Master'!$C446)&gt;0, _xlfn.MAXIFS(ACT!$K:$K, ACT!$B:$B, 'Vetting Master'!$C446), IF($E446="", "", 0))</f>
        <v/>
      </c>
      <c r="H446" t="str">
        <f>IF(_xlfn.MAXIFS(ACT!$J:$J, ACT!$B:$B, 'Vetting Master'!$C446)&gt;0, _xlfn.MAXIFS(ACT!$J:$J, ACT!$B:$B, 'Vetting Master'!$C446), IF($E446="", "", 0))</f>
        <v/>
      </c>
      <c r="I446" t="str">
        <f>IF(_xlfn.MAXIFS('SLCC Placement'!K:K, 'SLCC Placement'!B:B, 'Vetting Master'!$C446)&gt;0, _xlfn.MAXIFS('SLCC Placement'!K:K, 'SLCC Placement'!B:B, 'Vetting Master'!$C446), IF($E446="", "", 0))</f>
        <v/>
      </c>
      <c r="J446" t="str">
        <f>IF(_xlfn.MAXIFS('SLCC Placement'!J:J, 'SLCC Placement'!B:B, 'Vetting Master'!$C446)&gt;0, _xlfn.MAXIFS('SLCC Placement'!J:J, 'SLCC Placement'!B:B, 'Vetting Master'!$C446), IF($E446="", "", 0))</f>
        <v/>
      </c>
      <c r="K446" s="5" t="str">
        <f>IFERROR(IF(AND(MATCH(C446,'AP Credit'!B:B,0)&gt;0, MATCH("ENGL 1010",'AP Credit'!J:J,0)&gt;0),"Yes","No"), IF($E446="", " ", "No"))</f>
        <v xml:space="preserve"> </v>
      </c>
      <c r="L446" s="11" t="str" cm="1">
        <f t="array" ref="L446">IF($E446="", "", _xlfn.IFNA(_xlfn.IFS( J446&gt;599,  "1210 - Verify C or Better",  AND(J446&gt;499, OR(I446&gt;13, G446&gt;17)), "1060 - Verify C or Better", AND( OR(G446&gt;17, I446&gt;13), OR(H446&gt;22, J446&gt;399)), "1050 - Verify C or Better", OR( H446&gt;21, J446&gt;299), "1010/1030/1040", OR( H446&gt;19, J446&gt;299), "1010/1030", OR( H446&gt;18, J446&gt;299), "1030"), "Verify C or better in Secondary Math 1,2,3"))</f>
        <v/>
      </c>
      <c r="M446" s="4" t="str">
        <f>IFERROR(VLOOKUP($E446, 'HS Info'!$A:$E, 5, FALSE), IF($E446="", "", "Not in HS Info"))</f>
        <v/>
      </c>
      <c r="N446" s="5" t="str">
        <f>IFERROR(VLOOKUP($C446,Holds!$C:$K, 2, FALSE), IF($E446="", "", 0))</f>
        <v/>
      </c>
      <c r="O446" s="7" t="str">
        <f>IF($E446="", "", _xlfn.XLOOKUP(C446, 'SLCC Student'!H:H, 'SLCC Student'!P:P, "Not Found", 0, 1))</f>
        <v/>
      </c>
      <c r="P446" s="5" t="str">
        <f>IFERROR(VLOOKUP($E446, 'SLCC Student'!$A:$Q, 10, FALSE), IF($E446="", "", "Not Admitted"))</f>
        <v/>
      </c>
      <c r="Q446" s="5" t="str">
        <f>IFERROR(VLOOKUP($E446,'SLCC Student'!$A:$Q,12,FALSE),IF($E446="","", "NotAdmitted"))</f>
        <v/>
      </c>
    </row>
    <row r="447" spans="1:17" x14ac:dyDescent="0.2">
      <c r="A447" s="5" t="str">
        <f>IFERROR(VLOOKUP($E447,'HS Info'!$A:$D,2,FALSE),IF($E447="","","Not in HS Info"))</f>
        <v/>
      </c>
      <c r="B447" s="6" t="str">
        <f>IFERROR(VLOOKUP($C447, 'SLCC Student'!$H:$R, 11, FALSE), IF($E447="", "",  "Not yet admitted"))</f>
        <v/>
      </c>
      <c r="C447" s="5" t="str">
        <f>IFERROR(VLOOKUP($E447,'SLCC Student'!$A:$R,8,FALSE), IF($E447="", "", "Not yet admitted"))</f>
        <v/>
      </c>
      <c r="D447" s="5" t="str">
        <f>IFERROR(VLOOKUP($E447, 'HS Info'!$A:$D, 3, FALSE), IF($E447="", "",  "Not in HS Info"))</f>
        <v/>
      </c>
      <c r="E447" t="str">
        <f>IF(ISBLANK('HS Info'!A446), "", 'HS Info'!A446)</f>
        <v/>
      </c>
      <c r="F447" s="5" t="str">
        <f>IFERROR(VLOOKUP($E447, 'HS Info'!$A:$D, 4, FALSE), IF($E447="", "", "Not in HS Info"))</f>
        <v/>
      </c>
      <c r="G447" t="str">
        <f>IF(_xlfn.MAXIFS(ACT!$K:$K, ACT!$B:$B, 'Vetting Master'!$C447)&gt;0, _xlfn.MAXIFS(ACT!$K:$K, ACT!$B:$B, 'Vetting Master'!$C447), IF($E447="", "", 0))</f>
        <v/>
      </c>
      <c r="H447" t="str">
        <f>IF(_xlfn.MAXIFS(ACT!$J:$J, ACT!$B:$B, 'Vetting Master'!$C447)&gt;0, _xlfn.MAXIFS(ACT!$J:$J, ACT!$B:$B, 'Vetting Master'!$C447), IF($E447="", "", 0))</f>
        <v/>
      </c>
      <c r="I447" t="str">
        <f>IF(_xlfn.MAXIFS('SLCC Placement'!K:K, 'SLCC Placement'!B:B, 'Vetting Master'!$C447)&gt;0, _xlfn.MAXIFS('SLCC Placement'!K:K, 'SLCC Placement'!B:B, 'Vetting Master'!$C447), IF($E447="", "", 0))</f>
        <v/>
      </c>
      <c r="J447" t="str">
        <f>IF(_xlfn.MAXIFS('SLCC Placement'!J:J, 'SLCC Placement'!B:B, 'Vetting Master'!$C447)&gt;0, _xlfn.MAXIFS('SLCC Placement'!J:J, 'SLCC Placement'!B:B, 'Vetting Master'!$C447), IF($E447="", "", 0))</f>
        <v/>
      </c>
      <c r="K447" s="5" t="str">
        <f>IFERROR(IF(AND(MATCH(C447,'AP Credit'!B:B,0)&gt;0, MATCH("ENGL 1010",'AP Credit'!J:J,0)&gt;0),"Yes","No"), IF($E447="", " ", "No"))</f>
        <v xml:space="preserve"> </v>
      </c>
      <c r="L447" s="11" t="str" cm="1">
        <f t="array" ref="L447">IF($E447="", "", _xlfn.IFNA(_xlfn.IFS( J447&gt;599,  "1210 - Verify C or Better",  AND(J447&gt;499, OR(I447&gt;13, G447&gt;17)), "1060 - Verify C or Better", AND( OR(G447&gt;17, I447&gt;13), OR(H447&gt;22, J447&gt;399)), "1050 - Verify C or Better", OR( H447&gt;21, J447&gt;299), "1010/1030/1040", OR( H447&gt;19, J447&gt;299), "1010/1030", OR( H447&gt;18, J447&gt;299), "1030"), "Verify C or better in Secondary Math 1,2,3"))</f>
        <v/>
      </c>
      <c r="M447" s="4" t="str">
        <f>IFERROR(VLOOKUP($E447, 'HS Info'!$A:$E, 5, FALSE), IF($E447="", "", "Not in HS Info"))</f>
        <v/>
      </c>
      <c r="N447" s="5" t="str">
        <f>IFERROR(VLOOKUP($C447,Holds!$C:$K, 2, FALSE), IF($E447="", "", 0))</f>
        <v/>
      </c>
      <c r="O447" s="7" t="str">
        <f>IF($E447="", "", _xlfn.XLOOKUP(C447, 'SLCC Student'!H:H, 'SLCC Student'!P:P, "Not Found", 0, 1))</f>
        <v/>
      </c>
      <c r="P447" s="5" t="str">
        <f>IFERROR(VLOOKUP($E447, 'SLCC Student'!$A:$Q, 10, FALSE), IF($E447="", "", "Not Admitted"))</f>
        <v/>
      </c>
      <c r="Q447" s="5" t="str">
        <f>IFERROR(VLOOKUP($E447,'SLCC Student'!$A:$Q,12,FALSE),IF($E447="","", "NotAdmitted"))</f>
        <v/>
      </c>
    </row>
    <row r="448" spans="1:17" x14ac:dyDescent="0.2">
      <c r="A448" s="5" t="str">
        <f>IFERROR(VLOOKUP($E448,'HS Info'!$A:$D,2,FALSE),IF($E448="","","Not in HS Info"))</f>
        <v/>
      </c>
      <c r="B448" s="6" t="str">
        <f>IFERROR(VLOOKUP($C448, 'SLCC Student'!$H:$R, 11, FALSE), IF($E448="", "",  "Not yet admitted"))</f>
        <v/>
      </c>
      <c r="C448" s="5" t="str">
        <f>IFERROR(VLOOKUP($E448,'SLCC Student'!$A:$R,8,FALSE), IF($E448="", "", "Not yet admitted"))</f>
        <v/>
      </c>
      <c r="D448" s="5" t="str">
        <f>IFERROR(VLOOKUP($E448, 'HS Info'!$A:$D, 3, FALSE), IF($E448="", "",  "Not in HS Info"))</f>
        <v/>
      </c>
      <c r="E448" t="str">
        <f>IF(ISBLANK('HS Info'!A447), "", 'HS Info'!A447)</f>
        <v/>
      </c>
      <c r="F448" s="5" t="str">
        <f>IFERROR(VLOOKUP($E448, 'HS Info'!$A:$D, 4, FALSE), IF($E448="", "", "Not in HS Info"))</f>
        <v/>
      </c>
      <c r="G448" t="str">
        <f>IF(_xlfn.MAXIFS(ACT!$K:$K, ACT!$B:$B, 'Vetting Master'!$C448)&gt;0, _xlfn.MAXIFS(ACT!$K:$K, ACT!$B:$B, 'Vetting Master'!$C448), IF($E448="", "", 0))</f>
        <v/>
      </c>
      <c r="H448" t="str">
        <f>IF(_xlfn.MAXIFS(ACT!$J:$J, ACT!$B:$B, 'Vetting Master'!$C448)&gt;0, _xlfn.MAXIFS(ACT!$J:$J, ACT!$B:$B, 'Vetting Master'!$C448), IF($E448="", "", 0))</f>
        <v/>
      </c>
      <c r="I448" t="str">
        <f>IF(_xlfn.MAXIFS('SLCC Placement'!K:K, 'SLCC Placement'!B:B, 'Vetting Master'!$C448)&gt;0, _xlfn.MAXIFS('SLCC Placement'!K:K, 'SLCC Placement'!B:B, 'Vetting Master'!$C448), IF($E448="", "", 0))</f>
        <v/>
      </c>
      <c r="J448" t="str">
        <f>IF(_xlfn.MAXIFS('SLCC Placement'!J:J, 'SLCC Placement'!B:B, 'Vetting Master'!$C448)&gt;0, _xlfn.MAXIFS('SLCC Placement'!J:J, 'SLCC Placement'!B:B, 'Vetting Master'!$C448), IF($E448="", "", 0))</f>
        <v/>
      </c>
      <c r="K448" s="5" t="str">
        <f>IFERROR(IF(AND(MATCH(C448,'AP Credit'!B:B,0)&gt;0, MATCH("ENGL 1010",'AP Credit'!J:J,0)&gt;0),"Yes","No"), IF($E448="", " ", "No"))</f>
        <v xml:space="preserve"> </v>
      </c>
      <c r="L448" s="11" t="str" cm="1">
        <f t="array" ref="L448">IF($E448="", "", _xlfn.IFNA(_xlfn.IFS( J448&gt;599,  "1210 - Verify C or Better",  AND(J448&gt;499, OR(I448&gt;13, G448&gt;17)), "1060 - Verify C or Better", AND( OR(G448&gt;17, I448&gt;13), OR(H448&gt;22, J448&gt;399)), "1050 - Verify C or Better", OR( H448&gt;21, J448&gt;299), "1010/1030/1040", OR( H448&gt;19, J448&gt;299), "1010/1030", OR( H448&gt;18, J448&gt;299), "1030"), "Verify C or better in Secondary Math 1,2,3"))</f>
        <v/>
      </c>
      <c r="M448" s="4" t="str">
        <f>IFERROR(VLOOKUP($E448, 'HS Info'!$A:$E, 5, FALSE), IF($E448="", "", "Not in HS Info"))</f>
        <v/>
      </c>
      <c r="N448" s="5" t="str">
        <f>IFERROR(VLOOKUP($C448,Holds!$C:$K, 2, FALSE), IF($E448="", "", 0))</f>
        <v/>
      </c>
      <c r="O448" s="7" t="str">
        <f>IF($E448="", "", _xlfn.XLOOKUP(C448, 'SLCC Student'!H:H, 'SLCC Student'!P:P, "Not Found", 0, 1))</f>
        <v/>
      </c>
      <c r="P448" s="5" t="str">
        <f>IFERROR(VLOOKUP($E448, 'SLCC Student'!$A:$Q, 10, FALSE), IF($E448="", "", "Not Admitted"))</f>
        <v/>
      </c>
      <c r="Q448" s="5" t="str">
        <f>IFERROR(VLOOKUP($E448,'SLCC Student'!$A:$Q,12,FALSE),IF($E448="","", "NotAdmitted"))</f>
        <v/>
      </c>
    </row>
    <row r="449" spans="1:17" x14ac:dyDescent="0.2">
      <c r="A449" s="5" t="str">
        <f>IFERROR(VLOOKUP($E449,'HS Info'!$A:$D,2,FALSE),IF($E449="","","Not in HS Info"))</f>
        <v/>
      </c>
      <c r="B449" s="6" t="str">
        <f>IFERROR(VLOOKUP($C449, 'SLCC Student'!$H:$R, 11, FALSE), IF($E449="", "",  "Not yet admitted"))</f>
        <v/>
      </c>
      <c r="C449" s="5" t="str">
        <f>IFERROR(VLOOKUP($E449,'SLCC Student'!$A:$R,8,FALSE), IF($E449="", "", "Not yet admitted"))</f>
        <v/>
      </c>
      <c r="D449" s="5" t="str">
        <f>IFERROR(VLOOKUP($E449, 'HS Info'!$A:$D, 3, FALSE), IF($E449="", "",  "Not in HS Info"))</f>
        <v/>
      </c>
      <c r="E449" t="str">
        <f>IF(ISBLANK('HS Info'!A448), "", 'HS Info'!A448)</f>
        <v/>
      </c>
      <c r="F449" s="5" t="str">
        <f>IFERROR(VLOOKUP($E449, 'HS Info'!$A:$D, 4, FALSE), IF($E449="", "", "Not in HS Info"))</f>
        <v/>
      </c>
      <c r="G449" t="str">
        <f>IF(_xlfn.MAXIFS(ACT!$K:$K, ACT!$B:$B, 'Vetting Master'!$C449)&gt;0, _xlfn.MAXIFS(ACT!$K:$K, ACT!$B:$B, 'Vetting Master'!$C449), IF($E449="", "", 0))</f>
        <v/>
      </c>
      <c r="H449" t="str">
        <f>IF(_xlfn.MAXIFS(ACT!$J:$J, ACT!$B:$B, 'Vetting Master'!$C449)&gt;0, _xlfn.MAXIFS(ACT!$J:$J, ACT!$B:$B, 'Vetting Master'!$C449), IF($E449="", "", 0))</f>
        <v/>
      </c>
      <c r="I449" t="str">
        <f>IF(_xlfn.MAXIFS('SLCC Placement'!K:K, 'SLCC Placement'!B:B, 'Vetting Master'!$C449)&gt;0, _xlfn.MAXIFS('SLCC Placement'!K:K, 'SLCC Placement'!B:B, 'Vetting Master'!$C449), IF($E449="", "", 0))</f>
        <v/>
      </c>
      <c r="J449" t="str">
        <f>IF(_xlfn.MAXIFS('SLCC Placement'!J:J, 'SLCC Placement'!B:B, 'Vetting Master'!$C449)&gt;0, _xlfn.MAXIFS('SLCC Placement'!J:J, 'SLCC Placement'!B:B, 'Vetting Master'!$C449), IF($E449="", "", 0))</f>
        <v/>
      </c>
      <c r="K449" s="5" t="str">
        <f>IFERROR(IF(AND(MATCH(C449,'AP Credit'!B:B,0)&gt;0, MATCH("ENGL 1010",'AP Credit'!J:J,0)&gt;0),"Yes","No"), IF($E449="", " ", "No"))</f>
        <v xml:space="preserve"> </v>
      </c>
      <c r="L449" s="11" t="str" cm="1">
        <f t="array" ref="L449">IF($E449="", "", _xlfn.IFNA(_xlfn.IFS( J449&gt;599,  "1210 - Verify C or Better",  AND(J449&gt;499, OR(I449&gt;13, G449&gt;17)), "1060 - Verify C or Better", AND( OR(G449&gt;17, I449&gt;13), OR(H449&gt;22, J449&gt;399)), "1050 - Verify C or Better", OR( H449&gt;21, J449&gt;299), "1010/1030/1040", OR( H449&gt;19, J449&gt;299), "1010/1030", OR( H449&gt;18, J449&gt;299), "1030"), "Verify C or better in Secondary Math 1,2,3"))</f>
        <v/>
      </c>
      <c r="M449" s="4" t="str">
        <f>IFERROR(VLOOKUP($E449, 'HS Info'!$A:$E, 5, FALSE), IF($E449="", "", "Not in HS Info"))</f>
        <v/>
      </c>
      <c r="N449" s="5" t="str">
        <f>IFERROR(VLOOKUP($C449,Holds!$C:$K, 2, FALSE), IF($E449="", "", 0))</f>
        <v/>
      </c>
      <c r="O449" s="7" t="str">
        <f>IF($E449="", "", _xlfn.XLOOKUP(C449, 'SLCC Student'!H:H, 'SLCC Student'!P:P, "Not Found", 0, 1))</f>
        <v/>
      </c>
      <c r="P449" s="5" t="str">
        <f>IFERROR(VLOOKUP($E449, 'SLCC Student'!$A:$Q, 10, FALSE), IF($E449="", "", "Not Admitted"))</f>
        <v/>
      </c>
      <c r="Q449" s="5" t="str">
        <f>IFERROR(VLOOKUP($E449,'SLCC Student'!$A:$Q,12,FALSE),IF($E449="","", "NotAdmitted"))</f>
        <v/>
      </c>
    </row>
    <row r="450" spans="1:17" x14ac:dyDescent="0.2">
      <c r="A450" s="5" t="str">
        <f>IFERROR(VLOOKUP($E450,'HS Info'!$A:$D,2,FALSE),IF($E450="","","Not in HS Info"))</f>
        <v/>
      </c>
      <c r="B450" s="6" t="str">
        <f>IFERROR(VLOOKUP($C450, 'SLCC Student'!$H:$R, 11, FALSE), IF($E450="", "",  "Not yet admitted"))</f>
        <v/>
      </c>
      <c r="C450" s="5" t="str">
        <f>IFERROR(VLOOKUP($E450,'SLCC Student'!$A:$R,8,FALSE), IF($E450="", "", "Not yet admitted"))</f>
        <v/>
      </c>
      <c r="D450" s="5" t="str">
        <f>IFERROR(VLOOKUP($E450, 'HS Info'!$A:$D, 3, FALSE), IF($E450="", "",  "Not in HS Info"))</f>
        <v/>
      </c>
      <c r="E450" t="str">
        <f>IF(ISBLANK('HS Info'!A449), "", 'HS Info'!A449)</f>
        <v/>
      </c>
      <c r="F450" s="5" t="str">
        <f>IFERROR(VLOOKUP($E450, 'HS Info'!$A:$D, 4, FALSE), IF($E450="", "", "Not in HS Info"))</f>
        <v/>
      </c>
      <c r="G450" t="str">
        <f>IF(_xlfn.MAXIFS(ACT!$K:$K, ACT!$B:$B, 'Vetting Master'!$C450)&gt;0, _xlfn.MAXIFS(ACT!$K:$K, ACT!$B:$B, 'Vetting Master'!$C450), IF($E450="", "", 0))</f>
        <v/>
      </c>
      <c r="H450" t="str">
        <f>IF(_xlfn.MAXIFS(ACT!$J:$J, ACT!$B:$B, 'Vetting Master'!$C450)&gt;0, _xlfn.MAXIFS(ACT!$J:$J, ACT!$B:$B, 'Vetting Master'!$C450), IF($E450="", "", 0))</f>
        <v/>
      </c>
      <c r="I450" t="str">
        <f>IF(_xlfn.MAXIFS('SLCC Placement'!K:K, 'SLCC Placement'!B:B, 'Vetting Master'!$C450)&gt;0, _xlfn.MAXIFS('SLCC Placement'!K:K, 'SLCC Placement'!B:B, 'Vetting Master'!$C450), IF($E450="", "", 0))</f>
        <v/>
      </c>
      <c r="J450" t="str">
        <f>IF(_xlfn.MAXIFS('SLCC Placement'!J:J, 'SLCC Placement'!B:B, 'Vetting Master'!$C450)&gt;0, _xlfn.MAXIFS('SLCC Placement'!J:J, 'SLCC Placement'!B:B, 'Vetting Master'!$C450), IF($E450="", "", 0))</f>
        <v/>
      </c>
      <c r="K450" s="5" t="str">
        <f>IFERROR(IF(AND(MATCH(C450,'AP Credit'!B:B,0)&gt;0, MATCH("ENGL 1010",'AP Credit'!J:J,0)&gt;0),"Yes","No"), IF($E450="", " ", "No"))</f>
        <v xml:space="preserve"> </v>
      </c>
      <c r="L450" s="11" t="str" cm="1">
        <f t="array" ref="L450">IF($E450="", "", _xlfn.IFNA(_xlfn.IFS( J450&gt;599,  "1210 - Verify C or Better",  AND(J450&gt;499, OR(I450&gt;13, G450&gt;17)), "1060 - Verify C or Better", AND( OR(G450&gt;17, I450&gt;13), OR(H450&gt;22, J450&gt;399)), "1050 - Verify C or Better", OR( H450&gt;21, J450&gt;299), "1010/1030/1040", OR( H450&gt;19, J450&gt;299), "1010/1030", OR( H450&gt;18, J450&gt;299), "1030"), "Verify C or better in Secondary Math 1,2,3"))</f>
        <v/>
      </c>
      <c r="M450" s="4" t="str">
        <f>IFERROR(VLOOKUP($E450, 'HS Info'!$A:$E, 5, FALSE), IF($E450="", "", "Not in HS Info"))</f>
        <v/>
      </c>
      <c r="N450" s="5" t="str">
        <f>IFERROR(VLOOKUP($C450,Holds!$C:$K, 2, FALSE), IF($E450="", "", 0))</f>
        <v/>
      </c>
      <c r="O450" s="7" t="str">
        <f>IF($E450="", "", _xlfn.XLOOKUP(C450, 'SLCC Student'!H:H, 'SLCC Student'!P:P, "Not Found", 0, 1))</f>
        <v/>
      </c>
      <c r="P450" s="5" t="str">
        <f>IFERROR(VLOOKUP($E450, 'SLCC Student'!$A:$Q, 10, FALSE), IF($E450="", "", "Not Admitted"))</f>
        <v/>
      </c>
      <c r="Q450" s="5" t="str">
        <f>IFERROR(VLOOKUP($E450,'SLCC Student'!$A:$Q,12,FALSE),IF($E450="","", "NotAdmitted"))</f>
        <v/>
      </c>
    </row>
    <row r="451" spans="1:17" x14ac:dyDescent="0.2">
      <c r="A451" s="5" t="str">
        <f>IFERROR(VLOOKUP($E451,'HS Info'!$A:$D,2,FALSE),IF($E451="","","Not in HS Info"))</f>
        <v/>
      </c>
      <c r="B451" s="6" t="str">
        <f>IFERROR(VLOOKUP($C451, 'SLCC Student'!$H:$R, 11, FALSE), IF($E451="", "",  "Not yet admitted"))</f>
        <v/>
      </c>
      <c r="C451" s="5" t="str">
        <f>IFERROR(VLOOKUP($E451,'SLCC Student'!$A:$R,8,FALSE), IF($E451="", "", "Not yet admitted"))</f>
        <v/>
      </c>
      <c r="D451" s="5" t="str">
        <f>IFERROR(VLOOKUP($E451, 'HS Info'!$A:$D, 3, FALSE), IF($E451="", "",  "Not in HS Info"))</f>
        <v/>
      </c>
      <c r="E451" t="str">
        <f>IF(ISBLANK('HS Info'!A450), "", 'HS Info'!A450)</f>
        <v/>
      </c>
      <c r="F451" s="5" t="str">
        <f>IFERROR(VLOOKUP($E451, 'HS Info'!$A:$D, 4, FALSE), IF($E451="", "", "Not in HS Info"))</f>
        <v/>
      </c>
      <c r="G451" t="str">
        <f>IF(_xlfn.MAXIFS(ACT!$K:$K, ACT!$B:$B, 'Vetting Master'!$C451)&gt;0, _xlfn.MAXIFS(ACT!$K:$K, ACT!$B:$B, 'Vetting Master'!$C451), IF($E451="", "", 0))</f>
        <v/>
      </c>
      <c r="H451" t="str">
        <f>IF(_xlfn.MAXIFS(ACT!$J:$J, ACT!$B:$B, 'Vetting Master'!$C451)&gt;0, _xlfn.MAXIFS(ACT!$J:$J, ACT!$B:$B, 'Vetting Master'!$C451), IF($E451="", "", 0))</f>
        <v/>
      </c>
      <c r="I451" t="str">
        <f>IF(_xlfn.MAXIFS('SLCC Placement'!K:K, 'SLCC Placement'!B:B, 'Vetting Master'!$C451)&gt;0, _xlfn.MAXIFS('SLCC Placement'!K:K, 'SLCC Placement'!B:B, 'Vetting Master'!$C451), IF($E451="", "", 0))</f>
        <v/>
      </c>
      <c r="J451" t="str">
        <f>IF(_xlfn.MAXIFS('SLCC Placement'!J:J, 'SLCC Placement'!B:B, 'Vetting Master'!$C451)&gt;0, _xlfn.MAXIFS('SLCC Placement'!J:J, 'SLCC Placement'!B:B, 'Vetting Master'!$C451), IF($E451="", "", 0))</f>
        <v/>
      </c>
      <c r="K451" s="5" t="str">
        <f>IFERROR(IF(AND(MATCH(C451,'AP Credit'!B:B,0)&gt;0, MATCH("ENGL 1010",'AP Credit'!J:J,0)&gt;0),"Yes","No"), IF($E451="", " ", "No"))</f>
        <v xml:space="preserve"> </v>
      </c>
      <c r="L451" s="11" t="str" cm="1">
        <f t="array" ref="L451">IF($E451="", "", _xlfn.IFNA(_xlfn.IFS( J451&gt;599,  "1210 - Verify C or Better",  AND(J451&gt;499, OR(I451&gt;13, G451&gt;17)), "1060 - Verify C or Better", AND( OR(G451&gt;17, I451&gt;13), OR(H451&gt;22, J451&gt;399)), "1050 - Verify C or Better", OR( H451&gt;21, J451&gt;299), "1010/1030/1040", OR( H451&gt;19, J451&gt;299), "1010/1030", OR( H451&gt;18, J451&gt;299), "1030"), "Verify C or better in Secondary Math 1,2,3"))</f>
        <v/>
      </c>
      <c r="M451" s="4" t="str">
        <f>IFERROR(VLOOKUP($E451, 'HS Info'!$A:$E, 5, FALSE), IF($E451="", "", "Not in HS Info"))</f>
        <v/>
      </c>
      <c r="N451" s="5" t="str">
        <f>IFERROR(VLOOKUP($C451,Holds!$C:$K, 2, FALSE), IF($E451="", "", 0))</f>
        <v/>
      </c>
      <c r="O451" s="7" t="str">
        <f>IF($E451="", "", _xlfn.XLOOKUP(C451, 'SLCC Student'!H:H, 'SLCC Student'!P:P, "Not Found", 0, 1))</f>
        <v/>
      </c>
      <c r="P451" s="5" t="str">
        <f>IFERROR(VLOOKUP($E451, 'SLCC Student'!$A:$Q, 10, FALSE), IF($E451="", "", "Not Admitted"))</f>
        <v/>
      </c>
      <c r="Q451" s="5" t="str">
        <f>IFERROR(VLOOKUP($E451,'SLCC Student'!$A:$Q,12,FALSE),IF($E451="","", "NotAdmitted"))</f>
        <v/>
      </c>
    </row>
    <row r="452" spans="1:17" x14ac:dyDescent="0.2">
      <c r="A452" s="5" t="str">
        <f>IFERROR(VLOOKUP($E452,'HS Info'!$A:$D,2,FALSE),IF($E452="","","Not in HS Info"))</f>
        <v/>
      </c>
      <c r="B452" s="6" t="str">
        <f>IFERROR(VLOOKUP($C452, 'SLCC Student'!$H:$R, 11, FALSE), IF($E452="", "",  "Not yet admitted"))</f>
        <v/>
      </c>
      <c r="C452" s="5" t="str">
        <f>IFERROR(VLOOKUP($E452,'SLCC Student'!$A:$R,8,FALSE), IF($E452="", "", "Not yet admitted"))</f>
        <v/>
      </c>
      <c r="D452" s="5" t="str">
        <f>IFERROR(VLOOKUP($E452, 'HS Info'!$A:$D, 3, FALSE), IF($E452="", "",  "Not in HS Info"))</f>
        <v/>
      </c>
      <c r="E452" t="str">
        <f>IF(ISBLANK('HS Info'!A451), "", 'HS Info'!A451)</f>
        <v/>
      </c>
      <c r="F452" s="5" t="str">
        <f>IFERROR(VLOOKUP($E452, 'HS Info'!$A:$D, 4, FALSE), IF($E452="", "", "Not in HS Info"))</f>
        <v/>
      </c>
      <c r="G452" t="str">
        <f>IF(_xlfn.MAXIFS(ACT!$K:$K, ACT!$B:$B, 'Vetting Master'!$C452)&gt;0, _xlfn.MAXIFS(ACT!$K:$K, ACT!$B:$B, 'Vetting Master'!$C452), IF($E452="", "", 0))</f>
        <v/>
      </c>
      <c r="H452" t="str">
        <f>IF(_xlfn.MAXIFS(ACT!$J:$J, ACT!$B:$B, 'Vetting Master'!$C452)&gt;0, _xlfn.MAXIFS(ACT!$J:$J, ACT!$B:$B, 'Vetting Master'!$C452), IF($E452="", "", 0))</f>
        <v/>
      </c>
      <c r="I452" t="str">
        <f>IF(_xlfn.MAXIFS('SLCC Placement'!K:K, 'SLCC Placement'!B:B, 'Vetting Master'!$C452)&gt;0, _xlfn.MAXIFS('SLCC Placement'!K:K, 'SLCC Placement'!B:B, 'Vetting Master'!$C452), IF($E452="", "", 0))</f>
        <v/>
      </c>
      <c r="J452" t="str">
        <f>IF(_xlfn.MAXIFS('SLCC Placement'!J:J, 'SLCC Placement'!B:B, 'Vetting Master'!$C452)&gt;0, _xlfn.MAXIFS('SLCC Placement'!J:J, 'SLCC Placement'!B:B, 'Vetting Master'!$C452), IF($E452="", "", 0))</f>
        <v/>
      </c>
      <c r="K452" s="5" t="str">
        <f>IFERROR(IF(AND(MATCH(C452,'AP Credit'!B:B,0)&gt;0, MATCH("ENGL 1010",'AP Credit'!J:J,0)&gt;0),"Yes","No"), IF($E452="", " ", "No"))</f>
        <v xml:space="preserve"> </v>
      </c>
      <c r="L452" s="11" t="str" cm="1">
        <f t="array" ref="L452">IF($E452="", "", _xlfn.IFNA(_xlfn.IFS( J452&gt;599,  "1210 - Verify C or Better",  AND(J452&gt;499, OR(I452&gt;13, G452&gt;17)), "1060 - Verify C or Better", AND( OR(G452&gt;17, I452&gt;13), OR(H452&gt;22, J452&gt;399)), "1050 - Verify C or Better", OR( H452&gt;21, J452&gt;299), "1010/1030/1040", OR( H452&gt;19, J452&gt;299), "1010/1030", OR( H452&gt;18, J452&gt;299), "1030"), "Verify C or better in Secondary Math 1,2,3"))</f>
        <v/>
      </c>
      <c r="M452" s="4" t="str">
        <f>IFERROR(VLOOKUP($E452, 'HS Info'!$A:$E, 5, FALSE), IF($E452="", "", "Not in HS Info"))</f>
        <v/>
      </c>
      <c r="N452" s="5" t="str">
        <f>IFERROR(VLOOKUP($C452,Holds!$C:$K, 2, FALSE), IF($E452="", "", 0))</f>
        <v/>
      </c>
      <c r="O452" s="7" t="str">
        <f>IF($E452="", "", _xlfn.XLOOKUP(C452, 'SLCC Student'!H:H, 'SLCC Student'!P:P, "Not Found", 0, 1))</f>
        <v/>
      </c>
      <c r="P452" s="5" t="str">
        <f>IFERROR(VLOOKUP($E452, 'SLCC Student'!$A:$Q, 10, FALSE), IF($E452="", "", "Not Admitted"))</f>
        <v/>
      </c>
      <c r="Q452" s="5" t="str">
        <f>IFERROR(VLOOKUP($E452,'SLCC Student'!$A:$Q,12,FALSE),IF($E452="","", "NotAdmitted"))</f>
        <v/>
      </c>
    </row>
    <row r="453" spans="1:17" x14ac:dyDescent="0.2">
      <c r="A453" s="5" t="str">
        <f>IFERROR(VLOOKUP($E453,'HS Info'!$A:$D,2,FALSE),IF($E453="","","Not in HS Info"))</f>
        <v/>
      </c>
      <c r="B453" s="6" t="str">
        <f>IFERROR(VLOOKUP($C453, 'SLCC Student'!$H:$R, 11, FALSE), IF($E453="", "",  "Not yet admitted"))</f>
        <v/>
      </c>
      <c r="C453" s="5" t="str">
        <f>IFERROR(VLOOKUP($E453,'SLCC Student'!$A:$R,8,FALSE), IF($E453="", "", "Not yet admitted"))</f>
        <v/>
      </c>
      <c r="D453" s="5" t="str">
        <f>IFERROR(VLOOKUP($E453, 'HS Info'!$A:$D, 3, FALSE), IF($E453="", "",  "Not in HS Info"))</f>
        <v/>
      </c>
      <c r="E453" t="str">
        <f>IF(ISBLANK('HS Info'!A452), "", 'HS Info'!A452)</f>
        <v/>
      </c>
      <c r="F453" s="5" t="str">
        <f>IFERROR(VLOOKUP($E453, 'HS Info'!$A:$D, 4, FALSE), IF($E453="", "", "Not in HS Info"))</f>
        <v/>
      </c>
      <c r="G453" t="str">
        <f>IF(_xlfn.MAXIFS(ACT!$K:$K, ACT!$B:$B, 'Vetting Master'!$C453)&gt;0, _xlfn.MAXIFS(ACT!$K:$K, ACT!$B:$B, 'Vetting Master'!$C453), IF($E453="", "", 0))</f>
        <v/>
      </c>
      <c r="H453" t="str">
        <f>IF(_xlfn.MAXIFS(ACT!$J:$J, ACT!$B:$B, 'Vetting Master'!$C453)&gt;0, _xlfn.MAXIFS(ACT!$J:$J, ACT!$B:$B, 'Vetting Master'!$C453), IF($E453="", "", 0))</f>
        <v/>
      </c>
      <c r="I453" t="str">
        <f>IF(_xlfn.MAXIFS('SLCC Placement'!K:K, 'SLCC Placement'!B:B, 'Vetting Master'!$C453)&gt;0, _xlfn.MAXIFS('SLCC Placement'!K:K, 'SLCC Placement'!B:B, 'Vetting Master'!$C453), IF($E453="", "", 0))</f>
        <v/>
      </c>
      <c r="J453" t="str">
        <f>IF(_xlfn.MAXIFS('SLCC Placement'!J:J, 'SLCC Placement'!B:B, 'Vetting Master'!$C453)&gt;0, _xlfn.MAXIFS('SLCC Placement'!J:J, 'SLCC Placement'!B:B, 'Vetting Master'!$C453), IF($E453="", "", 0))</f>
        <v/>
      </c>
      <c r="K453" s="5" t="str">
        <f>IFERROR(IF(AND(MATCH(C453,'AP Credit'!B:B,0)&gt;0, MATCH("ENGL 1010",'AP Credit'!J:J,0)&gt;0),"Yes","No"), IF($E453="", " ", "No"))</f>
        <v xml:space="preserve"> </v>
      </c>
      <c r="L453" s="11" t="str" cm="1">
        <f t="array" ref="L453">IF($E453="", "", _xlfn.IFNA(_xlfn.IFS( J453&gt;599,  "1210 - Verify C or Better",  AND(J453&gt;499, OR(I453&gt;13, G453&gt;17)), "1060 - Verify C or Better", AND( OR(G453&gt;17, I453&gt;13), OR(H453&gt;22, J453&gt;399)), "1050 - Verify C or Better", OR( H453&gt;21, J453&gt;299), "1010/1030/1040", OR( H453&gt;19, J453&gt;299), "1010/1030", OR( H453&gt;18, J453&gt;299), "1030"), "Verify C or better in Secondary Math 1,2,3"))</f>
        <v/>
      </c>
      <c r="M453" s="4" t="str">
        <f>IFERROR(VLOOKUP($E453, 'HS Info'!$A:$E, 5, FALSE), IF($E453="", "", "Not in HS Info"))</f>
        <v/>
      </c>
      <c r="N453" s="5" t="str">
        <f>IFERROR(VLOOKUP($C453,Holds!$C:$K, 2, FALSE), IF($E453="", "", 0))</f>
        <v/>
      </c>
      <c r="O453" s="7" t="str">
        <f>IF($E453="", "", _xlfn.XLOOKUP(C453, 'SLCC Student'!H:H, 'SLCC Student'!P:P, "Not Found", 0, 1))</f>
        <v/>
      </c>
      <c r="P453" s="5" t="str">
        <f>IFERROR(VLOOKUP($E453, 'SLCC Student'!$A:$Q, 10, FALSE), IF($E453="", "", "Not Admitted"))</f>
        <v/>
      </c>
      <c r="Q453" s="5" t="str">
        <f>IFERROR(VLOOKUP($E453,'SLCC Student'!$A:$Q,12,FALSE),IF($E453="","", "NotAdmitted"))</f>
        <v/>
      </c>
    </row>
    <row r="454" spans="1:17" x14ac:dyDescent="0.2">
      <c r="A454" s="5" t="str">
        <f>IFERROR(VLOOKUP($E454,'HS Info'!$A:$D,2,FALSE),IF($E454="","","Not in HS Info"))</f>
        <v/>
      </c>
      <c r="B454" s="6" t="str">
        <f>IFERROR(VLOOKUP($C454, 'SLCC Student'!$H:$R, 11, FALSE), IF($E454="", "",  "Not yet admitted"))</f>
        <v/>
      </c>
      <c r="C454" s="5" t="str">
        <f>IFERROR(VLOOKUP($E454,'SLCC Student'!$A:$R,8,FALSE), IF($E454="", "", "Not yet admitted"))</f>
        <v/>
      </c>
      <c r="D454" s="5" t="str">
        <f>IFERROR(VLOOKUP($E454, 'HS Info'!$A:$D, 3, FALSE), IF($E454="", "",  "Not in HS Info"))</f>
        <v/>
      </c>
      <c r="E454" t="str">
        <f>IF(ISBLANK('HS Info'!A453), "", 'HS Info'!A453)</f>
        <v/>
      </c>
      <c r="F454" s="5" t="str">
        <f>IFERROR(VLOOKUP($E454, 'HS Info'!$A:$D, 4, FALSE), IF($E454="", "", "Not in HS Info"))</f>
        <v/>
      </c>
      <c r="G454" t="str">
        <f>IF(_xlfn.MAXIFS(ACT!$K:$K, ACT!$B:$B, 'Vetting Master'!$C454)&gt;0, _xlfn.MAXIFS(ACT!$K:$K, ACT!$B:$B, 'Vetting Master'!$C454), IF($E454="", "", 0))</f>
        <v/>
      </c>
      <c r="H454" t="str">
        <f>IF(_xlfn.MAXIFS(ACT!$J:$J, ACT!$B:$B, 'Vetting Master'!$C454)&gt;0, _xlfn.MAXIFS(ACT!$J:$J, ACT!$B:$B, 'Vetting Master'!$C454), IF($E454="", "", 0))</f>
        <v/>
      </c>
      <c r="I454" t="str">
        <f>IF(_xlfn.MAXIFS('SLCC Placement'!K:K, 'SLCC Placement'!B:B, 'Vetting Master'!$C454)&gt;0, _xlfn.MAXIFS('SLCC Placement'!K:K, 'SLCC Placement'!B:B, 'Vetting Master'!$C454), IF($E454="", "", 0))</f>
        <v/>
      </c>
      <c r="J454" t="str">
        <f>IF(_xlfn.MAXIFS('SLCC Placement'!J:J, 'SLCC Placement'!B:B, 'Vetting Master'!$C454)&gt;0, _xlfn.MAXIFS('SLCC Placement'!J:J, 'SLCC Placement'!B:B, 'Vetting Master'!$C454), IF($E454="", "", 0))</f>
        <v/>
      </c>
      <c r="K454" s="5" t="str">
        <f>IFERROR(IF(AND(MATCH(C454,'AP Credit'!B:B,0)&gt;0, MATCH("ENGL 1010",'AP Credit'!J:J,0)&gt;0),"Yes","No"), IF($E454="", " ", "No"))</f>
        <v xml:space="preserve"> </v>
      </c>
      <c r="L454" s="11" t="str" cm="1">
        <f t="array" ref="L454">IF($E454="", "", _xlfn.IFNA(_xlfn.IFS( J454&gt;599,  "1210 - Verify C or Better",  AND(J454&gt;499, OR(I454&gt;13, G454&gt;17)), "1060 - Verify C or Better", AND( OR(G454&gt;17, I454&gt;13), OR(H454&gt;22, J454&gt;399)), "1050 - Verify C or Better", OR( H454&gt;21, J454&gt;299), "1010/1030/1040", OR( H454&gt;19, J454&gt;299), "1010/1030", OR( H454&gt;18, J454&gt;299), "1030"), "Verify C or better in Secondary Math 1,2,3"))</f>
        <v/>
      </c>
      <c r="M454" s="4" t="str">
        <f>IFERROR(VLOOKUP($E454, 'HS Info'!$A:$E, 5, FALSE), IF($E454="", "", "Not in HS Info"))</f>
        <v/>
      </c>
      <c r="N454" s="5" t="str">
        <f>IFERROR(VLOOKUP($C454,Holds!$C:$K, 2, FALSE), IF($E454="", "", 0))</f>
        <v/>
      </c>
      <c r="O454" s="7" t="str">
        <f>IF($E454="", "", _xlfn.XLOOKUP(C454, 'SLCC Student'!H:H, 'SLCC Student'!P:P, "Not Found", 0, 1))</f>
        <v/>
      </c>
      <c r="P454" s="5" t="str">
        <f>IFERROR(VLOOKUP($E454, 'SLCC Student'!$A:$Q, 10, FALSE), IF($E454="", "", "Not Admitted"))</f>
        <v/>
      </c>
      <c r="Q454" s="5" t="str">
        <f>IFERROR(VLOOKUP($E454,'SLCC Student'!$A:$Q,12,FALSE),IF($E454="","", "NotAdmitted"))</f>
        <v/>
      </c>
    </row>
    <row r="455" spans="1:17" x14ac:dyDescent="0.2">
      <c r="A455" s="5" t="str">
        <f>IFERROR(VLOOKUP($E455,'HS Info'!$A:$D,2,FALSE),IF($E455="","","Not in HS Info"))</f>
        <v/>
      </c>
      <c r="B455" s="6" t="str">
        <f>IFERROR(VLOOKUP($C455, 'SLCC Student'!$H:$R, 11, FALSE), IF($E455="", "",  "Not yet admitted"))</f>
        <v/>
      </c>
      <c r="C455" s="5" t="str">
        <f>IFERROR(VLOOKUP($E455,'SLCC Student'!$A:$R,8,FALSE), IF($E455="", "", "Not yet admitted"))</f>
        <v/>
      </c>
      <c r="D455" s="5" t="str">
        <f>IFERROR(VLOOKUP($E455, 'HS Info'!$A:$D, 3, FALSE), IF($E455="", "",  "Not in HS Info"))</f>
        <v/>
      </c>
      <c r="E455" t="str">
        <f>IF(ISBLANK('HS Info'!A454), "", 'HS Info'!A454)</f>
        <v/>
      </c>
      <c r="F455" s="5" t="str">
        <f>IFERROR(VLOOKUP($E455, 'HS Info'!$A:$D, 4, FALSE), IF($E455="", "", "Not in HS Info"))</f>
        <v/>
      </c>
      <c r="G455" t="str">
        <f>IF(_xlfn.MAXIFS(ACT!$K:$K, ACT!$B:$B, 'Vetting Master'!$C455)&gt;0, _xlfn.MAXIFS(ACT!$K:$K, ACT!$B:$B, 'Vetting Master'!$C455), IF($E455="", "", 0))</f>
        <v/>
      </c>
      <c r="H455" t="str">
        <f>IF(_xlfn.MAXIFS(ACT!$J:$J, ACT!$B:$B, 'Vetting Master'!$C455)&gt;0, _xlfn.MAXIFS(ACT!$J:$J, ACT!$B:$B, 'Vetting Master'!$C455), IF($E455="", "", 0))</f>
        <v/>
      </c>
      <c r="I455" t="str">
        <f>IF(_xlfn.MAXIFS('SLCC Placement'!K:K, 'SLCC Placement'!B:B, 'Vetting Master'!$C455)&gt;0, _xlfn.MAXIFS('SLCC Placement'!K:K, 'SLCC Placement'!B:B, 'Vetting Master'!$C455), IF($E455="", "", 0))</f>
        <v/>
      </c>
      <c r="J455" t="str">
        <f>IF(_xlfn.MAXIFS('SLCC Placement'!J:J, 'SLCC Placement'!B:B, 'Vetting Master'!$C455)&gt;0, _xlfn.MAXIFS('SLCC Placement'!J:J, 'SLCC Placement'!B:B, 'Vetting Master'!$C455), IF($E455="", "", 0))</f>
        <v/>
      </c>
      <c r="K455" s="5" t="str">
        <f>IFERROR(IF(AND(MATCH(C455,'AP Credit'!B:B,0)&gt;0, MATCH("ENGL 1010",'AP Credit'!J:J,0)&gt;0),"Yes","No"), IF($E455="", " ", "No"))</f>
        <v xml:space="preserve"> </v>
      </c>
      <c r="L455" s="11" t="str" cm="1">
        <f t="array" ref="L455">IF($E455="", "", _xlfn.IFNA(_xlfn.IFS( J455&gt;599,  "1210 - Verify C or Better",  AND(J455&gt;499, OR(I455&gt;13, G455&gt;17)), "1060 - Verify C or Better", AND( OR(G455&gt;17, I455&gt;13), OR(H455&gt;22, J455&gt;399)), "1050 - Verify C or Better", OR( H455&gt;21, J455&gt;299), "1010/1030/1040", OR( H455&gt;19, J455&gt;299), "1010/1030", OR( H455&gt;18, J455&gt;299), "1030"), "Verify C or better in Secondary Math 1,2,3"))</f>
        <v/>
      </c>
      <c r="M455" s="4" t="str">
        <f>IFERROR(VLOOKUP($E455, 'HS Info'!$A:$E, 5, FALSE), IF($E455="", "", "Not in HS Info"))</f>
        <v/>
      </c>
      <c r="N455" s="5" t="str">
        <f>IFERROR(VLOOKUP($C455,Holds!$C:$K, 2, FALSE), IF($E455="", "", 0))</f>
        <v/>
      </c>
      <c r="O455" s="7" t="str">
        <f>IF($E455="", "", _xlfn.XLOOKUP(C455, 'SLCC Student'!H:H, 'SLCC Student'!P:P, "Not Found", 0, 1))</f>
        <v/>
      </c>
      <c r="P455" s="5" t="str">
        <f>IFERROR(VLOOKUP($E455, 'SLCC Student'!$A:$Q, 10, FALSE), IF($E455="", "", "Not Admitted"))</f>
        <v/>
      </c>
      <c r="Q455" s="5" t="str">
        <f>IFERROR(VLOOKUP($E455,'SLCC Student'!$A:$Q,12,FALSE),IF($E455="","", "NotAdmitted"))</f>
        <v/>
      </c>
    </row>
    <row r="456" spans="1:17" x14ac:dyDescent="0.2">
      <c r="A456" s="5" t="str">
        <f>IFERROR(VLOOKUP($E456,'HS Info'!$A:$D,2,FALSE),IF($E456="","","Not in HS Info"))</f>
        <v/>
      </c>
      <c r="B456" s="6" t="str">
        <f>IFERROR(VLOOKUP($C456, 'SLCC Student'!$H:$R, 11, FALSE), IF($E456="", "",  "Not yet admitted"))</f>
        <v/>
      </c>
      <c r="C456" s="5" t="str">
        <f>IFERROR(VLOOKUP($E456,'SLCC Student'!$A:$R,8,FALSE), IF($E456="", "", "Not yet admitted"))</f>
        <v/>
      </c>
      <c r="D456" s="5" t="str">
        <f>IFERROR(VLOOKUP($E456, 'HS Info'!$A:$D, 3, FALSE), IF($E456="", "",  "Not in HS Info"))</f>
        <v/>
      </c>
      <c r="E456" t="str">
        <f>IF(ISBLANK('HS Info'!A455), "", 'HS Info'!A455)</f>
        <v/>
      </c>
      <c r="F456" s="5" t="str">
        <f>IFERROR(VLOOKUP($E456, 'HS Info'!$A:$D, 4, FALSE), IF($E456="", "", "Not in HS Info"))</f>
        <v/>
      </c>
      <c r="G456" t="str">
        <f>IF(_xlfn.MAXIFS(ACT!$K:$K, ACT!$B:$B, 'Vetting Master'!$C456)&gt;0, _xlfn.MAXIFS(ACT!$K:$K, ACT!$B:$B, 'Vetting Master'!$C456), IF($E456="", "", 0))</f>
        <v/>
      </c>
      <c r="H456" t="str">
        <f>IF(_xlfn.MAXIFS(ACT!$J:$J, ACT!$B:$B, 'Vetting Master'!$C456)&gt;0, _xlfn.MAXIFS(ACT!$J:$J, ACT!$B:$B, 'Vetting Master'!$C456), IF($E456="", "", 0))</f>
        <v/>
      </c>
      <c r="I456" t="str">
        <f>IF(_xlfn.MAXIFS('SLCC Placement'!K:K, 'SLCC Placement'!B:B, 'Vetting Master'!$C456)&gt;0, _xlfn.MAXIFS('SLCC Placement'!K:K, 'SLCC Placement'!B:B, 'Vetting Master'!$C456), IF($E456="", "", 0))</f>
        <v/>
      </c>
      <c r="J456" t="str">
        <f>IF(_xlfn.MAXIFS('SLCC Placement'!J:J, 'SLCC Placement'!B:B, 'Vetting Master'!$C456)&gt;0, _xlfn.MAXIFS('SLCC Placement'!J:J, 'SLCC Placement'!B:B, 'Vetting Master'!$C456), IF($E456="", "", 0))</f>
        <v/>
      </c>
      <c r="K456" s="5" t="str">
        <f>IFERROR(IF(AND(MATCH(C456,'AP Credit'!B:B,0)&gt;0, MATCH("ENGL 1010",'AP Credit'!J:J,0)&gt;0),"Yes","No"), IF($E456="", " ", "No"))</f>
        <v xml:space="preserve"> </v>
      </c>
      <c r="L456" s="11" t="str" cm="1">
        <f t="array" ref="L456">IF($E456="", "", _xlfn.IFNA(_xlfn.IFS( J456&gt;599,  "1210 - Verify C or Better",  AND(J456&gt;499, OR(I456&gt;13, G456&gt;17)), "1060 - Verify C or Better", AND( OR(G456&gt;17, I456&gt;13), OR(H456&gt;22, J456&gt;399)), "1050 - Verify C or Better", OR( H456&gt;21, J456&gt;299), "1010/1030/1040", OR( H456&gt;19, J456&gt;299), "1010/1030", OR( H456&gt;18, J456&gt;299), "1030"), "Verify C or better in Secondary Math 1,2,3"))</f>
        <v/>
      </c>
      <c r="M456" s="4" t="str">
        <f>IFERROR(VLOOKUP($E456, 'HS Info'!$A:$E, 5, FALSE), IF($E456="", "", "Not in HS Info"))</f>
        <v/>
      </c>
      <c r="N456" s="5" t="str">
        <f>IFERROR(VLOOKUP($C456,Holds!$C:$K, 2, FALSE), IF($E456="", "", 0))</f>
        <v/>
      </c>
      <c r="O456" s="7" t="str">
        <f>IF($E456="", "", _xlfn.XLOOKUP(C456, 'SLCC Student'!H:H, 'SLCC Student'!P:P, "Not Found", 0, 1))</f>
        <v/>
      </c>
      <c r="P456" s="5" t="str">
        <f>IFERROR(VLOOKUP($E456, 'SLCC Student'!$A:$Q, 10, FALSE), IF($E456="", "", "Not Admitted"))</f>
        <v/>
      </c>
      <c r="Q456" s="5" t="str">
        <f>IFERROR(VLOOKUP($E456,'SLCC Student'!$A:$Q,12,FALSE),IF($E456="","", "NotAdmitted"))</f>
        <v/>
      </c>
    </row>
    <row r="457" spans="1:17" x14ac:dyDescent="0.2">
      <c r="A457" s="5" t="str">
        <f>IFERROR(VLOOKUP($E457,'HS Info'!$A:$D,2,FALSE),IF($E457="","","Not in HS Info"))</f>
        <v/>
      </c>
      <c r="B457" s="6" t="str">
        <f>IFERROR(VLOOKUP($C457, 'SLCC Student'!$H:$R, 11, FALSE), IF($E457="", "",  "Not yet admitted"))</f>
        <v/>
      </c>
      <c r="C457" s="5" t="str">
        <f>IFERROR(VLOOKUP($E457,'SLCC Student'!$A:$R,8,FALSE), IF($E457="", "", "Not yet admitted"))</f>
        <v/>
      </c>
      <c r="D457" s="5" t="str">
        <f>IFERROR(VLOOKUP($E457, 'HS Info'!$A:$D, 3, FALSE), IF($E457="", "",  "Not in HS Info"))</f>
        <v/>
      </c>
      <c r="E457" t="str">
        <f>IF(ISBLANK('HS Info'!A456), "", 'HS Info'!A456)</f>
        <v/>
      </c>
      <c r="F457" s="5" t="str">
        <f>IFERROR(VLOOKUP($E457, 'HS Info'!$A:$D, 4, FALSE), IF($E457="", "", "Not in HS Info"))</f>
        <v/>
      </c>
      <c r="G457" t="str">
        <f>IF(_xlfn.MAXIFS(ACT!$K:$K, ACT!$B:$B, 'Vetting Master'!$C457)&gt;0, _xlfn.MAXIFS(ACT!$K:$K, ACT!$B:$B, 'Vetting Master'!$C457), IF($E457="", "", 0))</f>
        <v/>
      </c>
      <c r="H457" t="str">
        <f>IF(_xlfn.MAXIFS(ACT!$J:$J, ACT!$B:$B, 'Vetting Master'!$C457)&gt;0, _xlfn.MAXIFS(ACT!$J:$J, ACT!$B:$B, 'Vetting Master'!$C457), IF($E457="", "", 0))</f>
        <v/>
      </c>
      <c r="I457" t="str">
        <f>IF(_xlfn.MAXIFS('SLCC Placement'!K:K, 'SLCC Placement'!B:B, 'Vetting Master'!$C457)&gt;0, _xlfn.MAXIFS('SLCC Placement'!K:K, 'SLCC Placement'!B:B, 'Vetting Master'!$C457), IF($E457="", "", 0))</f>
        <v/>
      </c>
      <c r="J457" t="str">
        <f>IF(_xlfn.MAXIFS('SLCC Placement'!J:J, 'SLCC Placement'!B:B, 'Vetting Master'!$C457)&gt;0, _xlfn.MAXIFS('SLCC Placement'!J:J, 'SLCC Placement'!B:B, 'Vetting Master'!$C457), IF($E457="", "", 0))</f>
        <v/>
      </c>
      <c r="K457" s="5" t="str">
        <f>IFERROR(IF(AND(MATCH(C457,'AP Credit'!B:B,0)&gt;0, MATCH("ENGL 1010",'AP Credit'!J:J,0)&gt;0),"Yes","No"), IF($E457="", " ", "No"))</f>
        <v xml:space="preserve"> </v>
      </c>
      <c r="L457" s="11" t="str" cm="1">
        <f t="array" ref="L457">IF($E457="", "", _xlfn.IFNA(_xlfn.IFS( J457&gt;599,  "1210 - Verify C or Better",  AND(J457&gt;499, OR(I457&gt;13, G457&gt;17)), "1060 - Verify C or Better", AND( OR(G457&gt;17, I457&gt;13), OR(H457&gt;22, J457&gt;399)), "1050 - Verify C or Better", OR( H457&gt;21, J457&gt;299), "1010/1030/1040", OR( H457&gt;19, J457&gt;299), "1010/1030", OR( H457&gt;18, J457&gt;299), "1030"), "Verify C or better in Secondary Math 1,2,3"))</f>
        <v/>
      </c>
      <c r="M457" s="4" t="str">
        <f>IFERROR(VLOOKUP($E457, 'HS Info'!$A:$E, 5, FALSE), IF($E457="", "", "Not in HS Info"))</f>
        <v/>
      </c>
      <c r="N457" s="5" t="str">
        <f>IFERROR(VLOOKUP($C457,Holds!$C:$K, 2, FALSE), IF($E457="", "", 0))</f>
        <v/>
      </c>
      <c r="O457" s="7" t="str">
        <f>IF($E457="", "", _xlfn.XLOOKUP(C457, 'SLCC Student'!H:H, 'SLCC Student'!P:P, "Not Found", 0, 1))</f>
        <v/>
      </c>
      <c r="P457" s="5" t="str">
        <f>IFERROR(VLOOKUP($E457, 'SLCC Student'!$A:$Q, 10, FALSE), IF($E457="", "", "Not Admitted"))</f>
        <v/>
      </c>
      <c r="Q457" s="5" t="str">
        <f>IFERROR(VLOOKUP($E457,'SLCC Student'!$A:$Q,12,FALSE),IF($E457="","", "NotAdmitted"))</f>
        <v/>
      </c>
    </row>
    <row r="458" spans="1:17" x14ac:dyDescent="0.2">
      <c r="A458" s="5" t="str">
        <f>IFERROR(VLOOKUP($E458,'HS Info'!$A:$D,2,FALSE),IF($E458="","","Not in HS Info"))</f>
        <v/>
      </c>
      <c r="B458" s="6" t="str">
        <f>IFERROR(VLOOKUP($C458, 'SLCC Student'!$H:$R, 11, FALSE), IF($E458="", "",  "Not yet admitted"))</f>
        <v/>
      </c>
      <c r="C458" s="5" t="str">
        <f>IFERROR(VLOOKUP($E458,'SLCC Student'!$A:$R,8,FALSE), IF($E458="", "", "Not yet admitted"))</f>
        <v/>
      </c>
      <c r="D458" s="5" t="str">
        <f>IFERROR(VLOOKUP($E458, 'HS Info'!$A:$D, 3, FALSE), IF($E458="", "",  "Not in HS Info"))</f>
        <v/>
      </c>
      <c r="E458" t="str">
        <f>IF(ISBLANK('HS Info'!A457), "", 'HS Info'!A457)</f>
        <v/>
      </c>
      <c r="F458" s="5" t="str">
        <f>IFERROR(VLOOKUP($E458, 'HS Info'!$A:$D, 4, FALSE), IF($E458="", "", "Not in HS Info"))</f>
        <v/>
      </c>
      <c r="G458" t="str">
        <f>IF(_xlfn.MAXIFS(ACT!$K:$K, ACT!$B:$B, 'Vetting Master'!$C458)&gt;0, _xlfn.MAXIFS(ACT!$K:$K, ACT!$B:$B, 'Vetting Master'!$C458), IF($E458="", "", 0))</f>
        <v/>
      </c>
      <c r="H458" t="str">
        <f>IF(_xlfn.MAXIFS(ACT!$J:$J, ACT!$B:$B, 'Vetting Master'!$C458)&gt;0, _xlfn.MAXIFS(ACT!$J:$J, ACT!$B:$B, 'Vetting Master'!$C458), IF($E458="", "", 0))</f>
        <v/>
      </c>
      <c r="I458" t="str">
        <f>IF(_xlfn.MAXIFS('SLCC Placement'!K:K, 'SLCC Placement'!B:B, 'Vetting Master'!$C458)&gt;0, _xlfn.MAXIFS('SLCC Placement'!K:K, 'SLCC Placement'!B:B, 'Vetting Master'!$C458), IF($E458="", "", 0))</f>
        <v/>
      </c>
      <c r="J458" t="str">
        <f>IF(_xlfn.MAXIFS('SLCC Placement'!J:J, 'SLCC Placement'!B:B, 'Vetting Master'!$C458)&gt;0, _xlfn.MAXIFS('SLCC Placement'!J:J, 'SLCC Placement'!B:B, 'Vetting Master'!$C458), IF($E458="", "", 0))</f>
        <v/>
      </c>
      <c r="K458" s="5" t="str">
        <f>IFERROR(IF(AND(MATCH(C458,'AP Credit'!B:B,0)&gt;0, MATCH("ENGL 1010",'AP Credit'!J:J,0)&gt;0),"Yes","No"), IF($E458="", " ", "No"))</f>
        <v xml:space="preserve"> </v>
      </c>
      <c r="L458" s="11" t="str" cm="1">
        <f t="array" ref="L458">IF($E458="", "", _xlfn.IFNA(_xlfn.IFS( J458&gt;599,  "1210 - Verify C or Better",  AND(J458&gt;499, OR(I458&gt;13, G458&gt;17)), "1060 - Verify C or Better", AND( OR(G458&gt;17, I458&gt;13), OR(H458&gt;22, J458&gt;399)), "1050 - Verify C or Better", OR( H458&gt;21, J458&gt;299), "1010/1030/1040", OR( H458&gt;19, J458&gt;299), "1010/1030", OR( H458&gt;18, J458&gt;299), "1030"), "Verify C or better in Secondary Math 1,2,3"))</f>
        <v/>
      </c>
      <c r="M458" s="4" t="str">
        <f>IFERROR(VLOOKUP($E458, 'HS Info'!$A:$E, 5, FALSE), IF($E458="", "", "Not in HS Info"))</f>
        <v/>
      </c>
      <c r="N458" s="5" t="str">
        <f>IFERROR(VLOOKUP($C458,Holds!$C:$K, 2, FALSE), IF($E458="", "", 0))</f>
        <v/>
      </c>
      <c r="O458" s="7" t="str">
        <f>IF($E458="", "", _xlfn.XLOOKUP(C458, 'SLCC Student'!H:H, 'SLCC Student'!P:P, "Not Found", 0, 1))</f>
        <v/>
      </c>
      <c r="P458" s="5" t="str">
        <f>IFERROR(VLOOKUP($E458, 'SLCC Student'!$A:$Q, 10, FALSE), IF($E458="", "", "Not Admitted"))</f>
        <v/>
      </c>
      <c r="Q458" s="5" t="str">
        <f>IFERROR(VLOOKUP($E458,'SLCC Student'!$A:$Q,12,FALSE),IF($E458="","", "NotAdmitted"))</f>
        <v/>
      </c>
    </row>
    <row r="459" spans="1:17" x14ac:dyDescent="0.2">
      <c r="A459" s="5" t="str">
        <f>IFERROR(VLOOKUP($E459,'HS Info'!$A:$D,2,FALSE),IF($E459="","","Not in HS Info"))</f>
        <v/>
      </c>
      <c r="B459" s="6" t="str">
        <f>IFERROR(VLOOKUP($C459, 'SLCC Student'!$H:$R, 11, FALSE), IF($E459="", "",  "Not yet admitted"))</f>
        <v/>
      </c>
      <c r="C459" s="5" t="str">
        <f>IFERROR(VLOOKUP($E459,'SLCC Student'!$A:$R,8,FALSE), IF($E459="", "", "Not yet admitted"))</f>
        <v/>
      </c>
      <c r="D459" s="5" t="str">
        <f>IFERROR(VLOOKUP($E459, 'HS Info'!$A:$D, 3, FALSE), IF($E459="", "",  "Not in HS Info"))</f>
        <v/>
      </c>
      <c r="E459" t="str">
        <f>IF(ISBLANK('HS Info'!A458), "", 'HS Info'!A458)</f>
        <v/>
      </c>
      <c r="F459" s="5" t="str">
        <f>IFERROR(VLOOKUP($E459, 'HS Info'!$A:$D, 4, FALSE), IF($E459="", "", "Not in HS Info"))</f>
        <v/>
      </c>
      <c r="G459" t="str">
        <f>IF(_xlfn.MAXIFS(ACT!$K:$K, ACT!$B:$B, 'Vetting Master'!$C459)&gt;0, _xlfn.MAXIFS(ACT!$K:$K, ACT!$B:$B, 'Vetting Master'!$C459), IF($E459="", "", 0))</f>
        <v/>
      </c>
      <c r="H459" t="str">
        <f>IF(_xlfn.MAXIFS(ACT!$J:$J, ACT!$B:$B, 'Vetting Master'!$C459)&gt;0, _xlfn.MAXIFS(ACT!$J:$J, ACT!$B:$B, 'Vetting Master'!$C459), IF($E459="", "", 0))</f>
        <v/>
      </c>
      <c r="I459" t="str">
        <f>IF(_xlfn.MAXIFS('SLCC Placement'!K:K, 'SLCC Placement'!B:B, 'Vetting Master'!$C459)&gt;0, _xlfn.MAXIFS('SLCC Placement'!K:K, 'SLCC Placement'!B:B, 'Vetting Master'!$C459), IF($E459="", "", 0))</f>
        <v/>
      </c>
      <c r="J459" t="str">
        <f>IF(_xlfn.MAXIFS('SLCC Placement'!J:J, 'SLCC Placement'!B:B, 'Vetting Master'!$C459)&gt;0, _xlfn.MAXIFS('SLCC Placement'!J:J, 'SLCC Placement'!B:B, 'Vetting Master'!$C459), IF($E459="", "", 0))</f>
        <v/>
      </c>
      <c r="K459" s="5" t="str">
        <f>IFERROR(IF(AND(MATCH(C459,'AP Credit'!B:B,0)&gt;0, MATCH("ENGL 1010",'AP Credit'!J:J,0)&gt;0),"Yes","No"), IF($E459="", " ", "No"))</f>
        <v xml:space="preserve"> </v>
      </c>
      <c r="L459" s="11" t="str" cm="1">
        <f t="array" ref="L459">IF($E459="", "", _xlfn.IFNA(_xlfn.IFS( J459&gt;599,  "1210 - Verify C or Better",  AND(J459&gt;499, OR(I459&gt;13, G459&gt;17)), "1060 - Verify C or Better", AND( OR(G459&gt;17, I459&gt;13), OR(H459&gt;22, J459&gt;399)), "1050 - Verify C or Better", OR( H459&gt;21, J459&gt;299), "1010/1030/1040", OR( H459&gt;19, J459&gt;299), "1010/1030", OR( H459&gt;18, J459&gt;299), "1030"), "Verify C or better in Secondary Math 1,2,3"))</f>
        <v/>
      </c>
      <c r="M459" s="4" t="str">
        <f>IFERROR(VLOOKUP($E459, 'HS Info'!$A:$E, 5, FALSE), IF($E459="", "", "Not in HS Info"))</f>
        <v/>
      </c>
      <c r="N459" s="5" t="str">
        <f>IFERROR(VLOOKUP($C459,Holds!$C:$K, 2, FALSE), IF($E459="", "", 0))</f>
        <v/>
      </c>
      <c r="O459" s="7" t="str">
        <f>IF($E459="", "", _xlfn.XLOOKUP(C459, 'SLCC Student'!H:H, 'SLCC Student'!P:P, "Not Found", 0, 1))</f>
        <v/>
      </c>
      <c r="P459" s="5" t="str">
        <f>IFERROR(VLOOKUP($E459, 'SLCC Student'!$A:$Q, 10, FALSE), IF($E459="", "", "Not Admitted"))</f>
        <v/>
      </c>
      <c r="Q459" s="5" t="str">
        <f>IFERROR(VLOOKUP($E459,'SLCC Student'!$A:$Q,12,FALSE),IF($E459="","", "NotAdmitted"))</f>
        <v/>
      </c>
    </row>
    <row r="460" spans="1:17" x14ac:dyDescent="0.2">
      <c r="A460" s="5" t="str">
        <f>IFERROR(VLOOKUP($E460,'HS Info'!$A:$D,2,FALSE),IF($E460="","","Not in HS Info"))</f>
        <v/>
      </c>
      <c r="B460" s="6" t="str">
        <f>IFERROR(VLOOKUP($C460, 'SLCC Student'!$H:$R, 11, FALSE), IF($E460="", "",  "Not yet admitted"))</f>
        <v/>
      </c>
      <c r="C460" s="5" t="str">
        <f>IFERROR(VLOOKUP($E460,'SLCC Student'!$A:$R,8,FALSE), IF($E460="", "", "Not yet admitted"))</f>
        <v/>
      </c>
      <c r="D460" s="5" t="str">
        <f>IFERROR(VLOOKUP($E460, 'HS Info'!$A:$D, 3, FALSE), IF($E460="", "",  "Not in HS Info"))</f>
        <v/>
      </c>
      <c r="E460" t="str">
        <f>IF(ISBLANK('HS Info'!A459), "", 'HS Info'!A459)</f>
        <v/>
      </c>
      <c r="F460" s="5" t="str">
        <f>IFERROR(VLOOKUP($E460, 'HS Info'!$A:$D, 4, FALSE), IF($E460="", "", "Not in HS Info"))</f>
        <v/>
      </c>
      <c r="G460" t="str">
        <f>IF(_xlfn.MAXIFS(ACT!$K:$K, ACT!$B:$B, 'Vetting Master'!$C460)&gt;0, _xlfn.MAXIFS(ACT!$K:$K, ACT!$B:$B, 'Vetting Master'!$C460), IF($E460="", "", 0))</f>
        <v/>
      </c>
      <c r="H460" t="str">
        <f>IF(_xlfn.MAXIFS(ACT!$J:$J, ACT!$B:$B, 'Vetting Master'!$C460)&gt;0, _xlfn.MAXIFS(ACT!$J:$J, ACT!$B:$B, 'Vetting Master'!$C460), IF($E460="", "", 0))</f>
        <v/>
      </c>
      <c r="I460" t="str">
        <f>IF(_xlfn.MAXIFS('SLCC Placement'!K:K, 'SLCC Placement'!B:B, 'Vetting Master'!$C460)&gt;0, _xlfn.MAXIFS('SLCC Placement'!K:K, 'SLCC Placement'!B:B, 'Vetting Master'!$C460), IF($E460="", "", 0))</f>
        <v/>
      </c>
      <c r="J460" t="str">
        <f>IF(_xlfn.MAXIFS('SLCC Placement'!J:J, 'SLCC Placement'!B:B, 'Vetting Master'!$C460)&gt;0, _xlfn.MAXIFS('SLCC Placement'!J:J, 'SLCC Placement'!B:B, 'Vetting Master'!$C460), IF($E460="", "", 0))</f>
        <v/>
      </c>
      <c r="K460" s="5" t="str">
        <f>IFERROR(IF(AND(MATCH(C460,'AP Credit'!B:B,0)&gt;0, MATCH("ENGL 1010",'AP Credit'!J:J,0)&gt;0),"Yes","No"), IF($E460="", " ", "No"))</f>
        <v xml:space="preserve"> </v>
      </c>
      <c r="L460" s="11" t="str" cm="1">
        <f t="array" ref="L460">IF($E460="", "", _xlfn.IFNA(_xlfn.IFS( J460&gt;599,  "1210 - Verify C or Better",  AND(J460&gt;499, OR(I460&gt;13, G460&gt;17)), "1060 - Verify C or Better", AND( OR(G460&gt;17, I460&gt;13), OR(H460&gt;22, J460&gt;399)), "1050 - Verify C or Better", OR( H460&gt;21, J460&gt;299), "1010/1030/1040", OR( H460&gt;19, J460&gt;299), "1010/1030", OR( H460&gt;18, J460&gt;299), "1030"), "Verify C or better in Secondary Math 1,2,3"))</f>
        <v/>
      </c>
      <c r="M460" s="4" t="str">
        <f>IFERROR(VLOOKUP($E460, 'HS Info'!$A:$E, 5, FALSE), IF($E460="", "", "Not in HS Info"))</f>
        <v/>
      </c>
      <c r="N460" s="5" t="str">
        <f>IFERROR(VLOOKUP($C460,Holds!$C:$K, 2, FALSE), IF($E460="", "", 0))</f>
        <v/>
      </c>
      <c r="O460" s="7" t="str">
        <f>IF($E460="", "", _xlfn.XLOOKUP(C460, 'SLCC Student'!H:H, 'SLCC Student'!P:P, "Not Found", 0, 1))</f>
        <v/>
      </c>
      <c r="P460" s="5" t="str">
        <f>IFERROR(VLOOKUP($E460, 'SLCC Student'!$A:$Q, 10, FALSE), IF($E460="", "", "Not Admitted"))</f>
        <v/>
      </c>
      <c r="Q460" s="5" t="str">
        <f>IFERROR(VLOOKUP($E460,'SLCC Student'!$A:$Q,12,FALSE),IF($E460="","", "NotAdmitted"))</f>
        <v/>
      </c>
    </row>
    <row r="461" spans="1:17" x14ac:dyDescent="0.2">
      <c r="A461" s="5" t="str">
        <f>IFERROR(VLOOKUP($E461,'HS Info'!$A:$D,2,FALSE),IF($E461="","","Not in HS Info"))</f>
        <v/>
      </c>
      <c r="B461" s="6" t="str">
        <f>IFERROR(VLOOKUP($C461, 'SLCC Student'!$H:$R, 11, FALSE), IF($E461="", "",  "Not yet admitted"))</f>
        <v/>
      </c>
      <c r="C461" s="5" t="str">
        <f>IFERROR(VLOOKUP($E461,'SLCC Student'!$A:$R,8,FALSE), IF($E461="", "", "Not yet admitted"))</f>
        <v/>
      </c>
      <c r="D461" s="5" t="str">
        <f>IFERROR(VLOOKUP($E461, 'HS Info'!$A:$D, 3, FALSE), IF($E461="", "",  "Not in HS Info"))</f>
        <v/>
      </c>
      <c r="E461" t="str">
        <f>IF(ISBLANK('HS Info'!A460), "", 'HS Info'!A460)</f>
        <v/>
      </c>
      <c r="F461" s="5" t="str">
        <f>IFERROR(VLOOKUP($E461, 'HS Info'!$A:$D, 4, FALSE), IF($E461="", "", "Not in HS Info"))</f>
        <v/>
      </c>
      <c r="G461" t="str">
        <f>IF(_xlfn.MAXIFS(ACT!$K:$K, ACT!$B:$B, 'Vetting Master'!$C461)&gt;0, _xlfn.MAXIFS(ACT!$K:$K, ACT!$B:$B, 'Vetting Master'!$C461), IF($E461="", "", 0))</f>
        <v/>
      </c>
      <c r="H461" t="str">
        <f>IF(_xlfn.MAXIFS(ACT!$J:$J, ACT!$B:$B, 'Vetting Master'!$C461)&gt;0, _xlfn.MAXIFS(ACT!$J:$J, ACT!$B:$B, 'Vetting Master'!$C461), IF($E461="", "", 0))</f>
        <v/>
      </c>
      <c r="I461" t="str">
        <f>IF(_xlfn.MAXIFS('SLCC Placement'!K:K, 'SLCC Placement'!B:B, 'Vetting Master'!$C461)&gt;0, _xlfn.MAXIFS('SLCC Placement'!K:K, 'SLCC Placement'!B:B, 'Vetting Master'!$C461), IF($E461="", "", 0))</f>
        <v/>
      </c>
      <c r="J461" t="str">
        <f>IF(_xlfn.MAXIFS('SLCC Placement'!J:J, 'SLCC Placement'!B:B, 'Vetting Master'!$C461)&gt;0, _xlfn.MAXIFS('SLCC Placement'!J:J, 'SLCC Placement'!B:B, 'Vetting Master'!$C461), IF($E461="", "", 0))</f>
        <v/>
      </c>
      <c r="K461" s="5" t="str">
        <f>IFERROR(IF(AND(MATCH(C461,'AP Credit'!B:B,0)&gt;0, MATCH("ENGL 1010",'AP Credit'!J:J,0)&gt;0),"Yes","No"), IF($E461="", " ", "No"))</f>
        <v xml:space="preserve"> </v>
      </c>
      <c r="L461" s="11" t="str" cm="1">
        <f t="array" ref="L461">IF($E461="", "", _xlfn.IFNA(_xlfn.IFS( J461&gt;599,  "1210 - Verify C or Better",  AND(J461&gt;499, OR(I461&gt;13, G461&gt;17)), "1060 - Verify C or Better", AND( OR(G461&gt;17, I461&gt;13), OR(H461&gt;22, J461&gt;399)), "1050 - Verify C or Better", OR( H461&gt;21, J461&gt;299), "1010/1030/1040", OR( H461&gt;19, J461&gt;299), "1010/1030", OR( H461&gt;18, J461&gt;299), "1030"), "Verify C or better in Secondary Math 1,2,3"))</f>
        <v/>
      </c>
      <c r="M461" s="4" t="str">
        <f>IFERROR(VLOOKUP($E461, 'HS Info'!$A:$E, 5, FALSE), IF($E461="", "", "Not in HS Info"))</f>
        <v/>
      </c>
      <c r="N461" s="5" t="str">
        <f>IFERROR(VLOOKUP($C461,Holds!$C:$K, 2, FALSE), IF($E461="", "", 0))</f>
        <v/>
      </c>
      <c r="O461" s="7" t="str">
        <f>IF($E461="", "", _xlfn.XLOOKUP(C461, 'SLCC Student'!H:H, 'SLCC Student'!P:P, "Not Found", 0, 1))</f>
        <v/>
      </c>
      <c r="P461" s="5" t="str">
        <f>IFERROR(VLOOKUP($E461, 'SLCC Student'!$A:$Q, 10, FALSE), IF($E461="", "", "Not Admitted"))</f>
        <v/>
      </c>
      <c r="Q461" s="5" t="str">
        <f>IFERROR(VLOOKUP($E461,'SLCC Student'!$A:$Q,12,FALSE),IF($E461="","", "NotAdmitted"))</f>
        <v/>
      </c>
    </row>
    <row r="462" spans="1:17" x14ac:dyDescent="0.2">
      <c r="A462" s="5" t="str">
        <f>IFERROR(VLOOKUP($E462,'HS Info'!$A:$D,2,FALSE),IF($E462="","","Not in HS Info"))</f>
        <v/>
      </c>
      <c r="B462" s="6" t="str">
        <f>IFERROR(VLOOKUP($C462, 'SLCC Student'!$H:$R, 11, FALSE), IF($E462="", "",  "Not yet admitted"))</f>
        <v/>
      </c>
      <c r="C462" s="5" t="str">
        <f>IFERROR(VLOOKUP($E462,'SLCC Student'!$A:$R,8,FALSE), IF($E462="", "", "Not yet admitted"))</f>
        <v/>
      </c>
      <c r="D462" s="5" t="str">
        <f>IFERROR(VLOOKUP($E462, 'HS Info'!$A:$D, 3, FALSE), IF($E462="", "",  "Not in HS Info"))</f>
        <v/>
      </c>
      <c r="E462" t="str">
        <f>IF(ISBLANK('HS Info'!A461), "", 'HS Info'!A461)</f>
        <v/>
      </c>
      <c r="F462" s="5" t="str">
        <f>IFERROR(VLOOKUP($E462, 'HS Info'!$A:$D, 4, FALSE), IF($E462="", "", "Not in HS Info"))</f>
        <v/>
      </c>
      <c r="G462" t="str">
        <f>IF(_xlfn.MAXIFS(ACT!$K:$K, ACT!$B:$B, 'Vetting Master'!$C462)&gt;0, _xlfn.MAXIFS(ACT!$K:$K, ACT!$B:$B, 'Vetting Master'!$C462), IF($E462="", "", 0))</f>
        <v/>
      </c>
      <c r="H462" t="str">
        <f>IF(_xlfn.MAXIFS(ACT!$J:$J, ACT!$B:$B, 'Vetting Master'!$C462)&gt;0, _xlfn.MAXIFS(ACT!$J:$J, ACT!$B:$B, 'Vetting Master'!$C462), IF($E462="", "", 0))</f>
        <v/>
      </c>
      <c r="I462" t="str">
        <f>IF(_xlfn.MAXIFS('SLCC Placement'!K:K, 'SLCC Placement'!B:B, 'Vetting Master'!$C462)&gt;0, _xlfn.MAXIFS('SLCC Placement'!K:K, 'SLCC Placement'!B:B, 'Vetting Master'!$C462), IF($E462="", "", 0))</f>
        <v/>
      </c>
      <c r="J462" t="str">
        <f>IF(_xlfn.MAXIFS('SLCC Placement'!J:J, 'SLCC Placement'!B:B, 'Vetting Master'!$C462)&gt;0, _xlfn.MAXIFS('SLCC Placement'!J:J, 'SLCC Placement'!B:B, 'Vetting Master'!$C462), IF($E462="", "", 0))</f>
        <v/>
      </c>
      <c r="K462" s="5" t="str">
        <f>IFERROR(IF(AND(MATCH(C462,'AP Credit'!B:B,0)&gt;0, MATCH("ENGL 1010",'AP Credit'!J:J,0)&gt;0),"Yes","No"), IF($E462="", " ", "No"))</f>
        <v xml:space="preserve"> </v>
      </c>
      <c r="L462" s="11" t="str" cm="1">
        <f t="array" ref="L462">IF($E462="", "", _xlfn.IFNA(_xlfn.IFS( J462&gt;599,  "1210 - Verify C or Better",  AND(J462&gt;499, OR(I462&gt;13, G462&gt;17)), "1060 - Verify C or Better", AND( OR(G462&gt;17, I462&gt;13), OR(H462&gt;22, J462&gt;399)), "1050 - Verify C or Better", OR( H462&gt;21, J462&gt;299), "1010/1030/1040", OR( H462&gt;19, J462&gt;299), "1010/1030", OR( H462&gt;18, J462&gt;299), "1030"), "Verify C or better in Secondary Math 1,2,3"))</f>
        <v/>
      </c>
      <c r="M462" s="4" t="str">
        <f>IFERROR(VLOOKUP($E462, 'HS Info'!$A:$E, 5, FALSE), IF($E462="", "", "Not in HS Info"))</f>
        <v/>
      </c>
      <c r="N462" s="5" t="str">
        <f>IFERROR(VLOOKUP($C462,Holds!$C:$K, 2, FALSE), IF($E462="", "", 0))</f>
        <v/>
      </c>
      <c r="O462" s="7" t="str">
        <f>IF($E462="", "", _xlfn.XLOOKUP(C462, 'SLCC Student'!H:H, 'SLCC Student'!P:P, "Not Found", 0, 1))</f>
        <v/>
      </c>
      <c r="P462" s="5" t="str">
        <f>IFERROR(VLOOKUP($E462, 'SLCC Student'!$A:$Q, 10, FALSE), IF($E462="", "", "Not Admitted"))</f>
        <v/>
      </c>
      <c r="Q462" s="5" t="str">
        <f>IFERROR(VLOOKUP($E462,'SLCC Student'!$A:$Q,12,FALSE),IF($E462="","", "NotAdmitted"))</f>
        <v/>
      </c>
    </row>
    <row r="463" spans="1:17" x14ac:dyDescent="0.2">
      <c r="A463" s="5" t="str">
        <f>IFERROR(VLOOKUP($E463,'HS Info'!$A:$D,2,FALSE),IF($E463="","","Not in HS Info"))</f>
        <v/>
      </c>
      <c r="B463" s="6" t="str">
        <f>IFERROR(VLOOKUP($C463, 'SLCC Student'!$H:$R, 11, FALSE), IF($E463="", "",  "Not yet admitted"))</f>
        <v/>
      </c>
      <c r="C463" s="5" t="str">
        <f>IFERROR(VLOOKUP($E463,'SLCC Student'!$A:$R,8,FALSE), IF($E463="", "", "Not yet admitted"))</f>
        <v/>
      </c>
      <c r="D463" s="5" t="str">
        <f>IFERROR(VLOOKUP($E463, 'HS Info'!$A:$D, 3, FALSE), IF($E463="", "",  "Not in HS Info"))</f>
        <v/>
      </c>
      <c r="E463" t="str">
        <f>IF(ISBLANK('HS Info'!A462), "", 'HS Info'!A462)</f>
        <v/>
      </c>
      <c r="F463" s="5" t="str">
        <f>IFERROR(VLOOKUP($E463, 'HS Info'!$A:$D, 4, FALSE), IF($E463="", "", "Not in HS Info"))</f>
        <v/>
      </c>
      <c r="G463" t="str">
        <f>IF(_xlfn.MAXIFS(ACT!$K:$K, ACT!$B:$B, 'Vetting Master'!$C463)&gt;0, _xlfn.MAXIFS(ACT!$K:$K, ACT!$B:$B, 'Vetting Master'!$C463), IF($E463="", "", 0))</f>
        <v/>
      </c>
      <c r="H463" t="str">
        <f>IF(_xlfn.MAXIFS(ACT!$J:$J, ACT!$B:$B, 'Vetting Master'!$C463)&gt;0, _xlfn.MAXIFS(ACT!$J:$J, ACT!$B:$B, 'Vetting Master'!$C463), IF($E463="", "", 0))</f>
        <v/>
      </c>
      <c r="I463" t="str">
        <f>IF(_xlfn.MAXIFS('SLCC Placement'!K:K, 'SLCC Placement'!B:B, 'Vetting Master'!$C463)&gt;0, _xlfn.MAXIFS('SLCC Placement'!K:K, 'SLCC Placement'!B:B, 'Vetting Master'!$C463), IF($E463="", "", 0))</f>
        <v/>
      </c>
      <c r="J463" t="str">
        <f>IF(_xlfn.MAXIFS('SLCC Placement'!J:J, 'SLCC Placement'!B:B, 'Vetting Master'!$C463)&gt;0, _xlfn.MAXIFS('SLCC Placement'!J:J, 'SLCC Placement'!B:B, 'Vetting Master'!$C463), IF($E463="", "", 0))</f>
        <v/>
      </c>
      <c r="K463" s="5" t="str">
        <f>IFERROR(IF(AND(MATCH(C463,'AP Credit'!B:B,0)&gt;0, MATCH("ENGL 1010",'AP Credit'!J:J,0)&gt;0),"Yes","No"), IF($E463="", " ", "No"))</f>
        <v xml:space="preserve"> </v>
      </c>
      <c r="L463" s="11" t="str" cm="1">
        <f t="array" ref="L463">IF($E463="", "", _xlfn.IFNA(_xlfn.IFS( J463&gt;599,  "1210 - Verify C or Better",  AND(J463&gt;499, OR(I463&gt;13, G463&gt;17)), "1060 - Verify C or Better", AND( OR(G463&gt;17, I463&gt;13), OR(H463&gt;22, J463&gt;399)), "1050 - Verify C or Better", OR( H463&gt;21, J463&gt;299), "1010/1030/1040", OR( H463&gt;19, J463&gt;299), "1010/1030", OR( H463&gt;18, J463&gt;299), "1030"), "Verify C or better in Secondary Math 1,2,3"))</f>
        <v/>
      </c>
      <c r="M463" s="4" t="str">
        <f>IFERROR(VLOOKUP($E463, 'HS Info'!$A:$E, 5, FALSE), IF($E463="", "", "Not in HS Info"))</f>
        <v/>
      </c>
      <c r="N463" s="5" t="str">
        <f>IFERROR(VLOOKUP($C463,Holds!$C:$K, 2, FALSE), IF($E463="", "", 0))</f>
        <v/>
      </c>
      <c r="O463" s="7" t="str">
        <f>IF($E463="", "", _xlfn.XLOOKUP(C463, 'SLCC Student'!H:H, 'SLCC Student'!P:P, "Not Found", 0, 1))</f>
        <v/>
      </c>
      <c r="P463" s="5" t="str">
        <f>IFERROR(VLOOKUP($E463, 'SLCC Student'!$A:$Q, 10, FALSE), IF($E463="", "", "Not Admitted"))</f>
        <v/>
      </c>
      <c r="Q463" s="5" t="str">
        <f>IFERROR(VLOOKUP($E463,'SLCC Student'!$A:$Q,12,FALSE),IF($E463="","", "NotAdmitted"))</f>
        <v/>
      </c>
    </row>
    <row r="464" spans="1:17" x14ac:dyDescent="0.2">
      <c r="A464" s="5" t="str">
        <f>IFERROR(VLOOKUP($E464,'HS Info'!$A:$D,2,FALSE),IF($E464="","","Not in HS Info"))</f>
        <v/>
      </c>
      <c r="B464" s="6" t="str">
        <f>IFERROR(VLOOKUP($C464, 'SLCC Student'!$H:$R, 11, FALSE), IF($E464="", "",  "Not yet admitted"))</f>
        <v/>
      </c>
      <c r="C464" s="5" t="str">
        <f>IFERROR(VLOOKUP($E464,'SLCC Student'!$A:$R,8,FALSE), IF($E464="", "", "Not yet admitted"))</f>
        <v/>
      </c>
      <c r="D464" s="5" t="str">
        <f>IFERROR(VLOOKUP($E464, 'HS Info'!$A:$D, 3, FALSE), IF($E464="", "",  "Not in HS Info"))</f>
        <v/>
      </c>
      <c r="E464" t="str">
        <f>IF(ISBLANK('HS Info'!A463), "", 'HS Info'!A463)</f>
        <v/>
      </c>
      <c r="F464" s="5" t="str">
        <f>IFERROR(VLOOKUP($E464, 'HS Info'!$A:$D, 4, FALSE), IF($E464="", "", "Not in HS Info"))</f>
        <v/>
      </c>
      <c r="G464" t="str">
        <f>IF(_xlfn.MAXIFS(ACT!$K:$K, ACT!$B:$B, 'Vetting Master'!$C464)&gt;0, _xlfn.MAXIFS(ACT!$K:$K, ACT!$B:$B, 'Vetting Master'!$C464), IF($E464="", "", 0))</f>
        <v/>
      </c>
      <c r="H464" t="str">
        <f>IF(_xlfn.MAXIFS(ACT!$J:$J, ACT!$B:$B, 'Vetting Master'!$C464)&gt;0, _xlfn.MAXIFS(ACT!$J:$J, ACT!$B:$B, 'Vetting Master'!$C464), IF($E464="", "", 0))</f>
        <v/>
      </c>
      <c r="I464" t="str">
        <f>IF(_xlfn.MAXIFS('SLCC Placement'!K:K, 'SLCC Placement'!B:B, 'Vetting Master'!$C464)&gt;0, _xlfn.MAXIFS('SLCC Placement'!K:K, 'SLCC Placement'!B:B, 'Vetting Master'!$C464), IF($E464="", "", 0))</f>
        <v/>
      </c>
      <c r="J464" t="str">
        <f>IF(_xlfn.MAXIFS('SLCC Placement'!J:J, 'SLCC Placement'!B:B, 'Vetting Master'!$C464)&gt;0, _xlfn.MAXIFS('SLCC Placement'!J:J, 'SLCC Placement'!B:B, 'Vetting Master'!$C464), IF($E464="", "", 0))</f>
        <v/>
      </c>
      <c r="K464" s="5" t="str">
        <f>IFERROR(IF(AND(MATCH(C464,'AP Credit'!B:B,0)&gt;0, MATCH("ENGL 1010",'AP Credit'!J:J,0)&gt;0),"Yes","No"), IF($E464="", " ", "No"))</f>
        <v xml:space="preserve"> </v>
      </c>
      <c r="L464" s="11" t="str" cm="1">
        <f t="array" ref="L464">IF($E464="", "", _xlfn.IFNA(_xlfn.IFS( J464&gt;599,  "1210 - Verify C or Better",  AND(J464&gt;499, OR(I464&gt;13, G464&gt;17)), "1060 - Verify C or Better", AND( OR(G464&gt;17, I464&gt;13), OR(H464&gt;22, J464&gt;399)), "1050 - Verify C or Better", OR( H464&gt;21, J464&gt;299), "1010/1030/1040", OR( H464&gt;19, J464&gt;299), "1010/1030", OR( H464&gt;18, J464&gt;299), "1030"), "Verify C or better in Secondary Math 1,2,3"))</f>
        <v/>
      </c>
      <c r="M464" s="4" t="str">
        <f>IFERROR(VLOOKUP($E464, 'HS Info'!$A:$E, 5, FALSE), IF($E464="", "", "Not in HS Info"))</f>
        <v/>
      </c>
      <c r="N464" s="5" t="str">
        <f>IFERROR(VLOOKUP($C464,Holds!$C:$K, 2, FALSE), IF($E464="", "", 0))</f>
        <v/>
      </c>
      <c r="O464" s="7" t="str">
        <f>IF($E464="", "", _xlfn.XLOOKUP(C464, 'SLCC Student'!H:H, 'SLCC Student'!P:P, "Not Found", 0, 1))</f>
        <v/>
      </c>
      <c r="P464" s="5" t="str">
        <f>IFERROR(VLOOKUP($E464, 'SLCC Student'!$A:$Q, 10, FALSE), IF($E464="", "", "Not Admitted"))</f>
        <v/>
      </c>
      <c r="Q464" s="5" t="str">
        <f>IFERROR(VLOOKUP($E464,'SLCC Student'!$A:$Q,12,FALSE),IF($E464="","", "NotAdmitted"))</f>
        <v/>
      </c>
    </row>
    <row r="465" spans="1:17" x14ac:dyDescent="0.2">
      <c r="A465" s="5" t="str">
        <f>IFERROR(VLOOKUP($E465,'HS Info'!$A:$D,2,FALSE),IF($E465="","","Not in HS Info"))</f>
        <v/>
      </c>
      <c r="B465" s="6" t="str">
        <f>IFERROR(VLOOKUP($C465, 'SLCC Student'!$H:$R, 11, FALSE), IF($E465="", "",  "Not yet admitted"))</f>
        <v/>
      </c>
      <c r="C465" s="5" t="str">
        <f>IFERROR(VLOOKUP($E465,'SLCC Student'!$A:$R,8,FALSE), IF($E465="", "", "Not yet admitted"))</f>
        <v/>
      </c>
      <c r="D465" s="5" t="str">
        <f>IFERROR(VLOOKUP($E465, 'HS Info'!$A:$D, 3, FALSE), IF($E465="", "",  "Not in HS Info"))</f>
        <v/>
      </c>
      <c r="E465" t="str">
        <f>IF(ISBLANK('HS Info'!A464), "", 'HS Info'!A464)</f>
        <v/>
      </c>
      <c r="F465" s="5" t="str">
        <f>IFERROR(VLOOKUP($E465, 'HS Info'!$A:$D, 4, FALSE), IF($E465="", "", "Not in HS Info"))</f>
        <v/>
      </c>
      <c r="G465" t="str">
        <f>IF(_xlfn.MAXIFS(ACT!$K:$K, ACT!$B:$B, 'Vetting Master'!$C465)&gt;0, _xlfn.MAXIFS(ACT!$K:$K, ACT!$B:$B, 'Vetting Master'!$C465), IF($E465="", "", 0))</f>
        <v/>
      </c>
      <c r="H465" t="str">
        <f>IF(_xlfn.MAXIFS(ACT!$J:$J, ACT!$B:$B, 'Vetting Master'!$C465)&gt;0, _xlfn.MAXIFS(ACT!$J:$J, ACT!$B:$B, 'Vetting Master'!$C465), IF($E465="", "", 0))</f>
        <v/>
      </c>
      <c r="I465" t="str">
        <f>IF(_xlfn.MAXIFS('SLCC Placement'!K:K, 'SLCC Placement'!B:B, 'Vetting Master'!$C465)&gt;0, _xlfn.MAXIFS('SLCC Placement'!K:K, 'SLCC Placement'!B:B, 'Vetting Master'!$C465), IF($E465="", "", 0))</f>
        <v/>
      </c>
      <c r="J465" t="str">
        <f>IF(_xlfn.MAXIFS('SLCC Placement'!J:J, 'SLCC Placement'!B:B, 'Vetting Master'!$C465)&gt;0, _xlfn.MAXIFS('SLCC Placement'!J:J, 'SLCC Placement'!B:B, 'Vetting Master'!$C465), IF($E465="", "", 0))</f>
        <v/>
      </c>
      <c r="K465" s="5" t="str">
        <f>IFERROR(IF(AND(MATCH(C465,'AP Credit'!B:B,0)&gt;0, MATCH("ENGL 1010",'AP Credit'!J:J,0)&gt;0),"Yes","No"), IF($E465="", " ", "No"))</f>
        <v xml:space="preserve"> </v>
      </c>
      <c r="L465" s="11" t="str" cm="1">
        <f t="array" ref="L465">IF($E465="", "", _xlfn.IFNA(_xlfn.IFS( J465&gt;599,  "1210 - Verify C or Better",  AND(J465&gt;499, OR(I465&gt;13, G465&gt;17)), "1060 - Verify C or Better", AND( OR(G465&gt;17, I465&gt;13), OR(H465&gt;22, J465&gt;399)), "1050 - Verify C or Better", OR( H465&gt;21, J465&gt;299), "1010/1030/1040", OR( H465&gt;19, J465&gt;299), "1010/1030", OR( H465&gt;18, J465&gt;299), "1030"), "Verify C or better in Secondary Math 1,2,3"))</f>
        <v/>
      </c>
      <c r="M465" s="4" t="str">
        <f>IFERROR(VLOOKUP($E465, 'HS Info'!$A:$E, 5, FALSE), IF($E465="", "", "Not in HS Info"))</f>
        <v/>
      </c>
      <c r="N465" s="5" t="str">
        <f>IFERROR(VLOOKUP($C465,Holds!$C:$K, 2, FALSE), IF($E465="", "", 0))</f>
        <v/>
      </c>
      <c r="O465" s="7" t="str">
        <f>IF($E465="", "", _xlfn.XLOOKUP(C465, 'SLCC Student'!H:H, 'SLCC Student'!P:P, "Not Found", 0, 1))</f>
        <v/>
      </c>
      <c r="P465" s="5" t="str">
        <f>IFERROR(VLOOKUP($E465, 'SLCC Student'!$A:$Q, 10, FALSE), IF($E465="", "", "Not Admitted"))</f>
        <v/>
      </c>
      <c r="Q465" s="5" t="str">
        <f>IFERROR(VLOOKUP($E465,'SLCC Student'!$A:$Q,12,FALSE),IF($E465="","", "NotAdmitted"))</f>
        <v/>
      </c>
    </row>
    <row r="466" spans="1:17" x14ac:dyDescent="0.2">
      <c r="A466" s="5" t="str">
        <f>IFERROR(VLOOKUP($E466,'HS Info'!$A:$D,2,FALSE),IF($E466="","","Not in HS Info"))</f>
        <v/>
      </c>
      <c r="B466" s="6" t="str">
        <f>IFERROR(VLOOKUP($C466, 'SLCC Student'!$H:$R, 11, FALSE), IF($E466="", "",  "Not yet admitted"))</f>
        <v/>
      </c>
      <c r="C466" s="5" t="str">
        <f>IFERROR(VLOOKUP($E466,'SLCC Student'!$A:$R,8,FALSE), IF($E466="", "", "Not yet admitted"))</f>
        <v/>
      </c>
      <c r="D466" s="5" t="str">
        <f>IFERROR(VLOOKUP($E466, 'HS Info'!$A:$D, 3, FALSE), IF($E466="", "",  "Not in HS Info"))</f>
        <v/>
      </c>
      <c r="E466" t="str">
        <f>IF(ISBLANK('HS Info'!A465), "", 'HS Info'!A465)</f>
        <v/>
      </c>
      <c r="F466" s="5" t="str">
        <f>IFERROR(VLOOKUP($E466, 'HS Info'!$A:$D, 4, FALSE), IF($E466="", "", "Not in HS Info"))</f>
        <v/>
      </c>
      <c r="G466" t="str">
        <f>IF(_xlfn.MAXIFS(ACT!$K:$K, ACT!$B:$B, 'Vetting Master'!$C466)&gt;0, _xlfn.MAXIFS(ACT!$K:$K, ACT!$B:$B, 'Vetting Master'!$C466), IF($E466="", "", 0))</f>
        <v/>
      </c>
      <c r="H466" t="str">
        <f>IF(_xlfn.MAXIFS(ACT!$J:$J, ACT!$B:$B, 'Vetting Master'!$C466)&gt;0, _xlfn.MAXIFS(ACT!$J:$J, ACT!$B:$B, 'Vetting Master'!$C466), IF($E466="", "", 0))</f>
        <v/>
      </c>
      <c r="I466" t="str">
        <f>IF(_xlfn.MAXIFS('SLCC Placement'!K:K, 'SLCC Placement'!B:B, 'Vetting Master'!$C466)&gt;0, _xlfn.MAXIFS('SLCC Placement'!K:K, 'SLCC Placement'!B:B, 'Vetting Master'!$C466), IF($E466="", "", 0))</f>
        <v/>
      </c>
      <c r="J466" t="str">
        <f>IF(_xlfn.MAXIFS('SLCC Placement'!J:J, 'SLCC Placement'!B:B, 'Vetting Master'!$C466)&gt;0, _xlfn.MAXIFS('SLCC Placement'!J:J, 'SLCC Placement'!B:B, 'Vetting Master'!$C466), IF($E466="", "", 0))</f>
        <v/>
      </c>
      <c r="K466" s="5" t="str">
        <f>IFERROR(IF(AND(MATCH(C466,'AP Credit'!B:B,0)&gt;0, MATCH("ENGL 1010",'AP Credit'!J:J,0)&gt;0),"Yes","No"), IF($E466="", " ", "No"))</f>
        <v xml:space="preserve"> </v>
      </c>
      <c r="L466" s="11" t="str" cm="1">
        <f t="array" ref="L466">IF($E466="", "", _xlfn.IFNA(_xlfn.IFS( J466&gt;599,  "1210 - Verify C or Better",  AND(J466&gt;499, OR(I466&gt;13, G466&gt;17)), "1060 - Verify C or Better", AND( OR(G466&gt;17, I466&gt;13), OR(H466&gt;22, J466&gt;399)), "1050 - Verify C or Better", OR( H466&gt;21, J466&gt;299), "1010/1030/1040", OR( H466&gt;19, J466&gt;299), "1010/1030", OR( H466&gt;18, J466&gt;299), "1030"), "Verify C or better in Secondary Math 1,2,3"))</f>
        <v/>
      </c>
      <c r="M466" s="4" t="str">
        <f>IFERROR(VLOOKUP($E466, 'HS Info'!$A:$E, 5, FALSE), IF($E466="", "", "Not in HS Info"))</f>
        <v/>
      </c>
      <c r="N466" s="5" t="str">
        <f>IFERROR(VLOOKUP($C466,Holds!$C:$K, 2, FALSE), IF($E466="", "", 0))</f>
        <v/>
      </c>
      <c r="O466" s="7" t="str">
        <f>IF($E466="", "", _xlfn.XLOOKUP(C466, 'SLCC Student'!H:H, 'SLCC Student'!P:P, "Not Found", 0, 1))</f>
        <v/>
      </c>
      <c r="P466" s="5" t="str">
        <f>IFERROR(VLOOKUP($E466, 'SLCC Student'!$A:$Q, 10, FALSE), IF($E466="", "", "Not Admitted"))</f>
        <v/>
      </c>
      <c r="Q466" s="5" t="str">
        <f>IFERROR(VLOOKUP($E466,'SLCC Student'!$A:$Q,12,FALSE),IF($E466="","", "NotAdmitted"))</f>
        <v/>
      </c>
    </row>
    <row r="467" spans="1:17" x14ac:dyDescent="0.2">
      <c r="A467" s="5" t="str">
        <f>IFERROR(VLOOKUP($E467,'HS Info'!$A:$D,2,FALSE),IF($E467="","","Not in HS Info"))</f>
        <v/>
      </c>
      <c r="B467" s="6" t="str">
        <f>IFERROR(VLOOKUP($C467, 'SLCC Student'!$H:$R, 11, FALSE), IF($E467="", "",  "Not yet admitted"))</f>
        <v/>
      </c>
      <c r="C467" s="5" t="str">
        <f>IFERROR(VLOOKUP($E467,'SLCC Student'!$A:$R,8,FALSE), IF($E467="", "", "Not yet admitted"))</f>
        <v/>
      </c>
      <c r="D467" s="5" t="str">
        <f>IFERROR(VLOOKUP($E467, 'HS Info'!$A:$D, 3, FALSE), IF($E467="", "",  "Not in HS Info"))</f>
        <v/>
      </c>
      <c r="E467" t="str">
        <f>IF(ISBLANK('HS Info'!A466), "", 'HS Info'!A466)</f>
        <v/>
      </c>
      <c r="F467" s="5" t="str">
        <f>IFERROR(VLOOKUP($E467, 'HS Info'!$A:$D, 4, FALSE), IF($E467="", "", "Not in HS Info"))</f>
        <v/>
      </c>
      <c r="G467" t="str">
        <f>IF(_xlfn.MAXIFS(ACT!$K:$K, ACT!$B:$B, 'Vetting Master'!$C467)&gt;0, _xlfn.MAXIFS(ACT!$K:$K, ACT!$B:$B, 'Vetting Master'!$C467), IF($E467="", "", 0))</f>
        <v/>
      </c>
      <c r="H467" t="str">
        <f>IF(_xlfn.MAXIFS(ACT!$J:$J, ACT!$B:$B, 'Vetting Master'!$C467)&gt;0, _xlfn.MAXIFS(ACT!$J:$J, ACT!$B:$B, 'Vetting Master'!$C467), IF($E467="", "", 0))</f>
        <v/>
      </c>
      <c r="I467" t="str">
        <f>IF(_xlfn.MAXIFS('SLCC Placement'!K:K, 'SLCC Placement'!B:B, 'Vetting Master'!$C467)&gt;0, _xlfn.MAXIFS('SLCC Placement'!K:K, 'SLCC Placement'!B:B, 'Vetting Master'!$C467), IF($E467="", "", 0))</f>
        <v/>
      </c>
      <c r="J467" t="str">
        <f>IF(_xlfn.MAXIFS('SLCC Placement'!J:J, 'SLCC Placement'!B:B, 'Vetting Master'!$C467)&gt;0, _xlfn.MAXIFS('SLCC Placement'!J:J, 'SLCC Placement'!B:B, 'Vetting Master'!$C467), IF($E467="", "", 0))</f>
        <v/>
      </c>
      <c r="K467" s="5" t="str">
        <f>IFERROR(IF(AND(MATCH(C467,'AP Credit'!B:B,0)&gt;0, MATCH("ENGL 1010",'AP Credit'!J:J,0)&gt;0),"Yes","No"), IF($E467="", " ", "No"))</f>
        <v xml:space="preserve"> </v>
      </c>
      <c r="L467" s="11" t="str" cm="1">
        <f t="array" ref="L467">IF($E467="", "", _xlfn.IFNA(_xlfn.IFS( J467&gt;599,  "1210 - Verify C or Better",  AND(J467&gt;499, OR(I467&gt;13, G467&gt;17)), "1060 - Verify C or Better", AND( OR(G467&gt;17, I467&gt;13), OR(H467&gt;22, J467&gt;399)), "1050 - Verify C or Better", OR( H467&gt;21, J467&gt;299), "1010/1030/1040", OR( H467&gt;19, J467&gt;299), "1010/1030", OR( H467&gt;18, J467&gt;299), "1030"), "Verify C or better in Secondary Math 1,2,3"))</f>
        <v/>
      </c>
      <c r="M467" s="4" t="str">
        <f>IFERROR(VLOOKUP($E467, 'HS Info'!$A:$E, 5, FALSE), IF($E467="", "", "Not in HS Info"))</f>
        <v/>
      </c>
      <c r="N467" s="5" t="str">
        <f>IFERROR(VLOOKUP($C467,Holds!$C:$K, 2, FALSE), IF($E467="", "", 0))</f>
        <v/>
      </c>
      <c r="O467" s="7" t="str">
        <f>IF($E467="", "", _xlfn.XLOOKUP(C467, 'SLCC Student'!H:H, 'SLCC Student'!P:P, "Not Found", 0, 1))</f>
        <v/>
      </c>
      <c r="P467" s="5" t="str">
        <f>IFERROR(VLOOKUP($E467, 'SLCC Student'!$A:$Q, 10, FALSE), IF($E467="", "", "Not Admitted"))</f>
        <v/>
      </c>
      <c r="Q467" s="5" t="str">
        <f>IFERROR(VLOOKUP($E467,'SLCC Student'!$A:$Q,12,FALSE),IF($E467="","", "NotAdmitted"))</f>
        <v/>
      </c>
    </row>
    <row r="468" spans="1:17" x14ac:dyDescent="0.2">
      <c r="A468" s="5" t="str">
        <f>IFERROR(VLOOKUP($E468,'HS Info'!$A:$D,2,FALSE),IF($E468="","","Not in HS Info"))</f>
        <v/>
      </c>
      <c r="B468" s="6" t="str">
        <f>IFERROR(VLOOKUP($C468, 'SLCC Student'!$H:$R, 11, FALSE), IF($E468="", "",  "Not yet admitted"))</f>
        <v/>
      </c>
      <c r="C468" s="5" t="str">
        <f>IFERROR(VLOOKUP($E468,'SLCC Student'!$A:$R,8,FALSE), IF($E468="", "", "Not yet admitted"))</f>
        <v/>
      </c>
      <c r="D468" s="5" t="str">
        <f>IFERROR(VLOOKUP($E468, 'HS Info'!$A:$D, 3, FALSE), IF($E468="", "",  "Not in HS Info"))</f>
        <v/>
      </c>
      <c r="E468" t="str">
        <f>IF(ISBLANK('HS Info'!A467), "", 'HS Info'!A467)</f>
        <v/>
      </c>
      <c r="F468" s="5" t="str">
        <f>IFERROR(VLOOKUP($E468, 'HS Info'!$A:$D, 4, FALSE), IF($E468="", "", "Not in HS Info"))</f>
        <v/>
      </c>
      <c r="G468" t="str">
        <f>IF(_xlfn.MAXIFS(ACT!$K:$K, ACT!$B:$B, 'Vetting Master'!$C468)&gt;0, _xlfn.MAXIFS(ACT!$K:$K, ACT!$B:$B, 'Vetting Master'!$C468), IF($E468="", "", 0))</f>
        <v/>
      </c>
      <c r="H468" t="str">
        <f>IF(_xlfn.MAXIFS(ACT!$J:$J, ACT!$B:$B, 'Vetting Master'!$C468)&gt;0, _xlfn.MAXIFS(ACT!$J:$J, ACT!$B:$B, 'Vetting Master'!$C468), IF($E468="", "", 0))</f>
        <v/>
      </c>
      <c r="I468" t="str">
        <f>IF(_xlfn.MAXIFS('SLCC Placement'!K:K, 'SLCC Placement'!B:B, 'Vetting Master'!$C468)&gt;0, _xlfn.MAXIFS('SLCC Placement'!K:K, 'SLCC Placement'!B:B, 'Vetting Master'!$C468), IF($E468="", "", 0))</f>
        <v/>
      </c>
      <c r="J468" t="str">
        <f>IF(_xlfn.MAXIFS('SLCC Placement'!J:J, 'SLCC Placement'!B:B, 'Vetting Master'!$C468)&gt;0, _xlfn.MAXIFS('SLCC Placement'!J:J, 'SLCC Placement'!B:B, 'Vetting Master'!$C468), IF($E468="", "", 0))</f>
        <v/>
      </c>
      <c r="K468" s="5" t="str">
        <f>IFERROR(IF(AND(MATCH(C468,'AP Credit'!B:B,0)&gt;0, MATCH("ENGL 1010",'AP Credit'!J:J,0)&gt;0),"Yes","No"), IF($E468="", " ", "No"))</f>
        <v xml:space="preserve"> </v>
      </c>
      <c r="L468" s="11" t="str" cm="1">
        <f t="array" ref="L468">IF($E468="", "", _xlfn.IFNA(_xlfn.IFS( J468&gt;599,  "1210 - Verify C or Better",  AND(J468&gt;499, OR(I468&gt;13, G468&gt;17)), "1060 - Verify C or Better", AND( OR(G468&gt;17, I468&gt;13), OR(H468&gt;22, J468&gt;399)), "1050 - Verify C or Better", OR( H468&gt;21, J468&gt;299), "1010/1030/1040", OR( H468&gt;19, J468&gt;299), "1010/1030", OR( H468&gt;18, J468&gt;299), "1030"), "Verify C or better in Secondary Math 1,2,3"))</f>
        <v/>
      </c>
      <c r="M468" s="4" t="str">
        <f>IFERROR(VLOOKUP($E468, 'HS Info'!$A:$E, 5, FALSE), IF($E468="", "", "Not in HS Info"))</f>
        <v/>
      </c>
      <c r="N468" s="5" t="str">
        <f>IFERROR(VLOOKUP($C468,Holds!$C:$K, 2, FALSE), IF($E468="", "", 0))</f>
        <v/>
      </c>
      <c r="O468" s="7" t="str">
        <f>IF($E468="", "", _xlfn.XLOOKUP(C468, 'SLCC Student'!H:H, 'SLCC Student'!P:P, "Not Found", 0, 1))</f>
        <v/>
      </c>
      <c r="P468" s="5" t="str">
        <f>IFERROR(VLOOKUP($E468, 'SLCC Student'!$A:$Q, 10, FALSE), IF($E468="", "", "Not Admitted"))</f>
        <v/>
      </c>
      <c r="Q468" s="5" t="str">
        <f>IFERROR(VLOOKUP($E468,'SLCC Student'!$A:$Q,12,FALSE),IF($E468="","", "NotAdmitted"))</f>
        <v/>
      </c>
    </row>
    <row r="469" spans="1:17" x14ac:dyDescent="0.2">
      <c r="A469" s="5" t="str">
        <f>IFERROR(VLOOKUP($E469,'HS Info'!$A:$D,2,FALSE),IF($E469="","","Not in HS Info"))</f>
        <v/>
      </c>
      <c r="B469" s="6" t="str">
        <f>IFERROR(VLOOKUP($C469, 'SLCC Student'!$H:$R, 11, FALSE), IF($E469="", "",  "Not yet admitted"))</f>
        <v/>
      </c>
      <c r="C469" s="5" t="str">
        <f>IFERROR(VLOOKUP($E469,'SLCC Student'!$A:$R,8,FALSE), IF($E469="", "", "Not yet admitted"))</f>
        <v/>
      </c>
      <c r="D469" s="5" t="str">
        <f>IFERROR(VLOOKUP($E469, 'HS Info'!$A:$D, 3, FALSE), IF($E469="", "",  "Not in HS Info"))</f>
        <v/>
      </c>
      <c r="E469" t="str">
        <f>IF(ISBLANK('HS Info'!A468), "", 'HS Info'!A468)</f>
        <v/>
      </c>
      <c r="F469" s="5" t="str">
        <f>IFERROR(VLOOKUP($E469, 'HS Info'!$A:$D, 4, FALSE), IF($E469="", "", "Not in HS Info"))</f>
        <v/>
      </c>
      <c r="G469" t="str">
        <f>IF(_xlfn.MAXIFS(ACT!$K:$K, ACT!$B:$B, 'Vetting Master'!$C469)&gt;0, _xlfn.MAXIFS(ACT!$K:$K, ACT!$B:$B, 'Vetting Master'!$C469), IF($E469="", "", 0))</f>
        <v/>
      </c>
      <c r="H469" t="str">
        <f>IF(_xlfn.MAXIFS(ACT!$J:$J, ACT!$B:$B, 'Vetting Master'!$C469)&gt;0, _xlfn.MAXIFS(ACT!$J:$J, ACT!$B:$B, 'Vetting Master'!$C469), IF($E469="", "", 0))</f>
        <v/>
      </c>
      <c r="I469" t="str">
        <f>IF(_xlfn.MAXIFS('SLCC Placement'!K:K, 'SLCC Placement'!B:B, 'Vetting Master'!$C469)&gt;0, _xlfn.MAXIFS('SLCC Placement'!K:K, 'SLCC Placement'!B:B, 'Vetting Master'!$C469), IF($E469="", "", 0))</f>
        <v/>
      </c>
      <c r="J469" t="str">
        <f>IF(_xlfn.MAXIFS('SLCC Placement'!J:J, 'SLCC Placement'!B:B, 'Vetting Master'!$C469)&gt;0, _xlfn.MAXIFS('SLCC Placement'!J:J, 'SLCC Placement'!B:B, 'Vetting Master'!$C469), IF($E469="", "", 0))</f>
        <v/>
      </c>
      <c r="K469" s="5" t="str">
        <f>IFERROR(IF(AND(MATCH(C469,'AP Credit'!B:B,0)&gt;0, MATCH("ENGL 1010",'AP Credit'!J:J,0)&gt;0),"Yes","No"), IF($E469="", " ", "No"))</f>
        <v xml:space="preserve"> </v>
      </c>
      <c r="L469" s="11" t="str" cm="1">
        <f t="array" ref="L469">IF($E469="", "", _xlfn.IFNA(_xlfn.IFS( J469&gt;599,  "1210 - Verify C or Better",  AND(J469&gt;499, OR(I469&gt;13, G469&gt;17)), "1060 - Verify C or Better", AND( OR(G469&gt;17, I469&gt;13), OR(H469&gt;22, J469&gt;399)), "1050 - Verify C or Better", OR( H469&gt;21, J469&gt;299), "1010/1030/1040", OR( H469&gt;19, J469&gt;299), "1010/1030", OR( H469&gt;18, J469&gt;299), "1030"), "Verify C or better in Secondary Math 1,2,3"))</f>
        <v/>
      </c>
      <c r="M469" s="4" t="str">
        <f>IFERROR(VLOOKUP($E469, 'HS Info'!$A:$E, 5, FALSE), IF($E469="", "", "Not in HS Info"))</f>
        <v/>
      </c>
      <c r="N469" s="5" t="str">
        <f>IFERROR(VLOOKUP($C469,Holds!$C:$K, 2, FALSE), IF($E469="", "", 0))</f>
        <v/>
      </c>
      <c r="O469" s="7" t="str">
        <f>IF($E469="", "", _xlfn.XLOOKUP(C469, 'SLCC Student'!H:H, 'SLCC Student'!P:P, "Not Found", 0, 1))</f>
        <v/>
      </c>
      <c r="P469" s="5" t="str">
        <f>IFERROR(VLOOKUP($E469, 'SLCC Student'!$A:$Q, 10, FALSE), IF($E469="", "", "Not Admitted"))</f>
        <v/>
      </c>
      <c r="Q469" s="5" t="str">
        <f>IFERROR(VLOOKUP($E469,'SLCC Student'!$A:$Q,12,FALSE),IF($E469="","", "NotAdmitted"))</f>
        <v/>
      </c>
    </row>
    <row r="470" spans="1:17" x14ac:dyDescent="0.2">
      <c r="A470" s="5" t="str">
        <f>IFERROR(VLOOKUP($E470,'HS Info'!$A:$D,2,FALSE),IF($E470="","","Not in HS Info"))</f>
        <v/>
      </c>
      <c r="B470" s="6" t="str">
        <f>IFERROR(VLOOKUP($C470, 'SLCC Student'!$H:$R, 11, FALSE), IF($E470="", "",  "Not yet admitted"))</f>
        <v/>
      </c>
      <c r="C470" s="5" t="str">
        <f>IFERROR(VLOOKUP($E470,'SLCC Student'!$A:$R,8,FALSE), IF($E470="", "", "Not yet admitted"))</f>
        <v/>
      </c>
      <c r="D470" s="5" t="str">
        <f>IFERROR(VLOOKUP($E470, 'HS Info'!$A:$D, 3, FALSE), IF($E470="", "",  "Not in HS Info"))</f>
        <v/>
      </c>
      <c r="E470" t="str">
        <f>IF(ISBLANK('HS Info'!A469), "", 'HS Info'!A469)</f>
        <v/>
      </c>
      <c r="F470" s="5" t="str">
        <f>IFERROR(VLOOKUP($E470, 'HS Info'!$A:$D, 4, FALSE), IF($E470="", "", "Not in HS Info"))</f>
        <v/>
      </c>
      <c r="G470" t="str">
        <f>IF(_xlfn.MAXIFS(ACT!$K:$K, ACT!$B:$B, 'Vetting Master'!$C470)&gt;0, _xlfn.MAXIFS(ACT!$K:$K, ACT!$B:$B, 'Vetting Master'!$C470), IF($E470="", "", 0))</f>
        <v/>
      </c>
      <c r="H470" t="str">
        <f>IF(_xlfn.MAXIFS(ACT!$J:$J, ACT!$B:$B, 'Vetting Master'!$C470)&gt;0, _xlfn.MAXIFS(ACT!$J:$J, ACT!$B:$B, 'Vetting Master'!$C470), IF($E470="", "", 0))</f>
        <v/>
      </c>
      <c r="I470" t="str">
        <f>IF(_xlfn.MAXIFS('SLCC Placement'!K:K, 'SLCC Placement'!B:B, 'Vetting Master'!$C470)&gt;0, _xlfn.MAXIFS('SLCC Placement'!K:K, 'SLCC Placement'!B:B, 'Vetting Master'!$C470), IF($E470="", "", 0))</f>
        <v/>
      </c>
      <c r="J470" t="str">
        <f>IF(_xlfn.MAXIFS('SLCC Placement'!J:J, 'SLCC Placement'!B:B, 'Vetting Master'!$C470)&gt;0, _xlfn.MAXIFS('SLCC Placement'!J:J, 'SLCC Placement'!B:B, 'Vetting Master'!$C470), IF($E470="", "", 0))</f>
        <v/>
      </c>
      <c r="K470" s="5" t="str">
        <f>IFERROR(IF(AND(MATCH(C470,'AP Credit'!B:B,0)&gt;0, MATCH("ENGL 1010",'AP Credit'!J:J,0)&gt;0),"Yes","No"), IF($E470="", " ", "No"))</f>
        <v xml:space="preserve"> </v>
      </c>
      <c r="L470" s="11" t="str" cm="1">
        <f t="array" ref="L470">IF($E470="", "", _xlfn.IFNA(_xlfn.IFS( J470&gt;599,  "1210 - Verify C or Better",  AND(J470&gt;499, OR(I470&gt;13, G470&gt;17)), "1060 - Verify C or Better", AND( OR(G470&gt;17, I470&gt;13), OR(H470&gt;22, J470&gt;399)), "1050 - Verify C or Better", OR( H470&gt;21, J470&gt;299), "1010/1030/1040", OR( H470&gt;19, J470&gt;299), "1010/1030", OR( H470&gt;18, J470&gt;299), "1030"), "Verify C or better in Secondary Math 1,2,3"))</f>
        <v/>
      </c>
      <c r="M470" s="4" t="str">
        <f>IFERROR(VLOOKUP($E470, 'HS Info'!$A:$E, 5, FALSE), IF($E470="", "", "Not in HS Info"))</f>
        <v/>
      </c>
      <c r="N470" s="5" t="str">
        <f>IFERROR(VLOOKUP($C470,Holds!$C:$K, 2, FALSE), IF($E470="", "", 0))</f>
        <v/>
      </c>
      <c r="O470" s="7" t="str">
        <f>IF($E470="", "", _xlfn.XLOOKUP(C470, 'SLCC Student'!H:H, 'SLCC Student'!P:P, "Not Found", 0, 1))</f>
        <v/>
      </c>
      <c r="P470" s="5" t="str">
        <f>IFERROR(VLOOKUP($E470, 'SLCC Student'!$A:$Q, 10, FALSE), IF($E470="", "", "Not Admitted"))</f>
        <v/>
      </c>
      <c r="Q470" s="5" t="str">
        <f>IFERROR(VLOOKUP($E470,'SLCC Student'!$A:$Q,12,FALSE),IF($E470="","", "NotAdmitted"))</f>
        <v/>
      </c>
    </row>
    <row r="471" spans="1:17" x14ac:dyDescent="0.2">
      <c r="A471" s="5" t="str">
        <f>IFERROR(VLOOKUP($E471,'HS Info'!$A:$D,2,FALSE),IF($E471="","","Not in HS Info"))</f>
        <v/>
      </c>
      <c r="B471" s="6" t="str">
        <f>IFERROR(VLOOKUP($C471, 'SLCC Student'!$H:$R, 11, FALSE), IF($E471="", "",  "Not yet admitted"))</f>
        <v/>
      </c>
      <c r="C471" s="5" t="str">
        <f>IFERROR(VLOOKUP($E471,'SLCC Student'!$A:$R,8,FALSE), IF($E471="", "", "Not yet admitted"))</f>
        <v/>
      </c>
      <c r="D471" s="5" t="str">
        <f>IFERROR(VLOOKUP($E471, 'HS Info'!$A:$D, 3, FALSE), IF($E471="", "",  "Not in HS Info"))</f>
        <v/>
      </c>
      <c r="E471" t="str">
        <f>IF(ISBLANK('HS Info'!A470), "", 'HS Info'!A470)</f>
        <v/>
      </c>
      <c r="F471" s="5" t="str">
        <f>IFERROR(VLOOKUP($E471, 'HS Info'!$A:$D, 4, FALSE), IF($E471="", "", "Not in HS Info"))</f>
        <v/>
      </c>
      <c r="G471" t="str">
        <f>IF(_xlfn.MAXIFS(ACT!$K:$K, ACT!$B:$B, 'Vetting Master'!$C471)&gt;0, _xlfn.MAXIFS(ACT!$K:$K, ACT!$B:$B, 'Vetting Master'!$C471), IF($E471="", "", 0))</f>
        <v/>
      </c>
      <c r="H471" t="str">
        <f>IF(_xlfn.MAXIFS(ACT!$J:$J, ACT!$B:$B, 'Vetting Master'!$C471)&gt;0, _xlfn.MAXIFS(ACT!$J:$J, ACT!$B:$B, 'Vetting Master'!$C471), IF($E471="", "", 0))</f>
        <v/>
      </c>
      <c r="I471" t="str">
        <f>IF(_xlfn.MAXIFS('SLCC Placement'!K:K, 'SLCC Placement'!B:B, 'Vetting Master'!$C471)&gt;0, _xlfn.MAXIFS('SLCC Placement'!K:K, 'SLCC Placement'!B:B, 'Vetting Master'!$C471), IF($E471="", "", 0))</f>
        <v/>
      </c>
      <c r="J471" t="str">
        <f>IF(_xlfn.MAXIFS('SLCC Placement'!J:J, 'SLCC Placement'!B:B, 'Vetting Master'!$C471)&gt;0, _xlfn.MAXIFS('SLCC Placement'!J:J, 'SLCC Placement'!B:B, 'Vetting Master'!$C471), IF($E471="", "", 0))</f>
        <v/>
      </c>
      <c r="K471" s="5" t="str">
        <f>IFERROR(IF(AND(MATCH(C471,'AP Credit'!B:B,0)&gt;0, MATCH("ENGL 1010",'AP Credit'!J:J,0)&gt;0),"Yes","No"), IF($E471="", " ", "No"))</f>
        <v xml:space="preserve"> </v>
      </c>
      <c r="L471" s="11" t="str" cm="1">
        <f t="array" ref="L471">IF($E471="", "", _xlfn.IFNA(_xlfn.IFS( J471&gt;599,  "1210 - Verify C or Better",  AND(J471&gt;499, OR(I471&gt;13, G471&gt;17)), "1060 - Verify C or Better", AND( OR(G471&gt;17, I471&gt;13), OR(H471&gt;22, J471&gt;399)), "1050 - Verify C or Better", OR( H471&gt;21, J471&gt;299), "1010/1030/1040", OR( H471&gt;19, J471&gt;299), "1010/1030", OR( H471&gt;18, J471&gt;299), "1030"), "Verify C or better in Secondary Math 1,2,3"))</f>
        <v/>
      </c>
      <c r="M471" s="4" t="str">
        <f>IFERROR(VLOOKUP($E471, 'HS Info'!$A:$E, 5, FALSE), IF($E471="", "", "Not in HS Info"))</f>
        <v/>
      </c>
      <c r="N471" s="5" t="str">
        <f>IFERROR(VLOOKUP($C471,Holds!$C:$K, 2, FALSE), IF($E471="", "", 0))</f>
        <v/>
      </c>
      <c r="O471" s="7" t="str">
        <f>IF($E471="", "", _xlfn.XLOOKUP(C471, 'SLCC Student'!H:H, 'SLCC Student'!P:P, "Not Found", 0, 1))</f>
        <v/>
      </c>
      <c r="P471" s="5" t="str">
        <f>IFERROR(VLOOKUP($E471, 'SLCC Student'!$A:$Q, 10, FALSE), IF($E471="", "", "Not Admitted"))</f>
        <v/>
      </c>
      <c r="Q471" s="5" t="str">
        <f>IFERROR(VLOOKUP($E471,'SLCC Student'!$A:$Q,12,FALSE),IF($E471="","", "NotAdmitted"))</f>
        <v/>
      </c>
    </row>
    <row r="472" spans="1:17" x14ac:dyDescent="0.2">
      <c r="A472" s="5" t="str">
        <f>IFERROR(VLOOKUP($E472,'HS Info'!$A:$D,2,FALSE),IF($E472="","","Not in HS Info"))</f>
        <v/>
      </c>
      <c r="B472" s="6" t="str">
        <f>IFERROR(VLOOKUP($C472, 'SLCC Student'!$H:$R, 11, FALSE), IF($E472="", "",  "Not yet admitted"))</f>
        <v/>
      </c>
      <c r="C472" s="5" t="str">
        <f>IFERROR(VLOOKUP($E472,'SLCC Student'!$A:$R,8,FALSE), IF($E472="", "", "Not yet admitted"))</f>
        <v/>
      </c>
      <c r="D472" s="5" t="str">
        <f>IFERROR(VLOOKUP($E472, 'HS Info'!$A:$D, 3, FALSE), IF($E472="", "",  "Not in HS Info"))</f>
        <v/>
      </c>
      <c r="E472" t="str">
        <f>IF(ISBLANK('HS Info'!A471), "", 'HS Info'!A471)</f>
        <v/>
      </c>
      <c r="F472" s="5" t="str">
        <f>IFERROR(VLOOKUP($E472, 'HS Info'!$A:$D, 4, FALSE), IF($E472="", "", "Not in HS Info"))</f>
        <v/>
      </c>
      <c r="G472" t="str">
        <f>IF(_xlfn.MAXIFS(ACT!$K:$K, ACT!$B:$B, 'Vetting Master'!$C472)&gt;0, _xlfn.MAXIFS(ACT!$K:$K, ACT!$B:$B, 'Vetting Master'!$C472), IF($E472="", "", 0))</f>
        <v/>
      </c>
      <c r="H472" t="str">
        <f>IF(_xlfn.MAXIFS(ACT!$J:$J, ACT!$B:$B, 'Vetting Master'!$C472)&gt;0, _xlfn.MAXIFS(ACT!$J:$J, ACT!$B:$B, 'Vetting Master'!$C472), IF($E472="", "", 0))</f>
        <v/>
      </c>
      <c r="I472" t="str">
        <f>IF(_xlfn.MAXIFS('SLCC Placement'!K:K, 'SLCC Placement'!B:B, 'Vetting Master'!$C472)&gt;0, _xlfn.MAXIFS('SLCC Placement'!K:K, 'SLCC Placement'!B:B, 'Vetting Master'!$C472), IF($E472="", "", 0))</f>
        <v/>
      </c>
      <c r="J472" t="str">
        <f>IF(_xlfn.MAXIFS('SLCC Placement'!J:J, 'SLCC Placement'!B:B, 'Vetting Master'!$C472)&gt;0, _xlfn.MAXIFS('SLCC Placement'!J:J, 'SLCC Placement'!B:B, 'Vetting Master'!$C472), IF($E472="", "", 0))</f>
        <v/>
      </c>
      <c r="K472" s="5" t="str">
        <f>IFERROR(IF(AND(MATCH(C472,'AP Credit'!B:B,0)&gt;0, MATCH("ENGL 1010",'AP Credit'!J:J,0)&gt;0),"Yes","No"), IF($E472="", " ", "No"))</f>
        <v xml:space="preserve"> </v>
      </c>
      <c r="L472" s="11" t="str" cm="1">
        <f t="array" ref="L472">IF($E472="", "", _xlfn.IFNA(_xlfn.IFS( J472&gt;599,  "1210 - Verify C or Better",  AND(J472&gt;499, OR(I472&gt;13, G472&gt;17)), "1060 - Verify C or Better", AND( OR(G472&gt;17, I472&gt;13), OR(H472&gt;22, J472&gt;399)), "1050 - Verify C or Better", OR( H472&gt;21, J472&gt;299), "1010/1030/1040", OR( H472&gt;19, J472&gt;299), "1010/1030", OR( H472&gt;18, J472&gt;299), "1030"), "Verify C or better in Secondary Math 1,2,3"))</f>
        <v/>
      </c>
      <c r="M472" s="4" t="str">
        <f>IFERROR(VLOOKUP($E472, 'HS Info'!$A:$E, 5, FALSE), IF($E472="", "", "Not in HS Info"))</f>
        <v/>
      </c>
      <c r="N472" s="5" t="str">
        <f>IFERROR(VLOOKUP($C472,Holds!$C:$K, 2, FALSE), IF($E472="", "", 0))</f>
        <v/>
      </c>
      <c r="O472" s="7" t="str">
        <f>IF($E472="", "", _xlfn.XLOOKUP(C472, 'SLCC Student'!H:H, 'SLCC Student'!P:P, "Not Found", 0, 1))</f>
        <v/>
      </c>
      <c r="P472" s="5" t="str">
        <f>IFERROR(VLOOKUP($E472, 'SLCC Student'!$A:$Q, 10, FALSE), IF($E472="", "", "Not Admitted"))</f>
        <v/>
      </c>
      <c r="Q472" s="5" t="str">
        <f>IFERROR(VLOOKUP($E472,'SLCC Student'!$A:$Q,12,FALSE),IF($E472="","", "NotAdmitted"))</f>
        <v/>
      </c>
    </row>
    <row r="473" spans="1:17" x14ac:dyDescent="0.2">
      <c r="A473" s="5" t="str">
        <f>IFERROR(VLOOKUP($E473,'HS Info'!$A:$D,2,FALSE),IF($E473="","","Not in HS Info"))</f>
        <v/>
      </c>
      <c r="B473" s="6" t="str">
        <f>IFERROR(VLOOKUP($C473, 'SLCC Student'!$H:$R, 11, FALSE), IF($E473="", "",  "Not yet admitted"))</f>
        <v/>
      </c>
      <c r="C473" s="5" t="str">
        <f>IFERROR(VLOOKUP($E473,'SLCC Student'!$A:$R,8,FALSE), IF($E473="", "", "Not yet admitted"))</f>
        <v/>
      </c>
      <c r="D473" s="5" t="str">
        <f>IFERROR(VLOOKUP($E473, 'HS Info'!$A:$D, 3, FALSE), IF($E473="", "",  "Not in HS Info"))</f>
        <v/>
      </c>
      <c r="E473" t="str">
        <f>IF(ISBLANK('HS Info'!A472), "", 'HS Info'!A472)</f>
        <v/>
      </c>
      <c r="F473" s="5" t="str">
        <f>IFERROR(VLOOKUP($E473, 'HS Info'!$A:$D, 4, FALSE), IF($E473="", "", "Not in HS Info"))</f>
        <v/>
      </c>
      <c r="G473" t="str">
        <f>IF(_xlfn.MAXIFS(ACT!$K:$K, ACT!$B:$B, 'Vetting Master'!$C473)&gt;0, _xlfn.MAXIFS(ACT!$K:$K, ACT!$B:$B, 'Vetting Master'!$C473), IF($E473="", "", 0))</f>
        <v/>
      </c>
      <c r="H473" t="str">
        <f>IF(_xlfn.MAXIFS(ACT!$J:$J, ACT!$B:$B, 'Vetting Master'!$C473)&gt;0, _xlfn.MAXIFS(ACT!$J:$J, ACT!$B:$B, 'Vetting Master'!$C473), IF($E473="", "", 0))</f>
        <v/>
      </c>
      <c r="I473" t="str">
        <f>IF(_xlfn.MAXIFS('SLCC Placement'!K:K, 'SLCC Placement'!B:B, 'Vetting Master'!$C473)&gt;0, _xlfn.MAXIFS('SLCC Placement'!K:K, 'SLCC Placement'!B:B, 'Vetting Master'!$C473), IF($E473="", "", 0))</f>
        <v/>
      </c>
      <c r="J473" t="str">
        <f>IF(_xlfn.MAXIFS('SLCC Placement'!J:J, 'SLCC Placement'!B:B, 'Vetting Master'!$C473)&gt;0, _xlfn.MAXIFS('SLCC Placement'!J:J, 'SLCC Placement'!B:B, 'Vetting Master'!$C473), IF($E473="", "", 0))</f>
        <v/>
      </c>
      <c r="K473" s="5" t="str">
        <f>IFERROR(IF(AND(MATCH(C473,'AP Credit'!B:B,0)&gt;0, MATCH("ENGL 1010",'AP Credit'!J:J,0)&gt;0),"Yes","No"), IF($E473="", " ", "No"))</f>
        <v xml:space="preserve"> </v>
      </c>
      <c r="L473" s="11" t="str" cm="1">
        <f t="array" ref="L473">IF($E473="", "", _xlfn.IFNA(_xlfn.IFS( J473&gt;599,  "1210 - Verify C or Better",  AND(J473&gt;499, OR(I473&gt;13, G473&gt;17)), "1060 - Verify C or Better", AND( OR(G473&gt;17, I473&gt;13), OR(H473&gt;22, J473&gt;399)), "1050 - Verify C or Better", OR( H473&gt;21, J473&gt;299), "1010/1030/1040", OR( H473&gt;19, J473&gt;299), "1010/1030", OR( H473&gt;18, J473&gt;299), "1030"), "Verify C or better in Secondary Math 1,2,3"))</f>
        <v/>
      </c>
      <c r="M473" s="4" t="str">
        <f>IFERROR(VLOOKUP($E473, 'HS Info'!$A:$E, 5, FALSE), IF($E473="", "", "Not in HS Info"))</f>
        <v/>
      </c>
      <c r="N473" s="5" t="str">
        <f>IFERROR(VLOOKUP($C473,Holds!$C:$K, 2, FALSE), IF($E473="", "", 0))</f>
        <v/>
      </c>
      <c r="O473" s="7" t="str">
        <f>IF($E473="", "", _xlfn.XLOOKUP(C473, 'SLCC Student'!H:H, 'SLCC Student'!P:P, "Not Found", 0, 1))</f>
        <v/>
      </c>
      <c r="P473" s="5" t="str">
        <f>IFERROR(VLOOKUP($E473, 'SLCC Student'!$A:$Q, 10, FALSE), IF($E473="", "", "Not Admitted"))</f>
        <v/>
      </c>
      <c r="Q473" s="5" t="str">
        <f>IFERROR(VLOOKUP($E473,'SLCC Student'!$A:$Q,12,FALSE),IF($E473="","", "NotAdmitted"))</f>
        <v/>
      </c>
    </row>
    <row r="474" spans="1:17" x14ac:dyDescent="0.2">
      <c r="A474" s="5" t="str">
        <f>IFERROR(VLOOKUP($E474,'HS Info'!$A:$D,2,FALSE),IF($E474="","","Not in HS Info"))</f>
        <v/>
      </c>
      <c r="B474" s="6" t="str">
        <f>IFERROR(VLOOKUP($C474, 'SLCC Student'!$H:$R, 11, FALSE), IF($E474="", "",  "Not yet admitted"))</f>
        <v/>
      </c>
      <c r="C474" s="5" t="str">
        <f>IFERROR(VLOOKUP($E474,'SLCC Student'!$A:$R,8,FALSE), IF($E474="", "", "Not yet admitted"))</f>
        <v/>
      </c>
      <c r="D474" s="5" t="str">
        <f>IFERROR(VLOOKUP($E474, 'HS Info'!$A:$D, 3, FALSE), IF($E474="", "",  "Not in HS Info"))</f>
        <v/>
      </c>
      <c r="E474" t="str">
        <f>IF(ISBLANK('HS Info'!A473), "", 'HS Info'!A473)</f>
        <v/>
      </c>
      <c r="F474" s="5" t="str">
        <f>IFERROR(VLOOKUP($E474, 'HS Info'!$A:$D, 4, FALSE), IF($E474="", "", "Not in HS Info"))</f>
        <v/>
      </c>
      <c r="G474" t="str">
        <f>IF(_xlfn.MAXIFS(ACT!$K:$K, ACT!$B:$B, 'Vetting Master'!$C474)&gt;0, _xlfn.MAXIFS(ACT!$K:$K, ACT!$B:$B, 'Vetting Master'!$C474), IF($E474="", "", 0))</f>
        <v/>
      </c>
      <c r="H474" t="str">
        <f>IF(_xlfn.MAXIFS(ACT!$J:$J, ACT!$B:$B, 'Vetting Master'!$C474)&gt;0, _xlfn.MAXIFS(ACT!$J:$J, ACT!$B:$B, 'Vetting Master'!$C474), IF($E474="", "", 0))</f>
        <v/>
      </c>
      <c r="I474" t="str">
        <f>IF(_xlfn.MAXIFS('SLCC Placement'!K:K, 'SLCC Placement'!B:B, 'Vetting Master'!$C474)&gt;0, _xlfn.MAXIFS('SLCC Placement'!K:K, 'SLCC Placement'!B:B, 'Vetting Master'!$C474), IF($E474="", "", 0))</f>
        <v/>
      </c>
      <c r="J474" t="str">
        <f>IF(_xlfn.MAXIFS('SLCC Placement'!J:J, 'SLCC Placement'!B:B, 'Vetting Master'!$C474)&gt;0, _xlfn.MAXIFS('SLCC Placement'!J:J, 'SLCC Placement'!B:B, 'Vetting Master'!$C474), IF($E474="", "", 0))</f>
        <v/>
      </c>
      <c r="K474" s="5" t="str">
        <f>IFERROR(IF(AND(MATCH(C474,'AP Credit'!B:B,0)&gt;0, MATCH("ENGL 1010",'AP Credit'!J:J,0)&gt;0),"Yes","No"), IF($E474="", " ", "No"))</f>
        <v xml:space="preserve"> </v>
      </c>
      <c r="L474" s="11" t="str" cm="1">
        <f t="array" ref="L474">IF($E474="", "", _xlfn.IFNA(_xlfn.IFS( J474&gt;599,  "1210 - Verify C or Better",  AND(J474&gt;499, OR(I474&gt;13, G474&gt;17)), "1060 - Verify C or Better", AND( OR(G474&gt;17, I474&gt;13), OR(H474&gt;22, J474&gt;399)), "1050 - Verify C or Better", OR( H474&gt;21, J474&gt;299), "1010/1030/1040", OR( H474&gt;19, J474&gt;299), "1010/1030", OR( H474&gt;18, J474&gt;299), "1030"), "Verify C or better in Secondary Math 1,2,3"))</f>
        <v/>
      </c>
      <c r="M474" s="4" t="str">
        <f>IFERROR(VLOOKUP($E474, 'HS Info'!$A:$E, 5, FALSE), IF($E474="", "", "Not in HS Info"))</f>
        <v/>
      </c>
      <c r="N474" s="5" t="str">
        <f>IFERROR(VLOOKUP($C474,Holds!$C:$K, 2, FALSE), IF($E474="", "", 0))</f>
        <v/>
      </c>
      <c r="O474" s="7" t="str">
        <f>IF($E474="", "", _xlfn.XLOOKUP(C474, 'SLCC Student'!H:H, 'SLCC Student'!P:P, "Not Found", 0, 1))</f>
        <v/>
      </c>
      <c r="P474" s="5" t="str">
        <f>IFERROR(VLOOKUP($E474, 'SLCC Student'!$A:$Q, 10, FALSE), IF($E474="", "", "Not Admitted"))</f>
        <v/>
      </c>
      <c r="Q474" s="5" t="str">
        <f>IFERROR(VLOOKUP($E474,'SLCC Student'!$A:$Q,12,FALSE),IF($E474="","", "NotAdmitted"))</f>
        <v/>
      </c>
    </row>
    <row r="475" spans="1:17" x14ac:dyDescent="0.2">
      <c r="A475" s="5" t="str">
        <f>IFERROR(VLOOKUP($E475,'HS Info'!$A:$D,2,FALSE),IF($E475="","","Not in HS Info"))</f>
        <v/>
      </c>
      <c r="B475" s="6" t="str">
        <f>IFERROR(VLOOKUP($C475, 'SLCC Student'!$H:$R, 11, FALSE), IF($E475="", "",  "Not yet admitted"))</f>
        <v/>
      </c>
      <c r="C475" s="5" t="str">
        <f>IFERROR(VLOOKUP($E475,'SLCC Student'!$A:$R,8,FALSE), IF($E475="", "", "Not yet admitted"))</f>
        <v/>
      </c>
      <c r="D475" s="5" t="str">
        <f>IFERROR(VLOOKUP($E475, 'HS Info'!$A:$D, 3, FALSE), IF($E475="", "",  "Not in HS Info"))</f>
        <v/>
      </c>
      <c r="E475" t="str">
        <f>IF(ISBLANK('HS Info'!A474), "", 'HS Info'!A474)</f>
        <v/>
      </c>
      <c r="F475" s="5" t="str">
        <f>IFERROR(VLOOKUP($E475, 'HS Info'!$A:$D, 4, FALSE), IF($E475="", "", "Not in HS Info"))</f>
        <v/>
      </c>
      <c r="G475" t="str">
        <f>IF(_xlfn.MAXIFS(ACT!$K:$K, ACT!$B:$B, 'Vetting Master'!$C475)&gt;0, _xlfn.MAXIFS(ACT!$K:$K, ACT!$B:$B, 'Vetting Master'!$C475), IF($E475="", "", 0))</f>
        <v/>
      </c>
      <c r="H475" t="str">
        <f>IF(_xlfn.MAXIFS(ACT!$J:$J, ACT!$B:$B, 'Vetting Master'!$C475)&gt;0, _xlfn.MAXIFS(ACT!$J:$J, ACT!$B:$B, 'Vetting Master'!$C475), IF($E475="", "", 0))</f>
        <v/>
      </c>
      <c r="I475" t="str">
        <f>IF(_xlfn.MAXIFS('SLCC Placement'!K:K, 'SLCC Placement'!B:B, 'Vetting Master'!$C475)&gt;0, _xlfn.MAXIFS('SLCC Placement'!K:K, 'SLCC Placement'!B:B, 'Vetting Master'!$C475), IF($E475="", "", 0))</f>
        <v/>
      </c>
      <c r="J475" t="str">
        <f>IF(_xlfn.MAXIFS('SLCC Placement'!J:J, 'SLCC Placement'!B:B, 'Vetting Master'!$C475)&gt;0, _xlfn.MAXIFS('SLCC Placement'!J:J, 'SLCC Placement'!B:B, 'Vetting Master'!$C475), IF($E475="", "", 0))</f>
        <v/>
      </c>
      <c r="K475" s="5" t="str">
        <f>IFERROR(IF(AND(MATCH(C475,'AP Credit'!B:B,0)&gt;0, MATCH("ENGL 1010",'AP Credit'!J:J,0)&gt;0),"Yes","No"), IF($E475="", " ", "No"))</f>
        <v xml:space="preserve"> </v>
      </c>
      <c r="L475" s="11" t="str" cm="1">
        <f t="array" ref="L475">IF($E475="", "", _xlfn.IFNA(_xlfn.IFS( J475&gt;599,  "1210 - Verify C or Better",  AND(J475&gt;499, OR(I475&gt;13, G475&gt;17)), "1060 - Verify C or Better", AND( OR(G475&gt;17, I475&gt;13), OR(H475&gt;22, J475&gt;399)), "1050 - Verify C or Better", OR( H475&gt;21, J475&gt;299), "1010/1030/1040", OR( H475&gt;19, J475&gt;299), "1010/1030", OR( H475&gt;18, J475&gt;299), "1030"), "Verify C or better in Secondary Math 1,2,3"))</f>
        <v/>
      </c>
      <c r="M475" s="4" t="str">
        <f>IFERROR(VLOOKUP($E475, 'HS Info'!$A:$E, 5, FALSE), IF($E475="", "", "Not in HS Info"))</f>
        <v/>
      </c>
      <c r="N475" s="5" t="str">
        <f>IFERROR(VLOOKUP($C475,Holds!$C:$K, 2, FALSE), IF($E475="", "", 0))</f>
        <v/>
      </c>
      <c r="O475" s="7" t="str">
        <f>IF($E475="", "", _xlfn.XLOOKUP(C475, 'SLCC Student'!H:H, 'SLCC Student'!P:P, "Not Found", 0, 1))</f>
        <v/>
      </c>
      <c r="P475" s="5" t="str">
        <f>IFERROR(VLOOKUP($E475, 'SLCC Student'!$A:$Q, 10, FALSE), IF($E475="", "", "Not Admitted"))</f>
        <v/>
      </c>
      <c r="Q475" s="5" t="str">
        <f>IFERROR(VLOOKUP($E475,'SLCC Student'!$A:$Q,12,FALSE),IF($E475="","", "NotAdmitted"))</f>
        <v/>
      </c>
    </row>
    <row r="476" spans="1:17" x14ac:dyDescent="0.2">
      <c r="A476" s="5" t="str">
        <f>IFERROR(VLOOKUP($E476,'HS Info'!$A:$D,2,FALSE),IF($E476="","","Not in HS Info"))</f>
        <v/>
      </c>
      <c r="B476" s="6" t="str">
        <f>IFERROR(VLOOKUP($C476, 'SLCC Student'!$H:$R, 11, FALSE), IF($E476="", "",  "Not yet admitted"))</f>
        <v/>
      </c>
      <c r="C476" s="5" t="str">
        <f>IFERROR(VLOOKUP($E476,'SLCC Student'!$A:$R,8,FALSE), IF($E476="", "", "Not yet admitted"))</f>
        <v/>
      </c>
      <c r="D476" s="5" t="str">
        <f>IFERROR(VLOOKUP($E476, 'HS Info'!$A:$D, 3, FALSE), IF($E476="", "",  "Not in HS Info"))</f>
        <v/>
      </c>
      <c r="E476" t="str">
        <f>IF(ISBLANK('HS Info'!A475), "", 'HS Info'!A475)</f>
        <v/>
      </c>
      <c r="F476" s="5" t="str">
        <f>IFERROR(VLOOKUP($E476, 'HS Info'!$A:$D, 4, FALSE), IF($E476="", "", "Not in HS Info"))</f>
        <v/>
      </c>
      <c r="G476" t="str">
        <f>IF(_xlfn.MAXIFS(ACT!$K:$K, ACT!$B:$B, 'Vetting Master'!$C476)&gt;0, _xlfn.MAXIFS(ACT!$K:$K, ACT!$B:$B, 'Vetting Master'!$C476), IF($E476="", "", 0))</f>
        <v/>
      </c>
      <c r="H476" t="str">
        <f>IF(_xlfn.MAXIFS(ACT!$J:$J, ACT!$B:$B, 'Vetting Master'!$C476)&gt;0, _xlfn.MAXIFS(ACT!$J:$J, ACT!$B:$B, 'Vetting Master'!$C476), IF($E476="", "", 0))</f>
        <v/>
      </c>
      <c r="I476" t="str">
        <f>IF(_xlfn.MAXIFS('SLCC Placement'!K:K, 'SLCC Placement'!B:B, 'Vetting Master'!$C476)&gt;0, _xlfn.MAXIFS('SLCC Placement'!K:K, 'SLCC Placement'!B:B, 'Vetting Master'!$C476), IF($E476="", "", 0))</f>
        <v/>
      </c>
      <c r="J476" t="str">
        <f>IF(_xlfn.MAXIFS('SLCC Placement'!J:J, 'SLCC Placement'!B:B, 'Vetting Master'!$C476)&gt;0, _xlfn.MAXIFS('SLCC Placement'!J:J, 'SLCC Placement'!B:B, 'Vetting Master'!$C476), IF($E476="", "", 0))</f>
        <v/>
      </c>
      <c r="K476" s="5" t="str">
        <f>IFERROR(IF(AND(MATCH(C476,'AP Credit'!B:B,0)&gt;0, MATCH("ENGL 1010",'AP Credit'!J:J,0)&gt;0),"Yes","No"), IF($E476="", " ", "No"))</f>
        <v xml:space="preserve"> </v>
      </c>
      <c r="L476" s="11" t="str" cm="1">
        <f t="array" ref="L476">IF($E476="", "", _xlfn.IFNA(_xlfn.IFS( J476&gt;599,  "1210 - Verify C or Better",  AND(J476&gt;499, OR(I476&gt;13, G476&gt;17)), "1060 - Verify C or Better", AND( OR(G476&gt;17, I476&gt;13), OR(H476&gt;22, J476&gt;399)), "1050 - Verify C or Better", OR( H476&gt;21, J476&gt;299), "1010/1030/1040", OR( H476&gt;19, J476&gt;299), "1010/1030", OR( H476&gt;18, J476&gt;299), "1030"), "Verify C or better in Secondary Math 1,2,3"))</f>
        <v/>
      </c>
      <c r="M476" s="4" t="str">
        <f>IFERROR(VLOOKUP($E476, 'HS Info'!$A:$E, 5, FALSE), IF($E476="", "", "Not in HS Info"))</f>
        <v/>
      </c>
      <c r="N476" s="5" t="str">
        <f>IFERROR(VLOOKUP($C476,Holds!$C:$K, 2, FALSE), IF($E476="", "", 0))</f>
        <v/>
      </c>
      <c r="O476" s="7" t="str">
        <f>IF($E476="", "", _xlfn.XLOOKUP(C476, 'SLCC Student'!H:H, 'SLCC Student'!P:P, "Not Found", 0, 1))</f>
        <v/>
      </c>
      <c r="P476" s="5" t="str">
        <f>IFERROR(VLOOKUP($E476, 'SLCC Student'!$A:$Q, 10, FALSE), IF($E476="", "", "Not Admitted"))</f>
        <v/>
      </c>
      <c r="Q476" s="5" t="str">
        <f>IFERROR(VLOOKUP($E476,'SLCC Student'!$A:$Q,12,FALSE),IF($E476="","", "NotAdmitted"))</f>
        <v/>
      </c>
    </row>
    <row r="477" spans="1:17" x14ac:dyDescent="0.2">
      <c r="A477" s="5" t="str">
        <f>IFERROR(VLOOKUP($E477,'HS Info'!$A:$D,2,FALSE),IF($E477="","","Not in HS Info"))</f>
        <v/>
      </c>
      <c r="B477" s="6" t="str">
        <f>IFERROR(VLOOKUP($C477, 'SLCC Student'!$H:$R, 11, FALSE), IF($E477="", "",  "Not yet admitted"))</f>
        <v/>
      </c>
      <c r="C477" s="5" t="str">
        <f>IFERROR(VLOOKUP($E477,'SLCC Student'!$A:$R,8,FALSE), IF($E477="", "", "Not yet admitted"))</f>
        <v/>
      </c>
      <c r="D477" s="5" t="str">
        <f>IFERROR(VLOOKUP($E477, 'HS Info'!$A:$D, 3, FALSE), IF($E477="", "",  "Not in HS Info"))</f>
        <v/>
      </c>
      <c r="E477" t="str">
        <f>IF(ISBLANK('HS Info'!A476), "", 'HS Info'!A476)</f>
        <v/>
      </c>
      <c r="F477" s="5" t="str">
        <f>IFERROR(VLOOKUP($E477, 'HS Info'!$A:$D, 4, FALSE), IF($E477="", "", "Not in HS Info"))</f>
        <v/>
      </c>
      <c r="G477" t="str">
        <f>IF(_xlfn.MAXIFS(ACT!$K:$K, ACT!$B:$B, 'Vetting Master'!$C477)&gt;0, _xlfn.MAXIFS(ACT!$K:$K, ACT!$B:$B, 'Vetting Master'!$C477), IF($E477="", "", 0))</f>
        <v/>
      </c>
      <c r="H477" t="str">
        <f>IF(_xlfn.MAXIFS(ACT!$J:$J, ACT!$B:$B, 'Vetting Master'!$C477)&gt;0, _xlfn.MAXIFS(ACT!$J:$J, ACT!$B:$B, 'Vetting Master'!$C477), IF($E477="", "", 0))</f>
        <v/>
      </c>
      <c r="I477" t="str">
        <f>IF(_xlfn.MAXIFS('SLCC Placement'!K:K, 'SLCC Placement'!B:B, 'Vetting Master'!$C477)&gt;0, _xlfn.MAXIFS('SLCC Placement'!K:K, 'SLCC Placement'!B:B, 'Vetting Master'!$C477), IF($E477="", "", 0))</f>
        <v/>
      </c>
      <c r="J477" t="str">
        <f>IF(_xlfn.MAXIFS('SLCC Placement'!J:J, 'SLCC Placement'!B:B, 'Vetting Master'!$C477)&gt;0, _xlfn.MAXIFS('SLCC Placement'!J:J, 'SLCC Placement'!B:B, 'Vetting Master'!$C477), IF($E477="", "", 0))</f>
        <v/>
      </c>
      <c r="K477" s="5" t="str">
        <f>IFERROR(IF(AND(MATCH(C477,'AP Credit'!B:B,0)&gt;0, MATCH("ENGL 1010",'AP Credit'!J:J,0)&gt;0),"Yes","No"), IF($E477="", " ", "No"))</f>
        <v xml:space="preserve"> </v>
      </c>
      <c r="L477" s="11" t="str" cm="1">
        <f t="array" ref="L477">IF($E477="", "", _xlfn.IFNA(_xlfn.IFS( J477&gt;599,  "1210 - Verify C or Better",  AND(J477&gt;499, OR(I477&gt;13, G477&gt;17)), "1060 - Verify C or Better", AND( OR(G477&gt;17, I477&gt;13), OR(H477&gt;22, J477&gt;399)), "1050 - Verify C or Better", OR( H477&gt;21, J477&gt;299), "1010/1030/1040", OR( H477&gt;19, J477&gt;299), "1010/1030", OR( H477&gt;18, J477&gt;299), "1030"), "Verify C or better in Secondary Math 1,2,3"))</f>
        <v/>
      </c>
      <c r="M477" s="4" t="str">
        <f>IFERROR(VLOOKUP($E477, 'HS Info'!$A:$E, 5, FALSE), IF($E477="", "", "Not in HS Info"))</f>
        <v/>
      </c>
      <c r="N477" s="5" t="str">
        <f>IFERROR(VLOOKUP($C477,Holds!$C:$K, 2, FALSE), IF($E477="", "", 0))</f>
        <v/>
      </c>
      <c r="O477" s="7" t="str">
        <f>IF($E477="", "", _xlfn.XLOOKUP(C477, 'SLCC Student'!H:H, 'SLCC Student'!P:P, "Not Found", 0, 1))</f>
        <v/>
      </c>
      <c r="P477" s="5" t="str">
        <f>IFERROR(VLOOKUP($E477, 'SLCC Student'!$A:$Q, 10, FALSE), IF($E477="", "", "Not Admitted"))</f>
        <v/>
      </c>
      <c r="Q477" s="5" t="str">
        <f>IFERROR(VLOOKUP($E477,'SLCC Student'!$A:$Q,12,FALSE),IF($E477="","", "NotAdmitted"))</f>
        <v/>
      </c>
    </row>
    <row r="478" spans="1:17" x14ac:dyDescent="0.2">
      <c r="A478" s="5" t="str">
        <f>IFERROR(VLOOKUP($E478,'HS Info'!$A:$D,2,FALSE),IF($E478="","","Not in HS Info"))</f>
        <v/>
      </c>
      <c r="B478" s="6" t="str">
        <f>IFERROR(VLOOKUP($C478, 'SLCC Student'!$H:$R, 11, FALSE), IF($E478="", "",  "Not yet admitted"))</f>
        <v/>
      </c>
      <c r="C478" s="5" t="str">
        <f>IFERROR(VLOOKUP($E478,'SLCC Student'!$A:$R,8,FALSE), IF($E478="", "", "Not yet admitted"))</f>
        <v/>
      </c>
      <c r="D478" s="5" t="str">
        <f>IFERROR(VLOOKUP($E478, 'HS Info'!$A:$D, 3, FALSE), IF($E478="", "",  "Not in HS Info"))</f>
        <v/>
      </c>
      <c r="E478" t="str">
        <f>IF(ISBLANK('HS Info'!A477), "", 'HS Info'!A477)</f>
        <v/>
      </c>
      <c r="F478" s="5" t="str">
        <f>IFERROR(VLOOKUP($E478, 'HS Info'!$A:$D, 4, FALSE), IF($E478="", "", "Not in HS Info"))</f>
        <v/>
      </c>
      <c r="G478" t="str">
        <f>IF(_xlfn.MAXIFS(ACT!$K:$K, ACT!$B:$B, 'Vetting Master'!$C478)&gt;0, _xlfn.MAXIFS(ACT!$K:$K, ACT!$B:$B, 'Vetting Master'!$C478), IF($E478="", "", 0))</f>
        <v/>
      </c>
      <c r="H478" t="str">
        <f>IF(_xlfn.MAXIFS(ACT!$J:$J, ACT!$B:$B, 'Vetting Master'!$C478)&gt;0, _xlfn.MAXIFS(ACT!$J:$J, ACT!$B:$B, 'Vetting Master'!$C478), IF($E478="", "", 0))</f>
        <v/>
      </c>
      <c r="I478" t="str">
        <f>IF(_xlfn.MAXIFS('SLCC Placement'!K:K, 'SLCC Placement'!B:B, 'Vetting Master'!$C478)&gt;0, _xlfn.MAXIFS('SLCC Placement'!K:K, 'SLCC Placement'!B:B, 'Vetting Master'!$C478), IF($E478="", "", 0))</f>
        <v/>
      </c>
      <c r="J478" t="str">
        <f>IF(_xlfn.MAXIFS('SLCC Placement'!J:J, 'SLCC Placement'!B:B, 'Vetting Master'!$C478)&gt;0, _xlfn.MAXIFS('SLCC Placement'!J:J, 'SLCC Placement'!B:B, 'Vetting Master'!$C478), IF($E478="", "", 0))</f>
        <v/>
      </c>
      <c r="K478" s="5" t="str">
        <f>IFERROR(IF(AND(MATCH(C478,'AP Credit'!B:B,0)&gt;0, MATCH("ENGL 1010",'AP Credit'!J:J,0)&gt;0),"Yes","No"), IF($E478="", " ", "No"))</f>
        <v xml:space="preserve"> </v>
      </c>
      <c r="L478" s="11" t="str" cm="1">
        <f t="array" ref="L478">IF($E478="", "", _xlfn.IFNA(_xlfn.IFS( J478&gt;599,  "1210 - Verify C or Better",  AND(J478&gt;499, OR(I478&gt;13, G478&gt;17)), "1060 - Verify C or Better", AND( OR(G478&gt;17, I478&gt;13), OR(H478&gt;22, J478&gt;399)), "1050 - Verify C or Better", OR( H478&gt;21, J478&gt;299), "1010/1030/1040", OR( H478&gt;19, J478&gt;299), "1010/1030", OR( H478&gt;18, J478&gt;299), "1030"), "Verify C or better in Secondary Math 1,2,3"))</f>
        <v/>
      </c>
      <c r="M478" s="4" t="str">
        <f>IFERROR(VLOOKUP($E478, 'HS Info'!$A:$E, 5, FALSE), IF($E478="", "", "Not in HS Info"))</f>
        <v/>
      </c>
      <c r="N478" s="5" t="str">
        <f>IFERROR(VLOOKUP($C478,Holds!$C:$K, 2, FALSE), IF($E478="", "", 0))</f>
        <v/>
      </c>
      <c r="O478" s="7" t="str">
        <f>IF($E478="", "", _xlfn.XLOOKUP(C478, 'SLCC Student'!H:H, 'SLCC Student'!P:P, "Not Found", 0, 1))</f>
        <v/>
      </c>
      <c r="P478" s="5" t="str">
        <f>IFERROR(VLOOKUP($E478, 'SLCC Student'!$A:$Q, 10, FALSE), IF($E478="", "", "Not Admitted"))</f>
        <v/>
      </c>
      <c r="Q478" s="5" t="str">
        <f>IFERROR(VLOOKUP($E478,'SLCC Student'!$A:$Q,12,FALSE),IF($E478="","", "NotAdmitted"))</f>
        <v/>
      </c>
    </row>
    <row r="479" spans="1:17" x14ac:dyDescent="0.2">
      <c r="A479" s="5" t="str">
        <f>IFERROR(VLOOKUP($E479,'HS Info'!$A:$D,2,FALSE),IF($E479="","","Not in HS Info"))</f>
        <v/>
      </c>
      <c r="B479" s="6" t="str">
        <f>IFERROR(VLOOKUP($C479, 'SLCC Student'!$H:$R, 11, FALSE), IF($E479="", "",  "Not yet admitted"))</f>
        <v/>
      </c>
      <c r="C479" s="5" t="str">
        <f>IFERROR(VLOOKUP($E479,'SLCC Student'!$A:$R,8,FALSE), IF($E479="", "", "Not yet admitted"))</f>
        <v/>
      </c>
      <c r="D479" s="5" t="str">
        <f>IFERROR(VLOOKUP($E479, 'HS Info'!$A:$D, 3, FALSE), IF($E479="", "",  "Not in HS Info"))</f>
        <v/>
      </c>
      <c r="E479" t="str">
        <f>IF(ISBLANK('HS Info'!A478), "", 'HS Info'!A478)</f>
        <v/>
      </c>
      <c r="F479" s="5" t="str">
        <f>IFERROR(VLOOKUP($E479, 'HS Info'!$A:$D, 4, FALSE), IF($E479="", "", "Not in HS Info"))</f>
        <v/>
      </c>
      <c r="G479" t="str">
        <f>IF(_xlfn.MAXIFS(ACT!$K:$K, ACT!$B:$B, 'Vetting Master'!$C479)&gt;0, _xlfn.MAXIFS(ACT!$K:$K, ACT!$B:$B, 'Vetting Master'!$C479), IF($E479="", "", 0))</f>
        <v/>
      </c>
      <c r="H479" t="str">
        <f>IF(_xlfn.MAXIFS(ACT!$J:$J, ACT!$B:$B, 'Vetting Master'!$C479)&gt;0, _xlfn.MAXIFS(ACT!$J:$J, ACT!$B:$B, 'Vetting Master'!$C479), IF($E479="", "", 0))</f>
        <v/>
      </c>
      <c r="I479" t="str">
        <f>IF(_xlfn.MAXIFS('SLCC Placement'!K:K, 'SLCC Placement'!B:B, 'Vetting Master'!$C479)&gt;0, _xlfn.MAXIFS('SLCC Placement'!K:K, 'SLCC Placement'!B:B, 'Vetting Master'!$C479), IF($E479="", "", 0))</f>
        <v/>
      </c>
      <c r="J479" t="str">
        <f>IF(_xlfn.MAXIFS('SLCC Placement'!J:J, 'SLCC Placement'!B:B, 'Vetting Master'!$C479)&gt;0, _xlfn.MAXIFS('SLCC Placement'!J:J, 'SLCC Placement'!B:B, 'Vetting Master'!$C479), IF($E479="", "", 0))</f>
        <v/>
      </c>
      <c r="K479" s="5" t="str">
        <f>IFERROR(IF(AND(MATCH(C479,'AP Credit'!B:B,0)&gt;0, MATCH("ENGL 1010",'AP Credit'!J:J,0)&gt;0),"Yes","No"), IF($E479="", " ", "No"))</f>
        <v xml:space="preserve"> </v>
      </c>
      <c r="L479" s="11" t="str" cm="1">
        <f t="array" ref="L479">IF($E479="", "", _xlfn.IFNA(_xlfn.IFS( J479&gt;599,  "1210 - Verify C or Better",  AND(J479&gt;499, OR(I479&gt;13, G479&gt;17)), "1060 - Verify C or Better", AND( OR(G479&gt;17, I479&gt;13), OR(H479&gt;22, J479&gt;399)), "1050 - Verify C or Better", OR( H479&gt;21, J479&gt;299), "1010/1030/1040", OR( H479&gt;19, J479&gt;299), "1010/1030", OR( H479&gt;18, J479&gt;299), "1030"), "Verify C or better in Secondary Math 1,2,3"))</f>
        <v/>
      </c>
      <c r="M479" s="4" t="str">
        <f>IFERROR(VLOOKUP($E479, 'HS Info'!$A:$E, 5, FALSE), IF($E479="", "", "Not in HS Info"))</f>
        <v/>
      </c>
      <c r="N479" s="5" t="str">
        <f>IFERROR(VLOOKUP($C479,Holds!$C:$K, 2, FALSE), IF($E479="", "", 0))</f>
        <v/>
      </c>
      <c r="O479" s="7" t="str">
        <f>IF($E479="", "", _xlfn.XLOOKUP(C479, 'SLCC Student'!H:H, 'SLCC Student'!P:P, "Not Found", 0, 1))</f>
        <v/>
      </c>
      <c r="P479" s="5" t="str">
        <f>IFERROR(VLOOKUP($E479, 'SLCC Student'!$A:$Q, 10, FALSE), IF($E479="", "", "Not Admitted"))</f>
        <v/>
      </c>
      <c r="Q479" s="5" t="str">
        <f>IFERROR(VLOOKUP($E479,'SLCC Student'!$A:$Q,12,FALSE),IF($E479="","", "NotAdmitted"))</f>
        <v/>
      </c>
    </row>
    <row r="480" spans="1:17" x14ac:dyDescent="0.2">
      <c r="A480" s="5" t="str">
        <f>IFERROR(VLOOKUP($E480,'HS Info'!$A:$D,2,FALSE),IF($E480="","","Not in HS Info"))</f>
        <v/>
      </c>
      <c r="B480" s="6" t="str">
        <f>IFERROR(VLOOKUP($C480, 'SLCC Student'!$H:$R, 11, FALSE), IF($E480="", "",  "Not yet admitted"))</f>
        <v/>
      </c>
      <c r="C480" s="5" t="str">
        <f>IFERROR(VLOOKUP($E480,'SLCC Student'!$A:$R,8,FALSE), IF($E480="", "", "Not yet admitted"))</f>
        <v/>
      </c>
      <c r="D480" s="5" t="str">
        <f>IFERROR(VLOOKUP($E480, 'HS Info'!$A:$D, 3, FALSE), IF($E480="", "",  "Not in HS Info"))</f>
        <v/>
      </c>
      <c r="E480" t="str">
        <f>IF(ISBLANK('HS Info'!A479), "", 'HS Info'!A479)</f>
        <v/>
      </c>
      <c r="F480" s="5" t="str">
        <f>IFERROR(VLOOKUP($E480, 'HS Info'!$A:$D, 4, FALSE), IF($E480="", "", "Not in HS Info"))</f>
        <v/>
      </c>
      <c r="G480" t="str">
        <f>IF(_xlfn.MAXIFS(ACT!$K:$K, ACT!$B:$B, 'Vetting Master'!$C480)&gt;0, _xlfn.MAXIFS(ACT!$K:$K, ACT!$B:$B, 'Vetting Master'!$C480), IF($E480="", "", 0))</f>
        <v/>
      </c>
      <c r="H480" t="str">
        <f>IF(_xlfn.MAXIFS(ACT!$J:$J, ACT!$B:$B, 'Vetting Master'!$C480)&gt;0, _xlfn.MAXIFS(ACT!$J:$J, ACT!$B:$B, 'Vetting Master'!$C480), IF($E480="", "", 0))</f>
        <v/>
      </c>
      <c r="I480" t="str">
        <f>IF(_xlfn.MAXIFS('SLCC Placement'!K:K, 'SLCC Placement'!B:B, 'Vetting Master'!$C480)&gt;0, _xlfn.MAXIFS('SLCC Placement'!K:K, 'SLCC Placement'!B:B, 'Vetting Master'!$C480), IF($E480="", "", 0))</f>
        <v/>
      </c>
      <c r="J480" t="str">
        <f>IF(_xlfn.MAXIFS('SLCC Placement'!J:J, 'SLCC Placement'!B:B, 'Vetting Master'!$C480)&gt;0, _xlfn.MAXIFS('SLCC Placement'!J:J, 'SLCC Placement'!B:B, 'Vetting Master'!$C480), IF($E480="", "", 0))</f>
        <v/>
      </c>
      <c r="K480" s="5" t="str">
        <f>IFERROR(IF(AND(MATCH(C480,'AP Credit'!B:B,0)&gt;0, MATCH("ENGL 1010",'AP Credit'!J:J,0)&gt;0),"Yes","No"), IF($E480="", " ", "No"))</f>
        <v xml:space="preserve"> </v>
      </c>
      <c r="L480" s="11" t="str" cm="1">
        <f t="array" ref="L480">IF($E480="", "", _xlfn.IFNA(_xlfn.IFS( J480&gt;599,  "1210 - Verify C or Better",  AND(J480&gt;499, OR(I480&gt;13, G480&gt;17)), "1060 - Verify C or Better", AND( OR(G480&gt;17, I480&gt;13), OR(H480&gt;22, J480&gt;399)), "1050 - Verify C or Better", OR( H480&gt;21, J480&gt;299), "1010/1030/1040", OR( H480&gt;19, J480&gt;299), "1010/1030", OR( H480&gt;18, J480&gt;299), "1030"), "Verify C or better in Secondary Math 1,2,3"))</f>
        <v/>
      </c>
      <c r="M480" s="4" t="str">
        <f>IFERROR(VLOOKUP($E480, 'HS Info'!$A:$E, 5, FALSE), IF($E480="", "", "Not in HS Info"))</f>
        <v/>
      </c>
      <c r="N480" s="5" t="str">
        <f>IFERROR(VLOOKUP($C480,Holds!$C:$K, 2, FALSE), IF($E480="", "", 0))</f>
        <v/>
      </c>
      <c r="O480" s="7" t="str">
        <f>IF($E480="", "", _xlfn.XLOOKUP(C480, 'SLCC Student'!H:H, 'SLCC Student'!P:P, "Not Found", 0, 1))</f>
        <v/>
      </c>
      <c r="P480" s="5" t="str">
        <f>IFERROR(VLOOKUP($E480, 'SLCC Student'!$A:$Q, 10, FALSE), IF($E480="", "", "Not Admitted"))</f>
        <v/>
      </c>
      <c r="Q480" s="5" t="str">
        <f>IFERROR(VLOOKUP($E480,'SLCC Student'!$A:$Q,12,FALSE),IF($E480="","", "NotAdmitted"))</f>
        <v/>
      </c>
    </row>
    <row r="481" spans="1:17" x14ac:dyDescent="0.2">
      <c r="A481" s="5" t="str">
        <f>IFERROR(VLOOKUP($E481,'HS Info'!$A:$D,2,FALSE),IF($E481="","","Not in HS Info"))</f>
        <v/>
      </c>
      <c r="B481" s="6" t="str">
        <f>IFERROR(VLOOKUP($C481, 'SLCC Student'!$H:$R, 11, FALSE), IF($E481="", "",  "Not yet admitted"))</f>
        <v/>
      </c>
      <c r="C481" s="5" t="str">
        <f>IFERROR(VLOOKUP($E481,'SLCC Student'!$A:$R,8,FALSE), IF($E481="", "", "Not yet admitted"))</f>
        <v/>
      </c>
      <c r="D481" s="5" t="str">
        <f>IFERROR(VLOOKUP($E481, 'HS Info'!$A:$D, 3, FALSE), IF($E481="", "",  "Not in HS Info"))</f>
        <v/>
      </c>
      <c r="E481" t="str">
        <f>IF(ISBLANK('HS Info'!A480), "", 'HS Info'!A480)</f>
        <v/>
      </c>
      <c r="F481" s="5" t="str">
        <f>IFERROR(VLOOKUP($E481, 'HS Info'!$A:$D, 4, FALSE), IF($E481="", "", "Not in HS Info"))</f>
        <v/>
      </c>
      <c r="G481" t="str">
        <f>IF(_xlfn.MAXIFS(ACT!$K:$K, ACT!$B:$B, 'Vetting Master'!$C481)&gt;0, _xlfn.MAXIFS(ACT!$K:$K, ACT!$B:$B, 'Vetting Master'!$C481), IF($E481="", "", 0))</f>
        <v/>
      </c>
      <c r="H481" t="str">
        <f>IF(_xlfn.MAXIFS(ACT!$J:$J, ACT!$B:$B, 'Vetting Master'!$C481)&gt;0, _xlfn.MAXIFS(ACT!$J:$J, ACT!$B:$B, 'Vetting Master'!$C481), IF($E481="", "", 0))</f>
        <v/>
      </c>
      <c r="I481" t="str">
        <f>IF(_xlfn.MAXIFS('SLCC Placement'!K:K, 'SLCC Placement'!B:B, 'Vetting Master'!$C481)&gt;0, _xlfn.MAXIFS('SLCC Placement'!K:K, 'SLCC Placement'!B:B, 'Vetting Master'!$C481), IF($E481="", "", 0))</f>
        <v/>
      </c>
      <c r="J481" t="str">
        <f>IF(_xlfn.MAXIFS('SLCC Placement'!J:J, 'SLCC Placement'!B:B, 'Vetting Master'!$C481)&gt;0, _xlfn.MAXIFS('SLCC Placement'!J:J, 'SLCC Placement'!B:B, 'Vetting Master'!$C481), IF($E481="", "", 0))</f>
        <v/>
      </c>
      <c r="K481" s="5" t="str">
        <f>IFERROR(IF(AND(MATCH(C481,'AP Credit'!B:B,0)&gt;0, MATCH("ENGL 1010",'AP Credit'!J:J,0)&gt;0),"Yes","No"), IF($E481="", " ", "No"))</f>
        <v xml:space="preserve"> </v>
      </c>
      <c r="L481" s="11" t="str" cm="1">
        <f t="array" ref="L481">IF($E481="", "", _xlfn.IFNA(_xlfn.IFS( J481&gt;599,  "1210 - Verify C or Better",  AND(J481&gt;499, OR(I481&gt;13, G481&gt;17)), "1060 - Verify C or Better", AND( OR(G481&gt;17, I481&gt;13), OR(H481&gt;22, J481&gt;399)), "1050 - Verify C or Better", OR( H481&gt;21, J481&gt;299), "1010/1030/1040", OR( H481&gt;19, J481&gt;299), "1010/1030", OR( H481&gt;18, J481&gt;299), "1030"), "Verify C or better in Secondary Math 1,2,3"))</f>
        <v/>
      </c>
      <c r="M481" s="4" t="str">
        <f>IFERROR(VLOOKUP($E481, 'HS Info'!$A:$E, 5, FALSE), IF($E481="", "", "Not in HS Info"))</f>
        <v/>
      </c>
      <c r="N481" s="5" t="str">
        <f>IFERROR(VLOOKUP($C481,Holds!$C:$K, 2, FALSE), IF($E481="", "", 0))</f>
        <v/>
      </c>
      <c r="O481" s="7" t="str">
        <f>IF($E481="", "", _xlfn.XLOOKUP(C481, 'SLCC Student'!H:H, 'SLCC Student'!P:P, "Not Found", 0, 1))</f>
        <v/>
      </c>
      <c r="P481" s="5" t="str">
        <f>IFERROR(VLOOKUP($E481, 'SLCC Student'!$A:$Q, 10, FALSE), IF($E481="", "", "Not Admitted"))</f>
        <v/>
      </c>
      <c r="Q481" s="5" t="str">
        <f>IFERROR(VLOOKUP($E481,'SLCC Student'!$A:$Q,12,FALSE),IF($E481="","", "NotAdmitted"))</f>
        <v/>
      </c>
    </row>
    <row r="482" spans="1:17" x14ac:dyDescent="0.2">
      <c r="A482" s="5" t="str">
        <f>IFERROR(VLOOKUP($E482,'HS Info'!$A:$D,2,FALSE),IF($E482="","","Not in HS Info"))</f>
        <v/>
      </c>
      <c r="B482" s="6" t="str">
        <f>IFERROR(VLOOKUP($C482, 'SLCC Student'!$H:$R, 11, FALSE), IF($E482="", "",  "Not yet admitted"))</f>
        <v/>
      </c>
      <c r="C482" s="5" t="str">
        <f>IFERROR(VLOOKUP($E482,'SLCC Student'!$A:$R,8,FALSE), IF($E482="", "", "Not yet admitted"))</f>
        <v/>
      </c>
      <c r="D482" s="5" t="str">
        <f>IFERROR(VLOOKUP($E482, 'HS Info'!$A:$D, 3, FALSE), IF($E482="", "",  "Not in HS Info"))</f>
        <v/>
      </c>
      <c r="E482" t="str">
        <f>IF(ISBLANK('HS Info'!A481), "", 'HS Info'!A481)</f>
        <v/>
      </c>
      <c r="F482" s="5" t="str">
        <f>IFERROR(VLOOKUP($E482, 'HS Info'!$A:$D, 4, FALSE), IF($E482="", "", "Not in HS Info"))</f>
        <v/>
      </c>
      <c r="G482" t="str">
        <f>IF(_xlfn.MAXIFS(ACT!$K:$K, ACT!$B:$B, 'Vetting Master'!$C482)&gt;0, _xlfn.MAXIFS(ACT!$K:$K, ACT!$B:$B, 'Vetting Master'!$C482), IF($E482="", "", 0))</f>
        <v/>
      </c>
      <c r="H482" t="str">
        <f>IF(_xlfn.MAXIFS(ACT!$J:$J, ACT!$B:$B, 'Vetting Master'!$C482)&gt;0, _xlfn.MAXIFS(ACT!$J:$J, ACT!$B:$B, 'Vetting Master'!$C482), IF($E482="", "", 0))</f>
        <v/>
      </c>
      <c r="I482" t="str">
        <f>IF(_xlfn.MAXIFS('SLCC Placement'!K:K, 'SLCC Placement'!B:B, 'Vetting Master'!$C482)&gt;0, _xlfn.MAXIFS('SLCC Placement'!K:K, 'SLCC Placement'!B:B, 'Vetting Master'!$C482), IF($E482="", "", 0))</f>
        <v/>
      </c>
      <c r="J482" t="str">
        <f>IF(_xlfn.MAXIFS('SLCC Placement'!J:J, 'SLCC Placement'!B:B, 'Vetting Master'!$C482)&gt;0, _xlfn.MAXIFS('SLCC Placement'!J:J, 'SLCC Placement'!B:B, 'Vetting Master'!$C482), IF($E482="", "", 0))</f>
        <v/>
      </c>
      <c r="K482" s="5" t="str">
        <f>IFERROR(IF(AND(MATCH(C482,'AP Credit'!B:B,0)&gt;0, MATCH("ENGL 1010",'AP Credit'!J:J,0)&gt;0),"Yes","No"), IF($E482="", " ", "No"))</f>
        <v xml:space="preserve"> </v>
      </c>
      <c r="L482" s="11" t="str" cm="1">
        <f t="array" ref="L482">IF($E482="", "", _xlfn.IFNA(_xlfn.IFS( J482&gt;599,  "1210 - Verify C or Better",  AND(J482&gt;499, OR(I482&gt;13, G482&gt;17)), "1060 - Verify C or Better", AND( OR(G482&gt;17, I482&gt;13), OR(H482&gt;22, J482&gt;399)), "1050 - Verify C or Better", OR( H482&gt;21, J482&gt;299), "1010/1030/1040", OR( H482&gt;19, J482&gt;299), "1010/1030", OR( H482&gt;18, J482&gt;299), "1030"), "Verify C or better in Secondary Math 1,2,3"))</f>
        <v/>
      </c>
      <c r="M482" s="4" t="str">
        <f>IFERROR(VLOOKUP($E482, 'HS Info'!$A:$E, 5, FALSE), IF($E482="", "", "Not in HS Info"))</f>
        <v/>
      </c>
      <c r="N482" s="5" t="str">
        <f>IFERROR(VLOOKUP($C482,Holds!$C:$K, 2, FALSE), IF($E482="", "", 0))</f>
        <v/>
      </c>
      <c r="O482" s="7" t="str">
        <f>IF($E482="", "", _xlfn.XLOOKUP(C482, 'SLCC Student'!H:H, 'SLCC Student'!P:P, "Not Found", 0, 1))</f>
        <v/>
      </c>
      <c r="P482" s="5" t="str">
        <f>IFERROR(VLOOKUP($E482, 'SLCC Student'!$A:$Q, 10, FALSE), IF($E482="", "", "Not Admitted"))</f>
        <v/>
      </c>
      <c r="Q482" s="5" t="str">
        <f>IFERROR(VLOOKUP($E482,'SLCC Student'!$A:$Q,12,FALSE),IF($E482="","", "NotAdmitted"))</f>
        <v/>
      </c>
    </row>
    <row r="483" spans="1:17" x14ac:dyDescent="0.2">
      <c r="A483" s="5" t="str">
        <f>IFERROR(VLOOKUP($E483,'HS Info'!$A:$D,2,FALSE),IF($E483="","","Not in HS Info"))</f>
        <v/>
      </c>
      <c r="B483" s="6" t="str">
        <f>IFERROR(VLOOKUP($C483, 'SLCC Student'!$H:$R, 11, FALSE), IF($E483="", "",  "Not yet admitted"))</f>
        <v/>
      </c>
      <c r="C483" s="5" t="str">
        <f>IFERROR(VLOOKUP($E483,'SLCC Student'!$A:$R,8,FALSE), IF($E483="", "", "Not yet admitted"))</f>
        <v/>
      </c>
      <c r="D483" s="5" t="str">
        <f>IFERROR(VLOOKUP($E483, 'HS Info'!$A:$D, 3, FALSE), IF($E483="", "",  "Not in HS Info"))</f>
        <v/>
      </c>
      <c r="E483" t="str">
        <f>IF(ISBLANK('HS Info'!A482), "", 'HS Info'!A482)</f>
        <v/>
      </c>
      <c r="F483" s="5" t="str">
        <f>IFERROR(VLOOKUP($E483, 'HS Info'!$A:$D, 4, FALSE), IF($E483="", "", "Not in HS Info"))</f>
        <v/>
      </c>
      <c r="G483" t="str">
        <f>IF(_xlfn.MAXIFS(ACT!$K:$K, ACT!$B:$B, 'Vetting Master'!$C483)&gt;0, _xlfn.MAXIFS(ACT!$K:$K, ACT!$B:$B, 'Vetting Master'!$C483), IF($E483="", "", 0))</f>
        <v/>
      </c>
      <c r="H483" t="str">
        <f>IF(_xlfn.MAXIFS(ACT!$J:$J, ACT!$B:$B, 'Vetting Master'!$C483)&gt;0, _xlfn.MAXIFS(ACT!$J:$J, ACT!$B:$B, 'Vetting Master'!$C483), IF($E483="", "", 0))</f>
        <v/>
      </c>
      <c r="I483" t="str">
        <f>IF(_xlfn.MAXIFS('SLCC Placement'!K:K, 'SLCC Placement'!B:B, 'Vetting Master'!$C483)&gt;0, _xlfn.MAXIFS('SLCC Placement'!K:K, 'SLCC Placement'!B:B, 'Vetting Master'!$C483), IF($E483="", "", 0))</f>
        <v/>
      </c>
      <c r="J483" t="str">
        <f>IF(_xlfn.MAXIFS('SLCC Placement'!J:J, 'SLCC Placement'!B:B, 'Vetting Master'!$C483)&gt;0, _xlfn.MAXIFS('SLCC Placement'!J:J, 'SLCC Placement'!B:B, 'Vetting Master'!$C483), IF($E483="", "", 0))</f>
        <v/>
      </c>
      <c r="K483" s="5" t="str">
        <f>IFERROR(IF(AND(MATCH(C483,'AP Credit'!B:B,0)&gt;0, MATCH("ENGL 1010",'AP Credit'!J:J,0)&gt;0),"Yes","No"), IF($E483="", " ", "No"))</f>
        <v xml:space="preserve"> </v>
      </c>
      <c r="L483" s="11" t="str" cm="1">
        <f t="array" ref="L483">IF($E483="", "", _xlfn.IFNA(_xlfn.IFS( J483&gt;599,  "1210 - Verify C or Better",  AND(J483&gt;499, OR(I483&gt;13, G483&gt;17)), "1060 - Verify C or Better", AND( OR(G483&gt;17, I483&gt;13), OR(H483&gt;22, J483&gt;399)), "1050 - Verify C or Better", OR( H483&gt;21, J483&gt;299), "1010/1030/1040", OR( H483&gt;19, J483&gt;299), "1010/1030", OR( H483&gt;18, J483&gt;299), "1030"), "Verify C or better in Secondary Math 1,2,3"))</f>
        <v/>
      </c>
      <c r="M483" s="4" t="str">
        <f>IFERROR(VLOOKUP($E483, 'HS Info'!$A:$E, 5, FALSE), IF($E483="", "", "Not in HS Info"))</f>
        <v/>
      </c>
      <c r="N483" s="5" t="str">
        <f>IFERROR(VLOOKUP($C483,Holds!$C:$K, 2, FALSE), IF($E483="", "", 0))</f>
        <v/>
      </c>
      <c r="O483" s="7" t="str">
        <f>IF($E483="", "", _xlfn.XLOOKUP(C483, 'SLCC Student'!H:H, 'SLCC Student'!P:P, "Not Found", 0, 1))</f>
        <v/>
      </c>
      <c r="P483" s="5" t="str">
        <f>IFERROR(VLOOKUP($E483, 'SLCC Student'!$A:$Q, 10, FALSE), IF($E483="", "", "Not Admitted"))</f>
        <v/>
      </c>
      <c r="Q483" s="5" t="str">
        <f>IFERROR(VLOOKUP($E483,'SLCC Student'!$A:$Q,12,FALSE),IF($E483="","", "NotAdmitted"))</f>
        <v/>
      </c>
    </row>
    <row r="484" spans="1:17" x14ac:dyDescent="0.2">
      <c r="A484" s="5" t="str">
        <f>IFERROR(VLOOKUP($E484,'HS Info'!$A:$D,2,FALSE),IF($E484="","","Not in HS Info"))</f>
        <v/>
      </c>
      <c r="B484" s="6" t="str">
        <f>IFERROR(VLOOKUP($C484, 'SLCC Student'!$H:$R, 11, FALSE), IF($E484="", "",  "Not yet admitted"))</f>
        <v/>
      </c>
      <c r="C484" s="5" t="str">
        <f>IFERROR(VLOOKUP($E484,'SLCC Student'!$A:$R,8,FALSE), IF($E484="", "", "Not yet admitted"))</f>
        <v/>
      </c>
      <c r="D484" s="5" t="str">
        <f>IFERROR(VLOOKUP($E484, 'HS Info'!$A:$D, 3, FALSE), IF($E484="", "",  "Not in HS Info"))</f>
        <v/>
      </c>
      <c r="E484" t="str">
        <f>IF(ISBLANK('HS Info'!A483), "", 'HS Info'!A483)</f>
        <v/>
      </c>
      <c r="F484" s="5" t="str">
        <f>IFERROR(VLOOKUP($E484, 'HS Info'!$A:$D, 4, FALSE), IF($E484="", "", "Not in HS Info"))</f>
        <v/>
      </c>
      <c r="G484" t="str">
        <f>IF(_xlfn.MAXIFS(ACT!$K:$K, ACT!$B:$B, 'Vetting Master'!$C484)&gt;0, _xlfn.MAXIFS(ACT!$K:$K, ACT!$B:$B, 'Vetting Master'!$C484), IF($E484="", "", 0))</f>
        <v/>
      </c>
      <c r="H484" t="str">
        <f>IF(_xlfn.MAXIFS(ACT!$J:$J, ACT!$B:$B, 'Vetting Master'!$C484)&gt;0, _xlfn.MAXIFS(ACT!$J:$J, ACT!$B:$B, 'Vetting Master'!$C484), IF($E484="", "", 0))</f>
        <v/>
      </c>
      <c r="I484" t="str">
        <f>IF(_xlfn.MAXIFS('SLCC Placement'!K:K, 'SLCC Placement'!B:B, 'Vetting Master'!$C484)&gt;0, _xlfn.MAXIFS('SLCC Placement'!K:K, 'SLCC Placement'!B:B, 'Vetting Master'!$C484), IF($E484="", "", 0))</f>
        <v/>
      </c>
      <c r="J484" t="str">
        <f>IF(_xlfn.MAXIFS('SLCC Placement'!J:J, 'SLCC Placement'!B:B, 'Vetting Master'!$C484)&gt;0, _xlfn.MAXIFS('SLCC Placement'!J:J, 'SLCC Placement'!B:B, 'Vetting Master'!$C484), IF($E484="", "", 0))</f>
        <v/>
      </c>
      <c r="K484" s="5" t="str">
        <f>IFERROR(IF(AND(MATCH(C484,'AP Credit'!B:B,0)&gt;0, MATCH("ENGL 1010",'AP Credit'!J:J,0)&gt;0),"Yes","No"), IF($E484="", " ", "No"))</f>
        <v xml:space="preserve"> </v>
      </c>
      <c r="L484" s="11" t="str" cm="1">
        <f t="array" ref="L484">IF($E484="", "", _xlfn.IFNA(_xlfn.IFS( J484&gt;599,  "1210 - Verify C or Better",  AND(J484&gt;499, OR(I484&gt;13, G484&gt;17)), "1060 - Verify C or Better", AND( OR(G484&gt;17, I484&gt;13), OR(H484&gt;22, J484&gt;399)), "1050 - Verify C or Better", OR( H484&gt;21, J484&gt;299), "1010/1030/1040", OR( H484&gt;19, J484&gt;299), "1010/1030", OR( H484&gt;18, J484&gt;299), "1030"), "Verify C or better in Secondary Math 1,2,3"))</f>
        <v/>
      </c>
      <c r="M484" s="4" t="str">
        <f>IFERROR(VLOOKUP($E484, 'HS Info'!$A:$E, 5, FALSE), IF($E484="", "", "Not in HS Info"))</f>
        <v/>
      </c>
      <c r="N484" s="5" t="str">
        <f>IFERROR(VLOOKUP($C484,Holds!$C:$K, 2, FALSE), IF($E484="", "", 0))</f>
        <v/>
      </c>
      <c r="O484" s="7" t="str">
        <f>IF($E484="", "", _xlfn.XLOOKUP(C484, 'SLCC Student'!H:H, 'SLCC Student'!P:P, "Not Found", 0, 1))</f>
        <v/>
      </c>
      <c r="P484" s="5" t="str">
        <f>IFERROR(VLOOKUP($E484, 'SLCC Student'!$A:$Q, 10, FALSE), IF($E484="", "", "Not Admitted"))</f>
        <v/>
      </c>
      <c r="Q484" s="5" t="str">
        <f>IFERROR(VLOOKUP($E484,'SLCC Student'!$A:$Q,12,FALSE),IF($E484="","", "NotAdmitted"))</f>
        <v/>
      </c>
    </row>
    <row r="485" spans="1:17" x14ac:dyDescent="0.2">
      <c r="A485" s="5" t="str">
        <f>IFERROR(VLOOKUP($E485,'HS Info'!$A:$D,2,FALSE),IF($E485="","","Not in HS Info"))</f>
        <v/>
      </c>
      <c r="B485" s="6" t="str">
        <f>IFERROR(VLOOKUP($C485, 'SLCC Student'!$H:$R, 11, FALSE), IF($E485="", "",  "Not yet admitted"))</f>
        <v/>
      </c>
      <c r="C485" s="5" t="str">
        <f>IFERROR(VLOOKUP($E485,'SLCC Student'!$A:$R,8,FALSE), IF($E485="", "", "Not yet admitted"))</f>
        <v/>
      </c>
      <c r="D485" s="5" t="str">
        <f>IFERROR(VLOOKUP($E485, 'HS Info'!$A:$D, 3, FALSE), IF($E485="", "",  "Not in HS Info"))</f>
        <v/>
      </c>
      <c r="E485" t="str">
        <f>IF(ISBLANK('HS Info'!A484), "", 'HS Info'!A484)</f>
        <v/>
      </c>
      <c r="F485" s="5" t="str">
        <f>IFERROR(VLOOKUP($E485, 'HS Info'!$A:$D, 4, FALSE), IF($E485="", "", "Not in HS Info"))</f>
        <v/>
      </c>
      <c r="G485" t="str">
        <f>IF(_xlfn.MAXIFS(ACT!$K:$K, ACT!$B:$B, 'Vetting Master'!$C485)&gt;0, _xlfn.MAXIFS(ACT!$K:$K, ACT!$B:$B, 'Vetting Master'!$C485), IF($E485="", "", 0))</f>
        <v/>
      </c>
      <c r="H485" t="str">
        <f>IF(_xlfn.MAXIFS(ACT!$J:$J, ACT!$B:$B, 'Vetting Master'!$C485)&gt;0, _xlfn.MAXIFS(ACT!$J:$J, ACT!$B:$B, 'Vetting Master'!$C485), IF($E485="", "", 0))</f>
        <v/>
      </c>
      <c r="I485" t="str">
        <f>IF(_xlfn.MAXIFS('SLCC Placement'!K:K, 'SLCC Placement'!B:B, 'Vetting Master'!$C485)&gt;0, _xlfn.MAXIFS('SLCC Placement'!K:K, 'SLCC Placement'!B:B, 'Vetting Master'!$C485), IF($E485="", "", 0))</f>
        <v/>
      </c>
      <c r="J485" t="str">
        <f>IF(_xlfn.MAXIFS('SLCC Placement'!J:J, 'SLCC Placement'!B:B, 'Vetting Master'!$C485)&gt;0, _xlfn.MAXIFS('SLCC Placement'!J:J, 'SLCC Placement'!B:B, 'Vetting Master'!$C485), IF($E485="", "", 0))</f>
        <v/>
      </c>
      <c r="K485" s="5" t="str">
        <f>IFERROR(IF(AND(MATCH(C485,'AP Credit'!B:B,0)&gt;0, MATCH("ENGL 1010",'AP Credit'!J:J,0)&gt;0),"Yes","No"), IF($E485="", " ", "No"))</f>
        <v xml:space="preserve"> </v>
      </c>
      <c r="L485" s="11" t="str" cm="1">
        <f t="array" ref="L485">IF($E485="", "", _xlfn.IFNA(_xlfn.IFS( J485&gt;599,  "1210 - Verify C or Better",  AND(J485&gt;499, OR(I485&gt;13, G485&gt;17)), "1060 - Verify C or Better", AND( OR(G485&gt;17, I485&gt;13), OR(H485&gt;22, J485&gt;399)), "1050 - Verify C or Better", OR( H485&gt;21, J485&gt;299), "1010/1030/1040", OR( H485&gt;19, J485&gt;299), "1010/1030", OR( H485&gt;18, J485&gt;299), "1030"), "Verify C or better in Secondary Math 1,2,3"))</f>
        <v/>
      </c>
      <c r="M485" s="4" t="str">
        <f>IFERROR(VLOOKUP($E485, 'HS Info'!$A:$E, 5, FALSE), IF($E485="", "", "Not in HS Info"))</f>
        <v/>
      </c>
      <c r="N485" s="5" t="str">
        <f>IFERROR(VLOOKUP($C485,Holds!$C:$K, 2, FALSE), IF($E485="", "", 0))</f>
        <v/>
      </c>
      <c r="O485" s="7" t="str">
        <f>IF($E485="", "", _xlfn.XLOOKUP(C485, 'SLCC Student'!H:H, 'SLCC Student'!P:P, "Not Found", 0, 1))</f>
        <v/>
      </c>
      <c r="P485" s="5" t="str">
        <f>IFERROR(VLOOKUP($E485, 'SLCC Student'!$A:$Q, 10, FALSE), IF($E485="", "", "Not Admitted"))</f>
        <v/>
      </c>
      <c r="Q485" s="5" t="str">
        <f>IFERROR(VLOOKUP($E485,'SLCC Student'!$A:$Q,12,FALSE),IF($E485="","", "NotAdmitted"))</f>
        <v/>
      </c>
    </row>
    <row r="486" spans="1:17" x14ac:dyDescent="0.2">
      <c r="A486" s="5" t="str">
        <f>IFERROR(VLOOKUP($E486,'HS Info'!$A:$D,2,FALSE),IF($E486="","","Not in HS Info"))</f>
        <v/>
      </c>
      <c r="B486" s="6" t="str">
        <f>IFERROR(VLOOKUP($C486, 'SLCC Student'!$H:$R, 11, FALSE), IF($E486="", "",  "Not yet admitted"))</f>
        <v/>
      </c>
      <c r="C486" s="5" t="str">
        <f>IFERROR(VLOOKUP($E486,'SLCC Student'!$A:$R,8,FALSE), IF($E486="", "", "Not yet admitted"))</f>
        <v/>
      </c>
      <c r="D486" s="5" t="str">
        <f>IFERROR(VLOOKUP($E486, 'HS Info'!$A:$D, 3, FALSE), IF($E486="", "",  "Not in HS Info"))</f>
        <v/>
      </c>
      <c r="E486" t="str">
        <f>IF(ISBLANK('HS Info'!A485), "", 'HS Info'!A485)</f>
        <v/>
      </c>
      <c r="F486" s="5" t="str">
        <f>IFERROR(VLOOKUP($E486, 'HS Info'!$A:$D, 4, FALSE), IF($E486="", "", "Not in HS Info"))</f>
        <v/>
      </c>
      <c r="G486" t="str">
        <f>IF(_xlfn.MAXIFS(ACT!$K:$K, ACT!$B:$B, 'Vetting Master'!$C486)&gt;0, _xlfn.MAXIFS(ACT!$K:$K, ACT!$B:$B, 'Vetting Master'!$C486), IF($E486="", "", 0))</f>
        <v/>
      </c>
      <c r="H486" t="str">
        <f>IF(_xlfn.MAXIFS(ACT!$J:$J, ACT!$B:$B, 'Vetting Master'!$C486)&gt;0, _xlfn.MAXIFS(ACT!$J:$J, ACT!$B:$B, 'Vetting Master'!$C486), IF($E486="", "", 0))</f>
        <v/>
      </c>
      <c r="I486" t="str">
        <f>IF(_xlfn.MAXIFS('SLCC Placement'!K:K, 'SLCC Placement'!B:B, 'Vetting Master'!$C486)&gt;0, _xlfn.MAXIFS('SLCC Placement'!K:K, 'SLCC Placement'!B:B, 'Vetting Master'!$C486), IF($E486="", "", 0))</f>
        <v/>
      </c>
      <c r="J486" t="str">
        <f>IF(_xlfn.MAXIFS('SLCC Placement'!J:J, 'SLCC Placement'!B:B, 'Vetting Master'!$C486)&gt;0, _xlfn.MAXIFS('SLCC Placement'!J:J, 'SLCC Placement'!B:B, 'Vetting Master'!$C486), IF($E486="", "", 0))</f>
        <v/>
      </c>
      <c r="K486" s="5" t="str">
        <f>IFERROR(IF(AND(MATCH(C486,'AP Credit'!B:B,0)&gt;0, MATCH("ENGL 1010",'AP Credit'!J:J,0)&gt;0),"Yes","No"), IF($E486="", " ", "No"))</f>
        <v xml:space="preserve"> </v>
      </c>
      <c r="L486" s="11" t="str" cm="1">
        <f t="array" ref="L486">IF($E486="", "", _xlfn.IFNA(_xlfn.IFS( J486&gt;599,  "1210 - Verify C or Better",  AND(J486&gt;499, OR(I486&gt;13, G486&gt;17)), "1060 - Verify C or Better", AND( OR(G486&gt;17, I486&gt;13), OR(H486&gt;22, J486&gt;399)), "1050 - Verify C or Better", OR( H486&gt;21, J486&gt;299), "1010/1030/1040", OR( H486&gt;19, J486&gt;299), "1010/1030", OR( H486&gt;18, J486&gt;299), "1030"), "Verify C or better in Secondary Math 1,2,3"))</f>
        <v/>
      </c>
      <c r="M486" s="4" t="str">
        <f>IFERROR(VLOOKUP($E486, 'HS Info'!$A:$E, 5, FALSE), IF($E486="", "", "Not in HS Info"))</f>
        <v/>
      </c>
      <c r="N486" s="5" t="str">
        <f>IFERROR(VLOOKUP($C486,Holds!$C:$K, 2, FALSE), IF($E486="", "", 0))</f>
        <v/>
      </c>
      <c r="O486" s="7" t="str">
        <f>IF($E486="", "", _xlfn.XLOOKUP(C486, 'SLCC Student'!H:H, 'SLCC Student'!P:P, "Not Found", 0, 1))</f>
        <v/>
      </c>
      <c r="P486" s="5" t="str">
        <f>IFERROR(VLOOKUP($E486, 'SLCC Student'!$A:$Q, 10, FALSE), IF($E486="", "", "Not Admitted"))</f>
        <v/>
      </c>
      <c r="Q486" s="5" t="str">
        <f>IFERROR(VLOOKUP($E486,'SLCC Student'!$A:$Q,12,FALSE),IF($E486="","", "NotAdmitted"))</f>
        <v/>
      </c>
    </row>
    <row r="487" spans="1:17" x14ac:dyDescent="0.2">
      <c r="A487" s="5" t="str">
        <f>IFERROR(VLOOKUP($E487,'HS Info'!$A:$D,2,FALSE),IF($E487="","","Not in HS Info"))</f>
        <v/>
      </c>
      <c r="B487" s="6" t="str">
        <f>IFERROR(VLOOKUP($C487, 'SLCC Student'!$H:$R, 11, FALSE), IF($E487="", "",  "Not yet admitted"))</f>
        <v/>
      </c>
      <c r="C487" s="5" t="str">
        <f>IFERROR(VLOOKUP($E487,'SLCC Student'!$A:$R,8,FALSE), IF($E487="", "", "Not yet admitted"))</f>
        <v/>
      </c>
      <c r="D487" s="5" t="str">
        <f>IFERROR(VLOOKUP($E487, 'HS Info'!$A:$D, 3, FALSE), IF($E487="", "",  "Not in HS Info"))</f>
        <v/>
      </c>
      <c r="E487" t="str">
        <f>IF(ISBLANK('HS Info'!A486), "", 'HS Info'!A486)</f>
        <v/>
      </c>
      <c r="F487" s="5" t="str">
        <f>IFERROR(VLOOKUP($E487, 'HS Info'!$A:$D, 4, FALSE), IF($E487="", "", "Not in HS Info"))</f>
        <v/>
      </c>
      <c r="G487" t="str">
        <f>IF(_xlfn.MAXIFS(ACT!$K:$K, ACT!$B:$B, 'Vetting Master'!$C487)&gt;0, _xlfn.MAXIFS(ACT!$K:$K, ACT!$B:$B, 'Vetting Master'!$C487), IF($E487="", "", 0))</f>
        <v/>
      </c>
      <c r="H487" t="str">
        <f>IF(_xlfn.MAXIFS(ACT!$J:$J, ACT!$B:$B, 'Vetting Master'!$C487)&gt;0, _xlfn.MAXIFS(ACT!$J:$J, ACT!$B:$B, 'Vetting Master'!$C487), IF($E487="", "", 0))</f>
        <v/>
      </c>
      <c r="I487" t="str">
        <f>IF(_xlfn.MAXIFS('SLCC Placement'!K:K, 'SLCC Placement'!B:B, 'Vetting Master'!$C487)&gt;0, _xlfn.MAXIFS('SLCC Placement'!K:K, 'SLCC Placement'!B:B, 'Vetting Master'!$C487), IF($E487="", "", 0))</f>
        <v/>
      </c>
      <c r="J487" t="str">
        <f>IF(_xlfn.MAXIFS('SLCC Placement'!J:J, 'SLCC Placement'!B:B, 'Vetting Master'!$C487)&gt;0, _xlfn.MAXIFS('SLCC Placement'!J:J, 'SLCC Placement'!B:B, 'Vetting Master'!$C487), IF($E487="", "", 0))</f>
        <v/>
      </c>
      <c r="K487" s="5" t="str">
        <f>IFERROR(IF(AND(MATCH(C487,'AP Credit'!B:B,0)&gt;0, MATCH("ENGL 1010",'AP Credit'!J:J,0)&gt;0),"Yes","No"), IF($E487="", " ", "No"))</f>
        <v xml:space="preserve"> </v>
      </c>
      <c r="L487" s="11" t="str" cm="1">
        <f t="array" ref="L487">IF($E487="", "", _xlfn.IFNA(_xlfn.IFS( J487&gt;599,  "1210 - Verify C or Better",  AND(J487&gt;499, OR(I487&gt;13, G487&gt;17)), "1060 - Verify C or Better", AND( OR(G487&gt;17, I487&gt;13), OR(H487&gt;22, J487&gt;399)), "1050 - Verify C or Better", OR( H487&gt;21, J487&gt;299), "1010/1030/1040", OR( H487&gt;19, J487&gt;299), "1010/1030", OR( H487&gt;18, J487&gt;299), "1030"), "Verify C or better in Secondary Math 1,2,3"))</f>
        <v/>
      </c>
      <c r="M487" s="4" t="str">
        <f>IFERROR(VLOOKUP($E487, 'HS Info'!$A:$E, 5, FALSE), IF($E487="", "", "Not in HS Info"))</f>
        <v/>
      </c>
      <c r="N487" s="5" t="str">
        <f>IFERROR(VLOOKUP($C487,Holds!$C:$K, 2, FALSE), IF($E487="", "", 0))</f>
        <v/>
      </c>
      <c r="O487" s="7" t="str">
        <f>IF($E487="", "", _xlfn.XLOOKUP(C487, 'SLCC Student'!H:H, 'SLCC Student'!P:P, "Not Found", 0, 1))</f>
        <v/>
      </c>
      <c r="P487" s="5" t="str">
        <f>IFERROR(VLOOKUP($E487, 'SLCC Student'!$A:$Q, 10, FALSE), IF($E487="", "", "Not Admitted"))</f>
        <v/>
      </c>
      <c r="Q487" s="5" t="str">
        <f>IFERROR(VLOOKUP($E487,'SLCC Student'!$A:$Q,12,FALSE),IF($E487="","", "NotAdmitted"))</f>
        <v/>
      </c>
    </row>
    <row r="488" spans="1:17" x14ac:dyDescent="0.2">
      <c r="A488" s="5" t="str">
        <f>IFERROR(VLOOKUP($E488,'HS Info'!$A:$D,2,FALSE),IF($E488="","","Not in HS Info"))</f>
        <v/>
      </c>
      <c r="B488" s="6" t="str">
        <f>IFERROR(VLOOKUP($C488, 'SLCC Student'!$H:$R, 11, FALSE), IF($E488="", "",  "Not yet admitted"))</f>
        <v/>
      </c>
      <c r="C488" s="5" t="str">
        <f>IFERROR(VLOOKUP($E488,'SLCC Student'!$A:$R,8,FALSE), IF($E488="", "", "Not yet admitted"))</f>
        <v/>
      </c>
      <c r="D488" s="5" t="str">
        <f>IFERROR(VLOOKUP($E488, 'HS Info'!$A:$D, 3, FALSE), IF($E488="", "",  "Not in HS Info"))</f>
        <v/>
      </c>
      <c r="E488" t="str">
        <f>IF(ISBLANK('HS Info'!A487), "", 'HS Info'!A487)</f>
        <v/>
      </c>
      <c r="F488" s="5" t="str">
        <f>IFERROR(VLOOKUP($E488, 'HS Info'!$A:$D, 4, FALSE), IF($E488="", "", "Not in HS Info"))</f>
        <v/>
      </c>
      <c r="G488" t="str">
        <f>IF(_xlfn.MAXIFS(ACT!$K:$K, ACT!$B:$B, 'Vetting Master'!$C488)&gt;0, _xlfn.MAXIFS(ACT!$K:$K, ACT!$B:$B, 'Vetting Master'!$C488), IF($E488="", "", 0))</f>
        <v/>
      </c>
      <c r="H488" t="str">
        <f>IF(_xlfn.MAXIFS(ACT!$J:$J, ACT!$B:$B, 'Vetting Master'!$C488)&gt;0, _xlfn.MAXIFS(ACT!$J:$J, ACT!$B:$B, 'Vetting Master'!$C488), IF($E488="", "", 0))</f>
        <v/>
      </c>
      <c r="I488" t="str">
        <f>IF(_xlfn.MAXIFS('SLCC Placement'!K:K, 'SLCC Placement'!B:B, 'Vetting Master'!$C488)&gt;0, _xlfn.MAXIFS('SLCC Placement'!K:K, 'SLCC Placement'!B:B, 'Vetting Master'!$C488), IF($E488="", "", 0))</f>
        <v/>
      </c>
      <c r="J488" t="str">
        <f>IF(_xlfn.MAXIFS('SLCC Placement'!J:J, 'SLCC Placement'!B:B, 'Vetting Master'!$C488)&gt;0, _xlfn.MAXIFS('SLCC Placement'!J:J, 'SLCC Placement'!B:B, 'Vetting Master'!$C488), IF($E488="", "", 0))</f>
        <v/>
      </c>
      <c r="K488" s="5" t="str">
        <f>IFERROR(IF(AND(MATCH(C488,'AP Credit'!B:B,0)&gt;0, MATCH("ENGL 1010",'AP Credit'!J:J,0)&gt;0),"Yes","No"), IF($E488="", " ", "No"))</f>
        <v xml:space="preserve"> </v>
      </c>
      <c r="L488" s="11" t="str" cm="1">
        <f t="array" ref="L488">IF($E488="", "", _xlfn.IFNA(_xlfn.IFS( J488&gt;599,  "1210 - Verify C or Better",  AND(J488&gt;499, OR(I488&gt;13, G488&gt;17)), "1060 - Verify C or Better", AND( OR(G488&gt;17, I488&gt;13), OR(H488&gt;22, J488&gt;399)), "1050 - Verify C or Better", OR( H488&gt;21, J488&gt;299), "1010/1030/1040", OR( H488&gt;19, J488&gt;299), "1010/1030", OR( H488&gt;18, J488&gt;299), "1030"), "Verify C or better in Secondary Math 1,2,3"))</f>
        <v/>
      </c>
      <c r="M488" s="4" t="str">
        <f>IFERROR(VLOOKUP($E488, 'HS Info'!$A:$E, 5, FALSE), IF($E488="", "", "Not in HS Info"))</f>
        <v/>
      </c>
      <c r="N488" s="5" t="str">
        <f>IFERROR(VLOOKUP($C488,Holds!$C:$K, 2, FALSE), IF($E488="", "", 0))</f>
        <v/>
      </c>
      <c r="O488" s="7" t="str">
        <f>IF($E488="", "", _xlfn.XLOOKUP(C488, 'SLCC Student'!H:H, 'SLCC Student'!P:P, "Not Found", 0, 1))</f>
        <v/>
      </c>
      <c r="P488" s="5" t="str">
        <f>IFERROR(VLOOKUP($E488, 'SLCC Student'!$A:$Q, 10, FALSE), IF($E488="", "", "Not Admitted"))</f>
        <v/>
      </c>
      <c r="Q488" s="5" t="str">
        <f>IFERROR(VLOOKUP($E488,'SLCC Student'!$A:$Q,12,FALSE),IF($E488="","", "NotAdmitted"))</f>
        <v/>
      </c>
    </row>
    <row r="489" spans="1:17" x14ac:dyDescent="0.2">
      <c r="A489" s="5" t="str">
        <f>IFERROR(VLOOKUP($E489,'HS Info'!$A:$D,2,FALSE),IF($E489="","","Not in HS Info"))</f>
        <v/>
      </c>
      <c r="B489" s="6" t="str">
        <f>IFERROR(VLOOKUP($C489, 'SLCC Student'!$H:$R, 11, FALSE), IF($E489="", "",  "Not yet admitted"))</f>
        <v/>
      </c>
      <c r="C489" s="5" t="str">
        <f>IFERROR(VLOOKUP($E489,'SLCC Student'!$A:$R,8,FALSE), IF($E489="", "", "Not yet admitted"))</f>
        <v/>
      </c>
      <c r="D489" s="5" t="str">
        <f>IFERROR(VLOOKUP($E489, 'HS Info'!$A:$D, 3, FALSE), IF($E489="", "",  "Not in HS Info"))</f>
        <v/>
      </c>
      <c r="E489" t="str">
        <f>IF(ISBLANK('HS Info'!A488), "", 'HS Info'!A488)</f>
        <v/>
      </c>
      <c r="F489" s="5" t="str">
        <f>IFERROR(VLOOKUP($E489, 'HS Info'!$A:$D, 4, FALSE), IF($E489="", "", "Not in HS Info"))</f>
        <v/>
      </c>
      <c r="G489" t="str">
        <f>IF(_xlfn.MAXIFS(ACT!$K:$K, ACT!$B:$B, 'Vetting Master'!$C489)&gt;0, _xlfn.MAXIFS(ACT!$K:$K, ACT!$B:$B, 'Vetting Master'!$C489), IF($E489="", "", 0))</f>
        <v/>
      </c>
      <c r="H489" t="str">
        <f>IF(_xlfn.MAXIFS(ACT!$J:$J, ACT!$B:$B, 'Vetting Master'!$C489)&gt;0, _xlfn.MAXIFS(ACT!$J:$J, ACT!$B:$B, 'Vetting Master'!$C489), IF($E489="", "", 0))</f>
        <v/>
      </c>
      <c r="I489" t="str">
        <f>IF(_xlfn.MAXIFS('SLCC Placement'!K:K, 'SLCC Placement'!B:B, 'Vetting Master'!$C489)&gt;0, _xlfn.MAXIFS('SLCC Placement'!K:K, 'SLCC Placement'!B:B, 'Vetting Master'!$C489), IF($E489="", "", 0))</f>
        <v/>
      </c>
      <c r="J489" t="str">
        <f>IF(_xlfn.MAXIFS('SLCC Placement'!J:J, 'SLCC Placement'!B:B, 'Vetting Master'!$C489)&gt;0, _xlfn.MAXIFS('SLCC Placement'!J:J, 'SLCC Placement'!B:B, 'Vetting Master'!$C489), IF($E489="", "", 0))</f>
        <v/>
      </c>
      <c r="K489" s="5" t="str">
        <f>IFERROR(IF(AND(MATCH(C489,'AP Credit'!B:B,0)&gt;0, MATCH("ENGL 1010",'AP Credit'!J:J,0)&gt;0),"Yes","No"), IF($E489="", " ", "No"))</f>
        <v xml:space="preserve"> </v>
      </c>
      <c r="L489" s="11" t="str" cm="1">
        <f t="array" ref="L489">IF($E489="", "", _xlfn.IFNA(_xlfn.IFS( J489&gt;599,  "1210 - Verify C or Better",  AND(J489&gt;499, OR(I489&gt;13, G489&gt;17)), "1060 - Verify C or Better", AND( OR(G489&gt;17, I489&gt;13), OR(H489&gt;22, J489&gt;399)), "1050 - Verify C or Better", OR( H489&gt;21, J489&gt;299), "1010/1030/1040", OR( H489&gt;19, J489&gt;299), "1010/1030", OR( H489&gt;18, J489&gt;299), "1030"), "Verify C or better in Secondary Math 1,2,3"))</f>
        <v/>
      </c>
      <c r="M489" s="4" t="str">
        <f>IFERROR(VLOOKUP($E489, 'HS Info'!$A:$E, 5, FALSE), IF($E489="", "", "Not in HS Info"))</f>
        <v/>
      </c>
      <c r="N489" s="5" t="str">
        <f>IFERROR(VLOOKUP($C489,Holds!$C:$K, 2, FALSE), IF($E489="", "", 0))</f>
        <v/>
      </c>
      <c r="O489" s="7" t="str">
        <f>IF($E489="", "", _xlfn.XLOOKUP(C489, 'SLCC Student'!H:H, 'SLCC Student'!P:P, "Not Found", 0, 1))</f>
        <v/>
      </c>
      <c r="P489" s="5" t="str">
        <f>IFERROR(VLOOKUP($E489, 'SLCC Student'!$A:$Q, 10, FALSE), IF($E489="", "", "Not Admitted"))</f>
        <v/>
      </c>
      <c r="Q489" s="5" t="str">
        <f>IFERROR(VLOOKUP($E489,'SLCC Student'!$A:$Q,12,FALSE),IF($E489="","", "NotAdmitted"))</f>
        <v/>
      </c>
    </row>
    <row r="490" spans="1:17" x14ac:dyDescent="0.2">
      <c r="A490" s="5" t="str">
        <f>IFERROR(VLOOKUP($E490,'HS Info'!$A:$D,2,FALSE),IF($E490="","","Not in HS Info"))</f>
        <v/>
      </c>
      <c r="B490" s="6" t="str">
        <f>IFERROR(VLOOKUP($C490, 'SLCC Student'!$H:$R, 11, FALSE), IF($E490="", "",  "Not yet admitted"))</f>
        <v/>
      </c>
      <c r="C490" s="5" t="str">
        <f>IFERROR(VLOOKUP($E490,'SLCC Student'!$A:$R,8,FALSE), IF($E490="", "", "Not yet admitted"))</f>
        <v/>
      </c>
      <c r="D490" s="5" t="str">
        <f>IFERROR(VLOOKUP($E490, 'HS Info'!$A:$D, 3, FALSE), IF($E490="", "",  "Not in HS Info"))</f>
        <v/>
      </c>
      <c r="E490" t="str">
        <f>IF(ISBLANK('HS Info'!A489), "", 'HS Info'!A489)</f>
        <v/>
      </c>
      <c r="F490" s="5" t="str">
        <f>IFERROR(VLOOKUP($E490, 'HS Info'!$A:$D, 4, FALSE), IF($E490="", "", "Not in HS Info"))</f>
        <v/>
      </c>
      <c r="G490" t="str">
        <f>IF(_xlfn.MAXIFS(ACT!$K:$K, ACT!$B:$B, 'Vetting Master'!$C490)&gt;0, _xlfn.MAXIFS(ACT!$K:$K, ACT!$B:$B, 'Vetting Master'!$C490), IF($E490="", "", 0))</f>
        <v/>
      </c>
      <c r="H490" t="str">
        <f>IF(_xlfn.MAXIFS(ACT!$J:$J, ACT!$B:$B, 'Vetting Master'!$C490)&gt;0, _xlfn.MAXIFS(ACT!$J:$J, ACT!$B:$B, 'Vetting Master'!$C490), IF($E490="", "", 0))</f>
        <v/>
      </c>
      <c r="I490" t="str">
        <f>IF(_xlfn.MAXIFS('SLCC Placement'!K:K, 'SLCC Placement'!B:B, 'Vetting Master'!$C490)&gt;0, _xlfn.MAXIFS('SLCC Placement'!K:K, 'SLCC Placement'!B:B, 'Vetting Master'!$C490), IF($E490="", "", 0))</f>
        <v/>
      </c>
      <c r="J490" t="str">
        <f>IF(_xlfn.MAXIFS('SLCC Placement'!J:J, 'SLCC Placement'!B:B, 'Vetting Master'!$C490)&gt;0, _xlfn.MAXIFS('SLCC Placement'!J:J, 'SLCC Placement'!B:B, 'Vetting Master'!$C490), IF($E490="", "", 0))</f>
        <v/>
      </c>
      <c r="K490" s="5" t="str">
        <f>IFERROR(IF(AND(MATCH(C490,'AP Credit'!B:B,0)&gt;0, MATCH("ENGL 1010",'AP Credit'!J:J,0)&gt;0),"Yes","No"), IF($E490="", " ", "No"))</f>
        <v xml:space="preserve"> </v>
      </c>
      <c r="L490" s="11" t="str" cm="1">
        <f t="array" ref="L490">IF($E490="", "", _xlfn.IFNA(_xlfn.IFS( J490&gt;599,  "1210 - Verify C or Better",  AND(J490&gt;499, OR(I490&gt;13, G490&gt;17)), "1060 - Verify C or Better", AND( OR(G490&gt;17, I490&gt;13), OR(H490&gt;22, J490&gt;399)), "1050 - Verify C or Better", OR( H490&gt;21, J490&gt;299), "1010/1030/1040", OR( H490&gt;19, J490&gt;299), "1010/1030", OR( H490&gt;18, J490&gt;299), "1030"), "Verify C or better in Secondary Math 1,2,3"))</f>
        <v/>
      </c>
      <c r="M490" s="4" t="str">
        <f>IFERROR(VLOOKUP($E490, 'HS Info'!$A:$E, 5, FALSE), IF($E490="", "", "Not in HS Info"))</f>
        <v/>
      </c>
      <c r="N490" s="5" t="str">
        <f>IFERROR(VLOOKUP($C490,Holds!$C:$K, 2, FALSE), IF($E490="", "", 0))</f>
        <v/>
      </c>
      <c r="O490" s="7" t="str">
        <f>IF($E490="", "", _xlfn.XLOOKUP(C490, 'SLCC Student'!H:H, 'SLCC Student'!P:P, "Not Found", 0, 1))</f>
        <v/>
      </c>
      <c r="P490" s="5" t="str">
        <f>IFERROR(VLOOKUP($E490, 'SLCC Student'!$A:$Q, 10, FALSE), IF($E490="", "", "Not Admitted"))</f>
        <v/>
      </c>
      <c r="Q490" s="5" t="str">
        <f>IFERROR(VLOOKUP($E490,'SLCC Student'!$A:$Q,12,FALSE),IF($E490="","", "NotAdmitted"))</f>
        <v/>
      </c>
    </row>
    <row r="491" spans="1:17" x14ac:dyDescent="0.2">
      <c r="A491" s="5" t="str">
        <f>IFERROR(VLOOKUP($E491,'HS Info'!$A:$D,2,FALSE),IF($E491="","","Not in HS Info"))</f>
        <v/>
      </c>
      <c r="B491" s="6" t="str">
        <f>IFERROR(VLOOKUP($C491, 'SLCC Student'!$H:$R, 11, FALSE), IF($E491="", "",  "Not yet admitted"))</f>
        <v/>
      </c>
      <c r="C491" s="5" t="str">
        <f>IFERROR(VLOOKUP($E491,'SLCC Student'!$A:$R,8,FALSE), IF($E491="", "", "Not yet admitted"))</f>
        <v/>
      </c>
      <c r="D491" s="5" t="str">
        <f>IFERROR(VLOOKUP($E491, 'HS Info'!$A:$D, 3, FALSE), IF($E491="", "",  "Not in HS Info"))</f>
        <v/>
      </c>
      <c r="E491" t="str">
        <f>IF(ISBLANK('HS Info'!A490), "", 'HS Info'!A490)</f>
        <v/>
      </c>
      <c r="F491" s="5" t="str">
        <f>IFERROR(VLOOKUP($E491, 'HS Info'!$A:$D, 4, FALSE), IF($E491="", "", "Not in HS Info"))</f>
        <v/>
      </c>
      <c r="G491" t="str">
        <f>IF(_xlfn.MAXIFS(ACT!$K:$K, ACT!$B:$B, 'Vetting Master'!$C491)&gt;0, _xlfn.MAXIFS(ACT!$K:$K, ACT!$B:$B, 'Vetting Master'!$C491), IF($E491="", "", 0))</f>
        <v/>
      </c>
      <c r="H491" t="str">
        <f>IF(_xlfn.MAXIFS(ACT!$J:$J, ACT!$B:$B, 'Vetting Master'!$C491)&gt;0, _xlfn.MAXIFS(ACT!$J:$J, ACT!$B:$B, 'Vetting Master'!$C491), IF($E491="", "", 0))</f>
        <v/>
      </c>
      <c r="I491" t="str">
        <f>IF(_xlfn.MAXIFS('SLCC Placement'!K:K, 'SLCC Placement'!B:B, 'Vetting Master'!$C491)&gt;0, _xlfn.MAXIFS('SLCC Placement'!K:K, 'SLCC Placement'!B:B, 'Vetting Master'!$C491), IF($E491="", "", 0))</f>
        <v/>
      </c>
      <c r="J491" t="str">
        <f>IF(_xlfn.MAXIFS('SLCC Placement'!J:J, 'SLCC Placement'!B:B, 'Vetting Master'!$C491)&gt;0, _xlfn.MAXIFS('SLCC Placement'!J:J, 'SLCC Placement'!B:B, 'Vetting Master'!$C491), IF($E491="", "", 0))</f>
        <v/>
      </c>
      <c r="K491" s="5" t="str">
        <f>IFERROR(IF(AND(MATCH(C491,'AP Credit'!B:B,0)&gt;0, MATCH("ENGL 1010",'AP Credit'!J:J,0)&gt;0),"Yes","No"), IF($E491="", " ", "No"))</f>
        <v xml:space="preserve"> </v>
      </c>
      <c r="L491" s="11" t="str" cm="1">
        <f t="array" ref="L491">IF($E491="", "", _xlfn.IFNA(_xlfn.IFS( J491&gt;599,  "1210 - Verify C or Better",  AND(J491&gt;499, OR(I491&gt;13, G491&gt;17)), "1060 - Verify C or Better", AND( OR(G491&gt;17, I491&gt;13), OR(H491&gt;22, J491&gt;399)), "1050 - Verify C or Better", OR( H491&gt;21, J491&gt;299), "1010/1030/1040", OR( H491&gt;19, J491&gt;299), "1010/1030", OR( H491&gt;18, J491&gt;299), "1030"), "Verify C or better in Secondary Math 1,2,3"))</f>
        <v/>
      </c>
      <c r="M491" s="4" t="str">
        <f>IFERROR(VLOOKUP($E491, 'HS Info'!$A:$E, 5, FALSE), IF($E491="", "", "Not in HS Info"))</f>
        <v/>
      </c>
      <c r="N491" s="5" t="str">
        <f>IFERROR(VLOOKUP($C491,Holds!$C:$K, 2, FALSE), IF($E491="", "", 0))</f>
        <v/>
      </c>
      <c r="O491" s="7" t="str">
        <f>IF($E491="", "", _xlfn.XLOOKUP(C491, 'SLCC Student'!H:H, 'SLCC Student'!P:P, "Not Found", 0, 1))</f>
        <v/>
      </c>
      <c r="P491" s="5" t="str">
        <f>IFERROR(VLOOKUP($E491, 'SLCC Student'!$A:$Q, 10, FALSE), IF($E491="", "", "Not Admitted"))</f>
        <v/>
      </c>
      <c r="Q491" s="5" t="str">
        <f>IFERROR(VLOOKUP($E491,'SLCC Student'!$A:$Q,12,FALSE),IF($E491="","", "NotAdmitted"))</f>
        <v/>
      </c>
    </row>
    <row r="492" spans="1:17" x14ac:dyDescent="0.2">
      <c r="A492" s="5" t="str">
        <f>IFERROR(VLOOKUP($E492,'HS Info'!$A:$D,2,FALSE),IF($E492="","","Not in HS Info"))</f>
        <v/>
      </c>
      <c r="B492" s="6" t="str">
        <f>IFERROR(VLOOKUP($C492, 'SLCC Student'!$H:$R, 11, FALSE), IF($E492="", "",  "Not yet admitted"))</f>
        <v/>
      </c>
      <c r="C492" s="5" t="str">
        <f>IFERROR(VLOOKUP($E492,'SLCC Student'!$A:$R,8,FALSE), IF($E492="", "", "Not yet admitted"))</f>
        <v/>
      </c>
      <c r="D492" s="5" t="str">
        <f>IFERROR(VLOOKUP($E492, 'HS Info'!$A:$D, 3, FALSE), IF($E492="", "",  "Not in HS Info"))</f>
        <v/>
      </c>
      <c r="E492" t="str">
        <f>IF(ISBLANK('HS Info'!A491), "", 'HS Info'!A491)</f>
        <v/>
      </c>
      <c r="F492" s="5" t="str">
        <f>IFERROR(VLOOKUP($E492, 'HS Info'!$A:$D, 4, FALSE), IF($E492="", "", "Not in HS Info"))</f>
        <v/>
      </c>
      <c r="G492" t="str">
        <f>IF(_xlfn.MAXIFS(ACT!$K:$K, ACT!$B:$B, 'Vetting Master'!$C492)&gt;0, _xlfn.MAXIFS(ACT!$K:$K, ACT!$B:$B, 'Vetting Master'!$C492), IF($E492="", "", 0))</f>
        <v/>
      </c>
      <c r="H492" t="str">
        <f>IF(_xlfn.MAXIFS(ACT!$J:$J, ACT!$B:$B, 'Vetting Master'!$C492)&gt;0, _xlfn.MAXIFS(ACT!$J:$J, ACT!$B:$B, 'Vetting Master'!$C492), IF($E492="", "", 0))</f>
        <v/>
      </c>
      <c r="I492" t="str">
        <f>IF(_xlfn.MAXIFS('SLCC Placement'!K:K, 'SLCC Placement'!B:B, 'Vetting Master'!$C492)&gt;0, _xlfn.MAXIFS('SLCC Placement'!K:K, 'SLCC Placement'!B:B, 'Vetting Master'!$C492), IF($E492="", "", 0))</f>
        <v/>
      </c>
      <c r="J492" t="str">
        <f>IF(_xlfn.MAXIFS('SLCC Placement'!J:J, 'SLCC Placement'!B:B, 'Vetting Master'!$C492)&gt;0, _xlfn.MAXIFS('SLCC Placement'!J:J, 'SLCC Placement'!B:B, 'Vetting Master'!$C492), IF($E492="", "", 0))</f>
        <v/>
      </c>
      <c r="K492" s="5" t="str">
        <f>IFERROR(IF(AND(MATCH(C492,'AP Credit'!B:B,0)&gt;0, MATCH("ENGL 1010",'AP Credit'!J:J,0)&gt;0),"Yes","No"), IF($E492="", " ", "No"))</f>
        <v xml:space="preserve"> </v>
      </c>
      <c r="L492" s="11" t="str" cm="1">
        <f t="array" ref="L492">IF($E492="", "", _xlfn.IFNA(_xlfn.IFS( J492&gt;599,  "1210 - Verify C or Better",  AND(J492&gt;499, OR(I492&gt;13, G492&gt;17)), "1060 - Verify C or Better", AND( OR(G492&gt;17, I492&gt;13), OR(H492&gt;22, J492&gt;399)), "1050 - Verify C or Better", OR( H492&gt;21, J492&gt;299), "1010/1030/1040", OR( H492&gt;19, J492&gt;299), "1010/1030", OR( H492&gt;18, J492&gt;299), "1030"), "Verify C or better in Secondary Math 1,2,3"))</f>
        <v/>
      </c>
      <c r="M492" s="4" t="str">
        <f>IFERROR(VLOOKUP($E492, 'HS Info'!$A:$E, 5, FALSE), IF($E492="", "", "Not in HS Info"))</f>
        <v/>
      </c>
      <c r="N492" s="5" t="str">
        <f>IFERROR(VLOOKUP($C492,Holds!$C:$K, 2, FALSE), IF($E492="", "", 0))</f>
        <v/>
      </c>
      <c r="O492" s="7" t="str">
        <f>IF($E492="", "", _xlfn.XLOOKUP(C492, 'SLCC Student'!H:H, 'SLCC Student'!P:P, "Not Found", 0, 1))</f>
        <v/>
      </c>
      <c r="P492" s="5" t="str">
        <f>IFERROR(VLOOKUP($E492, 'SLCC Student'!$A:$Q, 10, FALSE), IF($E492="", "", "Not Admitted"))</f>
        <v/>
      </c>
      <c r="Q492" s="5" t="str">
        <f>IFERROR(VLOOKUP($E492,'SLCC Student'!$A:$Q,12,FALSE),IF($E492="","", "NotAdmitted"))</f>
        <v/>
      </c>
    </row>
    <row r="493" spans="1:17" x14ac:dyDescent="0.2">
      <c r="A493" s="5" t="str">
        <f>IFERROR(VLOOKUP($E493,'HS Info'!$A:$D,2,FALSE),IF($E493="","","Not in HS Info"))</f>
        <v/>
      </c>
      <c r="B493" s="6" t="str">
        <f>IFERROR(VLOOKUP($C493, 'SLCC Student'!$H:$R, 11, FALSE), IF($E493="", "",  "Not yet admitted"))</f>
        <v/>
      </c>
      <c r="C493" s="5" t="str">
        <f>IFERROR(VLOOKUP($E493,'SLCC Student'!$A:$R,8,FALSE), IF($E493="", "", "Not yet admitted"))</f>
        <v/>
      </c>
      <c r="D493" s="5" t="str">
        <f>IFERROR(VLOOKUP($E493, 'HS Info'!$A:$D, 3, FALSE), IF($E493="", "",  "Not in HS Info"))</f>
        <v/>
      </c>
      <c r="E493" t="str">
        <f>IF(ISBLANK('HS Info'!A492), "", 'HS Info'!A492)</f>
        <v/>
      </c>
      <c r="F493" s="5" t="str">
        <f>IFERROR(VLOOKUP($E493, 'HS Info'!$A:$D, 4, FALSE), IF($E493="", "", "Not in HS Info"))</f>
        <v/>
      </c>
      <c r="G493" t="str">
        <f>IF(_xlfn.MAXIFS(ACT!$K:$K, ACT!$B:$B, 'Vetting Master'!$C493)&gt;0, _xlfn.MAXIFS(ACT!$K:$K, ACT!$B:$B, 'Vetting Master'!$C493), IF($E493="", "", 0))</f>
        <v/>
      </c>
      <c r="H493" t="str">
        <f>IF(_xlfn.MAXIFS(ACT!$J:$J, ACT!$B:$B, 'Vetting Master'!$C493)&gt;0, _xlfn.MAXIFS(ACT!$J:$J, ACT!$B:$B, 'Vetting Master'!$C493), IF($E493="", "", 0))</f>
        <v/>
      </c>
      <c r="I493" t="str">
        <f>IF(_xlfn.MAXIFS('SLCC Placement'!K:K, 'SLCC Placement'!B:B, 'Vetting Master'!$C493)&gt;0, _xlfn.MAXIFS('SLCC Placement'!K:K, 'SLCC Placement'!B:B, 'Vetting Master'!$C493), IF($E493="", "", 0))</f>
        <v/>
      </c>
      <c r="J493" t="str">
        <f>IF(_xlfn.MAXIFS('SLCC Placement'!J:J, 'SLCC Placement'!B:B, 'Vetting Master'!$C493)&gt;0, _xlfn.MAXIFS('SLCC Placement'!J:J, 'SLCC Placement'!B:B, 'Vetting Master'!$C493), IF($E493="", "", 0))</f>
        <v/>
      </c>
      <c r="K493" s="5" t="str">
        <f>IFERROR(IF(AND(MATCH(C493,'AP Credit'!B:B,0)&gt;0, MATCH("ENGL 1010",'AP Credit'!J:J,0)&gt;0),"Yes","No"), IF($E493="", " ", "No"))</f>
        <v xml:space="preserve"> </v>
      </c>
      <c r="L493" s="11" t="str" cm="1">
        <f t="array" ref="L493">IF($E493="", "", _xlfn.IFNA(_xlfn.IFS( J493&gt;599,  "1210 - Verify C or Better",  AND(J493&gt;499, OR(I493&gt;13, G493&gt;17)), "1060 - Verify C or Better", AND( OR(G493&gt;17, I493&gt;13), OR(H493&gt;22, J493&gt;399)), "1050 - Verify C or Better", OR( H493&gt;21, J493&gt;299), "1010/1030/1040", OR( H493&gt;19, J493&gt;299), "1010/1030", OR( H493&gt;18, J493&gt;299), "1030"), "Verify C or better in Secondary Math 1,2,3"))</f>
        <v/>
      </c>
      <c r="M493" s="4" t="str">
        <f>IFERROR(VLOOKUP($E493, 'HS Info'!$A:$E, 5, FALSE), IF($E493="", "", "Not in HS Info"))</f>
        <v/>
      </c>
      <c r="N493" s="5" t="str">
        <f>IFERROR(VLOOKUP($C493,Holds!$C:$K, 2, FALSE), IF($E493="", "", 0))</f>
        <v/>
      </c>
      <c r="O493" s="7" t="str">
        <f>IF($E493="", "", _xlfn.XLOOKUP(C493, 'SLCC Student'!H:H, 'SLCC Student'!P:P, "Not Found", 0, 1))</f>
        <v/>
      </c>
      <c r="P493" s="5" t="str">
        <f>IFERROR(VLOOKUP($E493, 'SLCC Student'!$A:$Q, 10, FALSE), IF($E493="", "", "Not Admitted"))</f>
        <v/>
      </c>
      <c r="Q493" s="5" t="str">
        <f>IFERROR(VLOOKUP($E493,'SLCC Student'!$A:$Q,12,FALSE),IF($E493="","", "NotAdmitted"))</f>
        <v/>
      </c>
    </row>
    <row r="494" spans="1:17" x14ac:dyDescent="0.2">
      <c r="A494" s="5" t="str">
        <f>IFERROR(VLOOKUP($E494,'HS Info'!$A:$D,2,FALSE),IF($E494="","","Not in HS Info"))</f>
        <v/>
      </c>
      <c r="B494" s="6" t="str">
        <f>IFERROR(VLOOKUP($C494, 'SLCC Student'!$H:$R, 11, FALSE), IF($E494="", "",  "Not yet admitted"))</f>
        <v/>
      </c>
      <c r="C494" s="5" t="str">
        <f>IFERROR(VLOOKUP($E494,'SLCC Student'!$A:$R,8,FALSE), IF($E494="", "", "Not yet admitted"))</f>
        <v/>
      </c>
      <c r="D494" s="5" t="str">
        <f>IFERROR(VLOOKUP($E494, 'HS Info'!$A:$D, 3, FALSE), IF($E494="", "",  "Not in HS Info"))</f>
        <v/>
      </c>
      <c r="E494" t="str">
        <f>IF(ISBLANK('HS Info'!A493), "", 'HS Info'!A493)</f>
        <v/>
      </c>
      <c r="F494" s="5" t="str">
        <f>IFERROR(VLOOKUP($E494, 'HS Info'!$A:$D, 4, FALSE), IF($E494="", "", "Not in HS Info"))</f>
        <v/>
      </c>
      <c r="G494" t="str">
        <f>IF(_xlfn.MAXIFS(ACT!$K:$K, ACT!$B:$B, 'Vetting Master'!$C494)&gt;0, _xlfn.MAXIFS(ACT!$K:$K, ACT!$B:$B, 'Vetting Master'!$C494), IF($E494="", "", 0))</f>
        <v/>
      </c>
      <c r="H494" t="str">
        <f>IF(_xlfn.MAXIFS(ACT!$J:$J, ACT!$B:$B, 'Vetting Master'!$C494)&gt;0, _xlfn.MAXIFS(ACT!$J:$J, ACT!$B:$B, 'Vetting Master'!$C494), IF($E494="", "", 0))</f>
        <v/>
      </c>
      <c r="I494" t="str">
        <f>IF(_xlfn.MAXIFS('SLCC Placement'!K:K, 'SLCC Placement'!B:B, 'Vetting Master'!$C494)&gt;0, _xlfn.MAXIFS('SLCC Placement'!K:K, 'SLCC Placement'!B:B, 'Vetting Master'!$C494), IF($E494="", "", 0))</f>
        <v/>
      </c>
      <c r="J494" t="str">
        <f>IF(_xlfn.MAXIFS('SLCC Placement'!J:J, 'SLCC Placement'!B:B, 'Vetting Master'!$C494)&gt;0, _xlfn.MAXIFS('SLCC Placement'!J:J, 'SLCC Placement'!B:B, 'Vetting Master'!$C494), IF($E494="", "", 0))</f>
        <v/>
      </c>
      <c r="K494" s="5" t="str">
        <f>IFERROR(IF(AND(MATCH(C494,'AP Credit'!B:B,0)&gt;0, MATCH("ENGL 1010",'AP Credit'!J:J,0)&gt;0),"Yes","No"), IF($E494="", " ", "No"))</f>
        <v xml:space="preserve"> </v>
      </c>
      <c r="L494" s="11" t="str" cm="1">
        <f t="array" ref="L494">IF($E494="", "", _xlfn.IFNA(_xlfn.IFS( J494&gt;599,  "1210 - Verify C or Better",  AND(J494&gt;499, OR(I494&gt;13, G494&gt;17)), "1060 - Verify C or Better", AND( OR(G494&gt;17, I494&gt;13), OR(H494&gt;22, J494&gt;399)), "1050 - Verify C or Better", OR( H494&gt;21, J494&gt;299), "1010/1030/1040", OR( H494&gt;19, J494&gt;299), "1010/1030", OR( H494&gt;18, J494&gt;299), "1030"), "Verify C or better in Secondary Math 1,2,3"))</f>
        <v/>
      </c>
      <c r="M494" s="4" t="str">
        <f>IFERROR(VLOOKUP($E494, 'HS Info'!$A:$E, 5, FALSE), IF($E494="", "", "Not in HS Info"))</f>
        <v/>
      </c>
      <c r="N494" s="5" t="str">
        <f>IFERROR(VLOOKUP($C494,Holds!$C:$K, 2, FALSE), IF($E494="", "", 0))</f>
        <v/>
      </c>
      <c r="O494" s="7" t="str">
        <f>IF($E494="", "", _xlfn.XLOOKUP(C494, 'SLCC Student'!H:H, 'SLCC Student'!P:P, "Not Found", 0, 1))</f>
        <v/>
      </c>
      <c r="P494" s="5" t="str">
        <f>IFERROR(VLOOKUP($E494, 'SLCC Student'!$A:$Q, 10, FALSE), IF($E494="", "", "Not Admitted"))</f>
        <v/>
      </c>
      <c r="Q494" s="5" t="str">
        <f>IFERROR(VLOOKUP($E494,'SLCC Student'!$A:$Q,12,FALSE),IF($E494="","", "NotAdmitted"))</f>
        <v/>
      </c>
    </row>
    <row r="495" spans="1:17" x14ac:dyDescent="0.2">
      <c r="A495" s="5" t="str">
        <f>IFERROR(VLOOKUP($E495,'HS Info'!$A:$D,2,FALSE),IF($E495="","","Not in HS Info"))</f>
        <v/>
      </c>
      <c r="B495" s="6" t="str">
        <f>IFERROR(VLOOKUP($C495, 'SLCC Student'!$H:$R, 11, FALSE), IF($E495="", "",  "Not yet admitted"))</f>
        <v/>
      </c>
      <c r="C495" s="5" t="str">
        <f>IFERROR(VLOOKUP($E495,'SLCC Student'!$A:$R,8,FALSE), IF($E495="", "", "Not yet admitted"))</f>
        <v/>
      </c>
      <c r="D495" s="5" t="str">
        <f>IFERROR(VLOOKUP($E495, 'HS Info'!$A:$D, 3, FALSE), IF($E495="", "",  "Not in HS Info"))</f>
        <v/>
      </c>
      <c r="E495" t="str">
        <f>IF(ISBLANK('HS Info'!A494), "", 'HS Info'!A494)</f>
        <v/>
      </c>
      <c r="F495" s="5" t="str">
        <f>IFERROR(VLOOKUP($E495, 'HS Info'!$A:$D, 4, FALSE), IF($E495="", "", "Not in HS Info"))</f>
        <v/>
      </c>
      <c r="G495" t="str">
        <f>IF(_xlfn.MAXIFS(ACT!$K:$K, ACT!$B:$B, 'Vetting Master'!$C495)&gt;0, _xlfn.MAXIFS(ACT!$K:$K, ACT!$B:$B, 'Vetting Master'!$C495), IF($E495="", "", 0))</f>
        <v/>
      </c>
      <c r="H495" t="str">
        <f>IF(_xlfn.MAXIFS(ACT!$J:$J, ACT!$B:$B, 'Vetting Master'!$C495)&gt;0, _xlfn.MAXIFS(ACT!$J:$J, ACT!$B:$B, 'Vetting Master'!$C495), IF($E495="", "", 0))</f>
        <v/>
      </c>
      <c r="I495" t="str">
        <f>IF(_xlfn.MAXIFS('SLCC Placement'!K:K, 'SLCC Placement'!B:B, 'Vetting Master'!$C495)&gt;0, _xlfn.MAXIFS('SLCC Placement'!K:K, 'SLCC Placement'!B:B, 'Vetting Master'!$C495), IF($E495="", "", 0))</f>
        <v/>
      </c>
      <c r="J495" t="str">
        <f>IF(_xlfn.MAXIFS('SLCC Placement'!J:J, 'SLCC Placement'!B:B, 'Vetting Master'!$C495)&gt;0, _xlfn.MAXIFS('SLCC Placement'!J:J, 'SLCC Placement'!B:B, 'Vetting Master'!$C495), IF($E495="", "", 0))</f>
        <v/>
      </c>
      <c r="K495" s="5" t="str">
        <f>IFERROR(IF(AND(MATCH(C495,'AP Credit'!B:B,0)&gt;0, MATCH("ENGL 1010",'AP Credit'!J:J,0)&gt;0),"Yes","No"), IF($E495="", " ", "No"))</f>
        <v xml:space="preserve"> </v>
      </c>
      <c r="L495" s="11" t="str" cm="1">
        <f t="array" ref="L495">IF($E495="", "", _xlfn.IFNA(_xlfn.IFS( J495&gt;599,  "1210 - Verify C or Better",  AND(J495&gt;499, OR(I495&gt;13, G495&gt;17)), "1060 - Verify C or Better", AND( OR(G495&gt;17, I495&gt;13), OR(H495&gt;22, J495&gt;399)), "1050 - Verify C or Better", OR( H495&gt;21, J495&gt;299), "1010/1030/1040", OR( H495&gt;19, J495&gt;299), "1010/1030", OR( H495&gt;18, J495&gt;299), "1030"), "Verify C or better in Secondary Math 1,2,3"))</f>
        <v/>
      </c>
      <c r="M495" s="4" t="str">
        <f>IFERROR(VLOOKUP($E495, 'HS Info'!$A:$E, 5, FALSE), IF($E495="", "", "Not in HS Info"))</f>
        <v/>
      </c>
      <c r="N495" s="5" t="str">
        <f>IFERROR(VLOOKUP($C495,Holds!$C:$K, 2, FALSE), IF($E495="", "", 0))</f>
        <v/>
      </c>
      <c r="O495" s="7" t="str">
        <f>IF($E495="", "", _xlfn.XLOOKUP(C495, 'SLCC Student'!H:H, 'SLCC Student'!P:P, "Not Found", 0, 1))</f>
        <v/>
      </c>
      <c r="P495" s="5" t="str">
        <f>IFERROR(VLOOKUP($E495, 'SLCC Student'!$A:$Q, 10, FALSE), IF($E495="", "", "Not Admitted"))</f>
        <v/>
      </c>
      <c r="Q495" s="5" t="str">
        <f>IFERROR(VLOOKUP($E495,'SLCC Student'!$A:$Q,12,FALSE),IF($E495="","", "NotAdmitted"))</f>
        <v/>
      </c>
    </row>
    <row r="496" spans="1:17" x14ac:dyDescent="0.2">
      <c r="A496" s="5" t="str">
        <f>IFERROR(VLOOKUP($E496,'HS Info'!$A:$D,2,FALSE),IF($E496="","","Not in HS Info"))</f>
        <v/>
      </c>
      <c r="B496" s="6" t="str">
        <f>IFERROR(VLOOKUP($C496, 'SLCC Student'!$H:$R, 11, FALSE), IF($E496="", "",  "Not yet admitted"))</f>
        <v/>
      </c>
      <c r="C496" s="5" t="str">
        <f>IFERROR(VLOOKUP($E496,'SLCC Student'!$A:$R,8,FALSE), IF($E496="", "", "Not yet admitted"))</f>
        <v/>
      </c>
      <c r="D496" s="5" t="str">
        <f>IFERROR(VLOOKUP($E496, 'HS Info'!$A:$D, 3, FALSE), IF($E496="", "",  "Not in HS Info"))</f>
        <v/>
      </c>
      <c r="E496" t="str">
        <f>IF(ISBLANK('HS Info'!A495), "", 'HS Info'!A495)</f>
        <v/>
      </c>
      <c r="F496" s="5" t="str">
        <f>IFERROR(VLOOKUP($E496, 'HS Info'!$A:$D, 4, FALSE), IF($E496="", "", "Not in HS Info"))</f>
        <v/>
      </c>
      <c r="G496" t="str">
        <f>IF(_xlfn.MAXIFS(ACT!$K:$K, ACT!$B:$B, 'Vetting Master'!$C496)&gt;0, _xlfn.MAXIFS(ACT!$K:$K, ACT!$B:$B, 'Vetting Master'!$C496), IF($E496="", "", 0))</f>
        <v/>
      </c>
      <c r="H496" t="str">
        <f>IF(_xlfn.MAXIFS(ACT!$J:$J, ACT!$B:$B, 'Vetting Master'!$C496)&gt;0, _xlfn.MAXIFS(ACT!$J:$J, ACT!$B:$B, 'Vetting Master'!$C496), IF($E496="", "", 0))</f>
        <v/>
      </c>
      <c r="I496" t="str">
        <f>IF(_xlfn.MAXIFS('SLCC Placement'!K:K, 'SLCC Placement'!B:B, 'Vetting Master'!$C496)&gt;0, _xlfn.MAXIFS('SLCC Placement'!K:K, 'SLCC Placement'!B:B, 'Vetting Master'!$C496), IF($E496="", "", 0))</f>
        <v/>
      </c>
      <c r="J496" t="str">
        <f>IF(_xlfn.MAXIFS('SLCC Placement'!J:J, 'SLCC Placement'!B:B, 'Vetting Master'!$C496)&gt;0, _xlfn.MAXIFS('SLCC Placement'!J:J, 'SLCC Placement'!B:B, 'Vetting Master'!$C496), IF($E496="", "", 0))</f>
        <v/>
      </c>
      <c r="K496" s="5" t="str">
        <f>IFERROR(IF(AND(MATCH(C496,'AP Credit'!B:B,0)&gt;0, MATCH("ENGL 1010",'AP Credit'!J:J,0)&gt;0),"Yes","No"), IF($E496="", " ", "No"))</f>
        <v xml:space="preserve"> </v>
      </c>
      <c r="L496" s="11" t="str" cm="1">
        <f t="array" ref="L496">IF($E496="", "", _xlfn.IFNA(_xlfn.IFS( J496&gt;599,  "1210 - Verify C or Better",  AND(J496&gt;499, OR(I496&gt;13, G496&gt;17)), "1060 - Verify C or Better", AND( OR(G496&gt;17, I496&gt;13), OR(H496&gt;22, J496&gt;399)), "1050 - Verify C or Better", OR( H496&gt;21, J496&gt;299), "1010/1030/1040", OR( H496&gt;19, J496&gt;299), "1010/1030", OR( H496&gt;18, J496&gt;299), "1030"), "Verify C or better in Secondary Math 1,2,3"))</f>
        <v/>
      </c>
      <c r="M496" s="4" t="str">
        <f>IFERROR(VLOOKUP($E496, 'HS Info'!$A:$E, 5, FALSE), IF($E496="", "", "Not in HS Info"))</f>
        <v/>
      </c>
      <c r="N496" s="5" t="str">
        <f>IFERROR(VLOOKUP($C496,Holds!$C:$K, 2, FALSE), IF($E496="", "", 0))</f>
        <v/>
      </c>
      <c r="O496" s="7" t="str">
        <f>IF($E496="", "", _xlfn.XLOOKUP(C496, 'SLCC Student'!H:H, 'SLCC Student'!P:P, "Not Found", 0, 1))</f>
        <v/>
      </c>
      <c r="P496" s="5" t="str">
        <f>IFERROR(VLOOKUP($E496, 'SLCC Student'!$A:$Q, 10, FALSE), IF($E496="", "", "Not Admitted"))</f>
        <v/>
      </c>
      <c r="Q496" s="5" t="str">
        <f>IFERROR(VLOOKUP($E496,'SLCC Student'!$A:$Q,12,FALSE),IF($E496="","", "NotAdmitted"))</f>
        <v/>
      </c>
    </row>
    <row r="497" spans="1:17" x14ac:dyDescent="0.2">
      <c r="A497" s="5" t="str">
        <f>IFERROR(VLOOKUP($E497,'HS Info'!$A:$D,2,FALSE),IF($E497="","","Not in HS Info"))</f>
        <v/>
      </c>
      <c r="B497" s="6" t="str">
        <f>IFERROR(VLOOKUP($C497, 'SLCC Student'!$H:$R, 11, FALSE), IF($E497="", "",  "Not yet admitted"))</f>
        <v/>
      </c>
      <c r="C497" s="5" t="str">
        <f>IFERROR(VLOOKUP($E497,'SLCC Student'!$A:$R,8,FALSE), IF($E497="", "", "Not yet admitted"))</f>
        <v/>
      </c>
      <c r="D497" s="5" t="str">
        <f>IFERROR(VLOOKUP($E497, 'HS Info'!$A:$D, 3, FALSE), IF($E497="", "",  "Not in HS Info"))</f>
        <v/>
      </c>
      <c r="E497" t="str">
        <f>IF(ISBLANK('HS Info'!A496), "", 'HS Info'!A496)</f>
        <v/>
      </c>
      <c r="F497" s="5" t="str">
        <f>IFERROR(VLOOKUP($E497, 'HS Info'!$A:$D, 4, FALSE), IF($E497="", "", "Not in HS Info"))</f>
        <v/>
      </c>
      <c r="G497" t="str">
        <f>IF(_xlfn.MAXIFS(ACT!$K:$K, ACT!$B:$B, 'Vetting Master'!$C497)&gt;0, _xlfn.MAXIFS(ACT!$K:$K, ACT!$B:$B, 'Vetting Master'!$C497), IF($E497="", "", 0))</f>
        <v/>
      </c>
      <c r="H497" t="str">
        <f>IF(_xlfn.MAXIFS(ACT!$J:$J, ACT!$B:$B, 'Vetting Master'!$C497)&gt;0, _xlfn.MAXIFS(ACT!$J:$J, ACT!$B:$B, 'Vetting Master'!$C497), IF($E497="", "", 0))</f>
        <v/>
      </c>
      <c r="I497" t="str">
        <f>IF(_xlfn.MAXIFS('SLCC Placement'!K:K, 'SLCC Placement'!B:B, 'Vetting Master'!$C497)&gt;0, _xlfn.MAXIFS('SLCC Placement'!K:K, 'SLCC Placement'!B:B, 'Vetting Master'!$C497), IF($E497="", "", 0))</f>
        <v/>
      </c>
      <c r="J497" t="str">
        <f>IF(_xlfn.MAXIFS('SLCC Placement'!J:J, 'SLCC Placement'!B:B, 'Vetting Master'!$C497)&gt;0, _xlfn.MAXIFS('SLCC Placement'!J:J, 'SLCC Placement'!B:B, 'Vetting Master'!$C497), IF($E497="", "", 0))</f>
        <v/>
      </c>
      <c r="K497" s="5" t="str">
        <f>IFERROR(IF(AND(MATCH(C497,'AP Credit'!B:B,0)&gt;0, MATCH("ENGL 1010",'AP Credit'!J:J,0)&gt;0),"Yes","No"), IF($E497="", " ", "No"))</f>
        <v xml:space="preserve"> </v>
      </c>
      <c r="L497" s="11" t="str" cm="1">
        <f t="array" ref="L497">IF($E497="", "", _xlfn.IFNA(_xlfn.IFS( J497&gt;599,  "1210 - Verify C or Better",  AND(J497&gt;499, OR(I497&gt;13, G497&gt;17)), "1060 - Verify C or Better", AND( OR(G497&gt;17, I497&gt;13), OR(H497&gt;22, J497&gt;399)), "1050 - Verify C or Better", OR( H497&gt;21, J497&gt;299), "1010/1030/1040", OR( H497&gt;19, J497&gt;299), "1010/1030", OR( H497&gt;18, J497&gt;299), "1030"), "Verify C or better in Secondary Math 1,2,3"))</f>
        <v/>
      </c>
      <c r="M497" s="4" t="str">
        <f>IFERROR(VLOOKUP($E497, 'HS Info'!$A:$E, 5, FALSE), IF($E497="", "", "Not in HS Info"))</f>
        <v/>
      </c>
      <c r="N497" s="5" t="str">
        <f>IFERROR(VLOOKUP($C497,Holds!$C:$K, 2, FALSE), IF($E497="", "", 0))</f>
        <v/>
      </c>
      <c r="O497" s="7" t="str">
        <f>IF($E497="", "", _xlfn.XLOOKUP(C497, 'SLCC Student'!H:H, 'SLCC Student'!P:P, "Not Found", 0, 1))</f>
        <v/>
      </c>
      <c r="P497" s="5" t="str">
        <f>IFERROR(VLOOKUP($E497, 'SLCC Student'!$A:$Q, 10, FALSE), IF($E497="", "", "Not Admitted"))</f>
        <v/>
      </c>
      <c r="Q497" s="5" t="str">
        <f>IFERROR(VLOOKUP($E497,'SLCC Student'!$A:$Q,12,FALSE),IF($E497="","", "NotAdmitted"))</f>
        <v/>
      </c>
    </row>
    <row r="498" spans="1:17" x14ac:dyDescent="0.2">
      <c r="A498" s="5" t="str">
        <f>IFERROR(VLOOKUP($E498,'HS Info'!$A:$D,2,FALSE),IF($E498="","","Not in HS Info"))</f>
        <v/>
      </c>
      <c r="B498" s="6" t="str">
        <f>IFERROR(VLOOKUP($C498, 'SLCC Student'!$H:$R, 11, FALSE), IF($E498="", "",  "Not yet admitted"))</f>
        <v/>
      </c>
      <c r="C498" s="5" t="str">
        <f>IFERROR(VLOOKUP($E498,'SLCC Student'!$A:$R,8,FALSE), IF($E498="", "", "Not yet admitted"))</f>
        <v/>
      </c>
      <c r="D498" s="5" t="str">
        <f>IFERROR(VLOOKUP($E498, 'HS Info'!$A:$D, 3, FALSE), IF($E498="", "",  "Not in HS Info"))</f>
        <v/>
      </c>
      <c r="E498" t="str">
        <f>IF(ISBLANK('HS Info'!A497), "", 'HS Info'!A497)</f>
        <v/>
      </c>
      <c r="F498" s="5" t="str">
        <f>IFERROR(VLOOKUP($E498, 'HS Info'!$A:$D, 4, FALSE), IF($E498="", "", "Not in HS Info"))</f>
        <v/>
      </c>
      <c r="G498" t="str">
        <f>IF(_xlfn.MAXIFS(ACT!$K:$K, ACT!$B:$B, 'Vetting Master'!$C498)&gt;0, _xlfn.MAXIFS(ACT!$K:$K, ACT!$B:$B, 'Vetting Master'!$C498), IF($E498="", "", 0))</f>
        <v/>
      </c>
      <c r="H498" t="str">
        <f>IF(_xlfn.MAXIFS(ACT!$J:$J, ACT!$B:$B, 'Vetting Master'!$C498)&gt;0, _xlfn.MAXIFS(ACT!$J:$J, ACT!$B:$B, 'Vetting Master'!$C498), IF($E498="", "", 0))</f>
        <v/>
      </c>
      <c r="I498" t="str">
        <f>IF(_xlfn.MAXIFS('SLCC Placement'!K:K, 'SLCC Placement'!B:B, 'Vetting Master'!$C498)&gt;0, _xlfn.MAXIFS('SLCC Placement'!K:K, 'SLCC Placement'!B:B, 'Vetting Master'!$C498), IF($E498="", "", 0))</f>
        <v/>
      </c>
      <c r="J498" t="str">
        <f>IF(_xlfn.MAXIFS('SLCC Placement'!J:J, 'SLCC Placement'!B:B, 'Vetting Master'!$C498)&gt;0, _xlfn.MAXIFS('SLCC Placement'!J:J, 'SLCC Placement'!B:B, 'Vetting Master'!$C498), IF($E498="", "", 0))</f>
        <v/>
      </c>
      <c r="K498" s="5" t="str">
        <f>IFERROR(IF(AND(MATCH(C498,'AP Credit'!B:B,0)&gt;0, MATCH("ENGL 1010",'AP Credit'!J:J,0)&gt;0),"Yes","No"), IF($E498="", " ", "No"))</f>
        <v xml:space="preserve"> </v>
      </c>
      <c r="L498" s="11" t="str" cm="1">
        <f t="array" ref="L498">IF($E498="", "", _xlfn.IFNA(_xlfn.IFS( J498&gt;599,  "1210 - Verify C or Better",  AND(J498&gt;499, OR(I498&gt;13, G498&gt;17)), "1060 - Verify C or Better", AND( OR(G498&gt;17, I498&gt;13), OR(H498&gt;22, J498&gt;399)), "1050 - Verify C or Better", OR( H498&gt;21, J498&gt;299), "1010/1030/1040", OR( H498&gt;19, J498&gt;299), "1010/1030", OR( H498&gt;18, J498&gt;299), "1030"), "Verify C or better in Secondary Math 1,2,3"))</f>
        <v/>
      </c>
      <c r="M498" s="4" t="str">
        <f>IFERROR(VLOOKUP($E498, 'HS Info'!$A:$E, 5, FALSE), IF($E498="", "", "Not in HS Info"))</f>
        <v/>
      </c>
      <c r="N498" s="5" t="str">
        <f>IFERROR(VLOOKUP($C498,Holds!$C:$K, 2, FALSE), IF($E498="", "", 0))</f>
        <v/>
      </c>
      <c r="O498" s="7" t="str">
        <f>IF($E498="", "", _xlfn.XLOOKUP(C498, 'SLCC Student'!H:H, 'SLCC Student'!P:P, "Not Found", 0, 1))</f>
        <v/>
      </c>
      <c r="P498" s="5" t="str">
        <f>IFERROR(VLOOKUP($E498, 'SLCC Student'!$A:$Q, 10, FALSE), IF($E498="", "", "Not Admitted"))</f>
        <v/>
      </c>
      <c r="Q498" s="5" t="str">
        <f>IFERROR(VLOOKUP($E498,'SLCC Student'!$A:$Q,12,FALSE),IF($E498="","", "NotAdmitted"))</f>
        <v/>
      </c>
    </row>
    <row r="499" spans="1:17" x14ac:dyDescent="0.2">
      <c r="A499" s="5" t="str">
        <f>IFERROR(VLOOKUP($E499,'HS Info'!$A:$D,2,FALSE),IF($E499="","","Not in HS Info"))</f>
        <v/>
      </c>
      <c r="B499" s="6" t="str">
        <f>IFERROR(VLOOKUP($C499, 'SLCC Student'!$H:$R, 11, FALSE), IF($E499="", "",  "Not yet admitted"))</f>
        <v/>
      </c>
      <c r="C499" s="5" t="str">
        <f>IFERROR(VLOOKUP($E499,'SLCC Student'!$A:$R,8,FALSE), IF($E499="", "", "Not yet admitted"))</f>
        <v/>
      </c>
      <c r="D499" s="5" t="str">
        <f>IFERROR(VLOOKUP($E499, 'HS Info'!$A:$D, 3, FALSE), IF($E499="", "",  "Not in HS Info"))</f>
        <v/>
      </c>
      <c r="E499" t="str">
        <f>IF(ISBLANK('HS Info'!A498), "", 'HS Info'!A498)</f>
        <v/>
      </c>
      <c r="F499" s="5" t="str">
        <f>IFERROR(VLOOKUP($E499, 'HS Info'!$A:$D, 4, FALSE), IF($E499="", "", "Not in HS Info"))</f>
        <v/>
      </c>
      <c r="G499" t="str">
        <f>IF(_xlfn.MAXIFS(ACT!$K:$K, ACT!$B:$B, 'Vetting Master'!$C499)&gt;0, _xlfn.MAXIFS(ACT!$K:$K, ACT!$B:$B, 'Vetting Master'!$C499), IF($E499="", "", 0))</f>
        <v/>
      </c>
      <c r="H499" t="str">
        <f>IF(_xlfn.MAXIFS(ACT!$J:$J, ACT!$B:$B, 'Vetting Master'!$C499)&gt;0, _xlfn.MAXIFS(ACT!$J:$J, ACT!$B:$B, 'Vetting Master'!$C499), IF($E499="", "", 0))</f>
        <v/>
      </c>
      <c r="I499" t="str">
        <f>IF(_xlfn.MAXIFS('SLCC Placement'!K:K, 'SLCC Placement'!B:B, 'Vetting Master'!$C499)&gt;0, _xlfn.MAXIFS('SLCC Placement'!K:K, 'SLCC Placement'!B:B, 'Vetting Master'!$C499), IF($E499="", "", 0))</f>
        <v/>
      </c>
      <c r="J499" t="str">
        <f>IF(_xlfn.MAXIFS('SLCC Placement'!J:J, 'SLCC Placement'!B:B, 'Vetting Master'!$C499)&gt;0, _xlfn.MAXIFS('SLCC Placement'!J:J, 'SLCC Placement'!B:B, 'Vetting Master'!$C499), IF($E499="", "", 0))</f>
        <v/>
      </c>
      <c r="K499" s="5" t="str">
        <f>IFERROR(IF(AND(MATCH(C499,'AP Credit'!B:B,0)&gt;0, MATCH("ENGL 1010",'AP Credit'!J:J,0)&gt;0),"Yes","No"), IF($E499="", " ", "No"))</f>
        <v xml:space="preserve"> </v>
      </c>
      <c r="L499" s="11" t="str" cm="1">
        <f t="array" ref="L499">IF($E499="", "", _xlfn.IFNA(_xlfn.IFS( J499&gt;599,  "1210 - Verify C or Better",  AND(J499&gt;499, OR(I499&gt;13, G499&gt;17)), "1060 - Verify C or Better", AND( OR(G499&gt;17, I499&gt;13), OR(H499&gt;22, J499&gt;399)), "1050 - Verify C or Better", OR( H499&gt;21, J499&gt;299), "1010/1030/1040", OR( H499&gt;19, J499&gt;299), "1010/1030", OR( H499&gt;18, J499&gt;299), "1030"), "Verify C or better in Secondary Math 1,2,3"))</f>
        <v/>
      </c>
      <c r="M499" s="4" t="str">
        <f>IFERROR(VLOOKUP($E499, 'HS Info'!$A:$E, 5, FALSE), IF($E499="", "", "Not in HS Info"))</f>
        <v/>
      </c>
      <c r="N499" s="5" t="str">
        <f>IFERROR(VLOOKUP($C499,Holds!$C:$K, 2, FALSE), IF($E499="", "", 0))</f>
        <v/>
      </c>
      <c r="O499" s="7" t="str">
        <f>IF($E499="", "", _xlfn.XLOOKUP(C499, 'SLCC Student'!H:H, 'SLCC Student'!P:P, "Not Found", 0, 1))</f>
        <v/>
      </c>
      <c r="P499" s="5" t="str">
        <f>IFERROR(VLOOKUP($E499, 'SLCC Student'!$A:$Q, 10, FALSE), IF($E499="", "", "Not Admitted"))</f>
        <v/>
      </c>
      <c r="Q499" s="5" t="str">
        <f>IFERROR(VLOOKUP($E499,'SLCC Student'!$A:$Q,12,FALSE),IF($E499="","", "NotAdmitted"))</f>
        <v/>
      </c>
    </row>
    <row r="500" spans="1:17" x14ac:dyDescent="0.2">
      <c r="A500" s="5" t="str">
        <f>IFERROR(VLOOKUP($E500,'HS Info'!$A:$D,2,FALSE),IF($E500="","","Not in HS Info"))</f>
        <v/>
      </c>
      <c r="B500" s="6" t="str">
        <f>IFERROR(VLOOKUP($C500, 'SLCC Student'!$H:$R, 11, FALSE), IF($E500="", "",  "Not yet admitted"))</f>
        <v/>
      </c>
      <c r="C500" s="5" t="str">
        <f>IFERROR(VLOOKUP($E500,'SLCC Student'!$A:$R,8,FALSE), IF($E500="", "", "Not yet admitted"))</f>
        <v/>
      </c>
      <c r="D500" s="5" t="str">
        <f>IFERROR(VLOOKUP($E500, 'HS Info'!$A:$D, 3, FALSE), IF($E500="", "",  "Not in HS Info"))</f>
        <v/>
      </c>
      <c r="E500" t="str">
        <f>IF(ISBLANK('HS Info'!A499), "", 'HS Info'!A499)</f>
        <v/>
      </c>
      <c r="F500" s="5" t="str">
        <f>IFERROR(VLOOKUP($E500, 'HS Info'!$A:$D, 4, FALSE), IF($E500="", "", "Not in HS Info"))</f>
        <v/>
      </c>
      <c r="G500" t="str">
        <f>IF(_xlfn.MAXIFS(ACT!$K:$K, ACT!$B:$B, 'Vetting Master'!$C500)&gt;0, _xlfn.MAXIFS(ACT!$K:$K, ACT!$B:$B, 'Vetting Master'!$C500), IF($E500="", "", 0))</f>
        <v/>
      </c>
      <c r="H500" t="str">
        <f>IF(_xlfn.MAXIFS(ACT!$J:$J, ACT!$B:$B, 'Vetting Master'!$C500)&gt;0, _xlfn.MAXIFS(ACT!$J:$J, ACT!$B:$B, 'Vetting Master'!$C500), IF($E500="", "", 0))</f>
        <v/>
      </c>
      <c r="I500" t="str">
        <f>IF(_xlfn.MAXIFS('SLCC Placement'!K:K, 'SLCC Placement'!B:B, 'Vetting Master'!$C500)&gt;0, _xlfn.MAXIFS('SLCC Placement'!K:K, 'SLCC Placement'!B:B, 'Vetting Master'!$C500), IF($E500="", "", 0))</f>
        <v/>
      </c>
      <c r="J500" t="str">
        <f>IF(_xlfn.MAXIFS('SLCC Placement'!J:J, 'SLCC Placement'!B:B, 'Vetting Master'!$C500)&gt;0, _xlfn.MAXIFS('SLCC Placement'!J:J, 'SLCC Placement'!B:B, 'Vetting Master'!$C500), IF($E500="", "", 0))</f>
        <v/>
      </c>
      <c r="K500" s="5" t="str">
        <f>IFERROR(IF(AND(MATCH(C500,'AP Credit'!B:B,0)&gt;0, MATCH("ENGL 1010",'AP Credit'!J:J,0)&gt;0),"Yes","No"), IF($E500="", " ", "No"))</f>
        <v xml:space="preserve"> </v>
      </c>
      <c r="L500" s="11" t="str" cm="1">
        <f t="array" ref="L500">IF($E500="", "", _xlfn.IFNA(_xlfn.IFS( J500&gt;599,  "1210 - Verify C or Better",  AND(J500&gt;499, OR(I500&gt;13, G500&gt;17)), "1060 - Verify C or Better", AND( OR(G500&gt;17, I500&gt;13), OR(H500&gt;22, J500&gt;399)), "1050 - Verify C or Better", OR( H500&gt;21, J500&gt;299), "1010/1030/1040", OR( H500&gt;19, J500&gt;299), "1010/1030", OR( H500&gt;18, J500&gt;299), "1030"), "Verify C or better in Secondary Math 1,2,3"))</f>
        <v/>
      </c>
      <c r="M500" s="4" t="str">
        <f>IFERROR(VLOOKUP($E500, 'HS Info'!$A:$E, 5, FALSE), IF($E500="", "", "Not in HS Info"))</f>
        <v/>
      </c>
      <c r="N500" s="5" t="str">
        <f>IFERROR(VLOOKUP($C500,Holds!$C:$K, 2, FALSE), IF($E500="", "", 0))</f>
        <v/>
      </c>
      <c r="O500" s="7" t="str">
        <f>IF($E500="", "", _xlfn.XLOOKUP(C500, 'SLCC Student'!H:H, 'SLCC Student'!P:P, "Not Found", 0, 1))</f>
        <v/>
      </c>
      <c r="P500" s="5" t="str">
        <f>IFERROR(VLOOKUP($E500, 'SLCC Student'!$A:$Q, 10, FALSE), IF($E500="", "", "Not Admitted"))</f>
        <v/>
      </c>
      <c r="Q500" s="5" t="str">
        <f>IFERROR(VLOOKUP($E500,'SLCC Student'!$A:$Q,12,FALSE),IF($E500="","", "NotAdmitted"))</f>
        <v/>
      </c>
    </row>
    <row r="501" spans="1:17" x14ac:dyDescent="0.2">
      <c r="A501" s="5" t="str">
        <f>IFERROR(VLOOKUP($E501,'HS Info'!$A:$D,2,FALSE),IF($E501="","","Not in HS Info"))</f>
        <v/>
      </c>
      <c r="B501" s="6" t="str">
        <f>IFERROR(VLOOKUP($C501, 'SLCC Student'!$H:$R, 11, FALSE), IF($E501="", "",  "Not yet admitted"))</f>
        <v/>
      </c>
      <c r="C501" s="5" t="str">
        <f>IFERROR(VLOOKUP($E501,'SLCC Student'!$A:$R,8,FALSE), IF($E501="", "", "Not yet admitted"))</f>
        <v/>
      </c>
      <c r="D501" s="5" t="str">
        <f>IFERROR(VLOOKUP($E501, 'HS Info'!$A:$D, 3, FALSE), IF($E501="", "",  "Not in HS Info"))</f>
        <v/>
      </c>
      <c r="E501" t="str">
        <f>IF(ISBLANK('HS Info'!A500), "", 'HS Info'!A500)</f>
        <v/>
      </c>
      <c r="F501" s="5" t="str">
        <f>IFERROR(VLOOKUP($E501, 'HS Info'!$A:$D, 4, FALSE), IF($E501="", "", "Not in HS Info"))</f>
        <v/>
      </c>
      <c r="G501" t="str">
        <f>IF(_xlfn.MAXIFS(ACT!$K:$K, ACT!$B:$B, 'Vetting Master'!$C501)&gt;0, _xlfn.MAXIFS(ACT!$K:$K, ACT!$B:$B, 'Vetting Master'!$C501), IF($E501="", "", 0))</f>
        <v/>
      </c>
      <c r="H501" t="str">
        <f>IF(_xlfn.MAXIFS(ACT!$J:$J, ACT!$B:$B, 'Vetting Master'!$C501)&gt;0, _xlfn.MAXIFS(ACT!$J:$J, ACT!$B:$B, 'Vetting Master'!$C501), IF($E501="", "", 0))</f>
        <v/>
      </c>
      <c r="I501" t="str">
        <f>IF(_xlfn.MAXIFS('SLCC Placement'!K:K, 'SLCC Placement'!B:B, 'Vetting Master'!$C501)&gt;0, _xlfn.MAXIFS('SLCC Placement'!K:K, 'SLCC Placement'!B:B, 'Vetting Master'!$C501), IF($E501="", "", 0))</f>
        <v/>
      </c>
      <c r="J501" t="str">
        <f>IF(_xlfn.MAXIFS('SLCC Placement'!J:J, 'SLCC Placement'!B:B, 'Vetting Master'!$C501)&gt;0, _xlfn.MAXIFS('SLCC Placement'!J:J, 'SLCC Placement'!B:B, 'Vetting Master'!$C501), IF($E501="", "", 0))</f>
        <v/>
      </c>
      <c r="K501" s="5" t="str">
        <f>IFERROR(IF(AND(MATCH(C501,'AP Credit'!B:B,0)&gt;0, MATCH("ENGL 1010",'AP Credit'!J:J,0)&gt;0),"Yes","No"), IF($E501="", " ", "No"))</f>
        <v xml:space="preserve"> </v>
      </c>
      <c r="L501" s="11" t="str" cm="1">
        <f t="array" ref="L501">IF($E501="", "", _xlfn.IFNA(_xlfn.IFS( J501&gt;599,  "1210 - Verify C or Better",  AND(J501&gt;499, OR(I501&gt;13, G501&gt;17)), "1060 - Verify C or Better", AND( OR(G501&gt;17, I501&gt;13), OR(H501&gt;22, J501&gt;399)), "1050 - Verify C or Better", OR( H501&gt;21, J501&gt;299), "1010/1030/1040", OR( H501&gt;19, J501&gt;299), "1010/1030", OR( H501&gt;18, J501&gt;299), "1030"), "Verify C or better in Secondary Math 1,2,3"))</f>
        <v/>
      </c>
      <c r="M501" s="4" t="str">
        <f>IFERROR(VLOOKUP($E501, 'HS Info'!$A:$E, 5, FALSE), IF($E501="", "", "Not in HS Info"))</f>
        <v/>
      </c>
      <c r="N501" s="5" t="str">
        <f>IFERROR(VLOOKUP($C501,Holds!$C:$K, 2, FALSE), IF($E501="", "", 0))</f>
        <v/>
      </c>
      <c r="O501" s="7" t="str">
        <f>IF($E501="", "", _xlfn.XLOOKUP(C501, 'SLCC Student'!H:H, 'SLCC Student'!P:P, "Not Found", 0, 1))</f>
        <v/>
      </c>
      <c r="P501" s="5" t="str">
        <f>IFERROR(VLOOKUP($E501, 'SLCC Student'!$A:$Q, 10, FALSE), IF($E501="", "", "Not Admitted"))</f>
        <v/>
      </c>
      <c r="Q501" s="5" t="str">
        <f>IFERROR(VLOOKUP($E501,'SLCC Student'!$A:$Q,12,FALSE),IF($E501="","", "NotAdmitted"))</f>
        <v/>
      </c>
    </row>
    <row r="502" spans="1:17" x14ac:dyDescent="0.2">
      <c r="A502" s="5" t="str">
        <f>IFERROR(VLOOKUP($E502,'HS Info'!$A:$D,2,FALSE),IF($E502="","","Not in HS Info"))</f>
        <v/>
      </c>
      <c r="B502" s="6" t="str">
        <f>IFERROR(VLOOKUP($C502, 'SLCC Student'!$H:$R, 11, FALSE), IF($E502="", "",  "Not yet admitted"))</f>
        <v/>
      </c>
      <c r="C502" s="5" t="str">
        <f>IFERROR(VLOOKUP($E502,'SLCC Student'!$A:$R,8,FALSE), IF($E502="", "", "Not yet admitted"))</f>
        <v/>
      </c>
      <c r="D502" s="5" t="str">
        <f>IFERROR(VLOOKUP($E502, 'HS Info'!$A:$D, 3, FALSE), IF($E502="", "",  "Not in HS Info"))</f>
        <v/>
      </c>
      <c r="E502" t="str">
        <f>IF(ISBLANK('HS Info'!A501), "", 'HS Info'!A501)</f>
        <v/>
      </c>
      <c r="F502" s="5" t="str">
        <f>IFERROR(VLOOKUP($E502, 'HS Info'!$A:$D, 4, FALSE), IF($E502="", "", "Not in HS Info"))</f>
        <v/>
      </c>
      <c r="G502" t="str">
        <f>IF(_xlfn.MAXIFS(ACT!$K:$K, ACT!$B:$B, 'Vetting Master'!$C502)&gt;0, _xlfn.MAXIFS(ACT!$K:$K, ACT!$B:$B, 'Vetting Master'!$C502), IF($E502="", "", 0))</f>
        <v/>
      </c>
      <c r="H502" t="str">
        <f>IF(_xlfn.MAXIFS(ACT!$J:$J, ACT!$B:$B, 'Vetting Master'!$C502)&gt;0, _xlfn.MAXIFS(ACT!$J:$J, ACT!$B:$B, 'Vetting Master'!$C502), IF($E502="", "", 0))</f>
        <v/>
      </c>
      <c r="I502" t="str">
        <f>IF(_xlfn.MAXIFS('SLCC Placement'!K:K, 'SLCC Placement'!B:B, 'Vetting Master'!$C502)&gt;0, _xlfn.MAXIFS('SLCC Placement'!K:K, 'SLCC Placement'!B:B, 'Vetting Master'!$C502), IF($E502="", "", 0))</f>
        <v/>
      </c>
      <c r="J502" t="str">
        <f>IF(_xlfn.MAXIFS('SLCC Placement'!J:J, 'SLCC Placement'!B:B, 'Vetting Master'!$C502)&gt;0, _xlfn.MAXIFS('SLCC Placement'!J:J, 'SLCC Placement'!B:B, 'Vetting Master'!$C502), IF($E502="", "", 0))</f>
        <v/>
      </c>
      <c r="K502" s="5" t="str">
        <f>IFERROR(IF(AND(MATCH(C502,'AP Credit'!B:B,0)&gt;0, MATCH("ENGL 1010",'AP Credit'!J:J,0)&gt;0),"Yes","No"), IF($E502="", " ", "No"))</f>
        <v xml:space="preserve"> </v>
      </c>
      <c r="L502" s="11" t="str" cm="1">
        <f t="array" ref="L502">IF($E502="", "", _xlfn.IFNA(_xlfn.IFS( J502&gt;599,  "1210 - Verify C or Better",  AND(J502&gt;499, OR(I502&gt;13, G502&gt;17)), "1060 - Verify C or Better", AND( OR(G502&gt;17, I502&gt;13), OR(H502&gt;22, J502&gt;399)), "1050 - Verify C or Better", OR( H502&gt;21, J502&gt;299), "1010/1030/1040", OR( H502&gt;19, J502&gt;299), "1010/1030", OR( H502&gt;18, J502&gt;299), "1030"), "Verify C or better in Secondary Math 1,2,3"))</f>
        <v/>
      </c>
      <c r="M502" s="4" t="str">
        <f>IFERROR(VLOOKUP($E502, 'HS Info'!$A:$E, 5, FALSE), IF($E502="", "", "Not in HS Info"))</f>
        <v/>
      </c>
      <c r="N502" s="5" t="str">
        <f>IFERROR(VLOOKUP($C502,Holds!$C:$K, 2, FALSE), IF($E502="", "", 0))</f>
        <v/>
      </c>
      <c r="O502" s="7" t="str">
        <f>IF($E502="", "", _xlfn.XLOOKUP(C502, 'SLCC Student'!H:H, 'SLCC Student'!P:P, "Not Found", 0, 1))</f>
        <v/>
      </c>
      <c r="P502" s="5" t="str">
        <f>IFERROR(VLOOKUP($E502, 'SLCC Student'!$A:$Q, 10, FALSE), IF($E502="", "", "Not Admitted"))</f>
        <v/>
      </c>
      <c r="Q502" s="5" t="str">
        <f>IFERROR(VLOOKUP($E502,'SLCC Student'!$A:$Q,12,FALSE),IF($E502="","", "NotAdmitted"))</f>
        <v/>
      </c>
    </row>
    <row r="503" spans="1:17" x14ac:dyDescent="0.2">
      <c r="A503" s="5" t="str">
        <f>IFERROR(VLOOKUP($E503,'HS Info'!$A:$D,2,FALSE),IF($E503="","","Not in HS Info"))</f>
        <v/>
      </c>
      <c r="B503" s="6" t="str">
        <f>IFERROR(VLOOKUP($C503, 'SLCC Student'!$H:$R, 11, FALSE), IF($E503="", "",  "Not yet admitted"))</f>
        <v/>
      </c>
      <c r="C503" s="5" t="str">
        <f>IFERROR(VLOOKUP($E503,'SLCC Student'!$A:$R,8,FALSE), IF($E503="", "", "Not yet admitted"))</f>
        <v/>
      </c>
      <c r="D503" s="5" t="str">
        <f>IFERROR(VLOOKUP($E503, 'HS Info'!$A:$D, 3, FALSE), IF($E503="", "",  "Not in HS Info"))</f>
        <v/>
      </c>
      <c r="E503" t="str">
        <f>IF(ISBLANK('HS Info'!A502), "", 'HS Info'!A502)</f>
        <v/>
      </c>
      <c r="F503" s="5" t="str">
        <f>IFERROR(VLOOKUP($E503, 'HS Info'!$A:$D, 4, FALSE), IF($E503="", "", "Not in HS Info"))</f>
        <v/>
      </c>
      <c r="G503" t="str">
        <f>IF(_xlfn.MAXIFS(ACT!$K:$K, ACT!$B:$B, 'Vetting Master'!$C503)&gt;0, _xlfn.MAXIFS(ACT!$K:$K, ACT!$B:$B, 'Vetting Master'!$C503), IF($E503="", "", 0))</f>
        <v/>
      </c>
      <c r="H503" t="str">
        <f>IF(_xlfn.MAXIFS(ACT!$J:$J, ACT!$B:$B, 'Vetting Master'!$C503)&gt;0, _xlfn.MAXIFS(ACT!$J:$J, ACT!$B:$B, 'Vetting Master'!$C503), IF($E503="", "", 0))</f>
        <v/>
      </c>
      <c r="I503" t="str">
        <f>IF(_xlfn.MAXIFS('SLCC Placement'!K:K, 'SLCC Placement'!B:B, 'Vetting Master'!$C503)&gt;0, _xlfn.MAXIFS('SLCC Placement'!K:K, 'SLCC Placement'!B:B, 'Vetting Master'!$C503), IF($E503="", "", 0))</f>
        <v/>
      </c>
      <c r="J503" t="str">
        <f>IF(_xlfn.MAXIFS('SLCC Placement'!J:J, 'SLCC Placement'!B:B, 'Vetting Master'!$C503)&gt;0, _xlfn.MAXIFS('SLCC Placement'!J:J, 'SLCC Placement'!B:B, 'Vetting Master'!$C503), IF($E503="", "", 0))</f>
        <v/>
      </c>
      <c r="K503" s="5" t="str">
        <f>IFERROR(IF(AND(MATCH(C503,'AP Credit'!B:B,0)&gt;0, MATCH("ENGL 1010",'AP Credit'!J:J,0)&gt;0),"Yes","No"), IF($E503="", " ", "No"))</f>
        <v xml:space="preserve"> </v>
      </c>
      <c r="L503" s="11" t="str" cm="1">
        <f t="array" ref="L503">IF($E503="", "", _xlfn.IFNA(_xlfn.IFS( J503&gt;599,  "1210 - Verify C or Better",  AND(J503&gt;499, OR(I503&gt;13, G503&gt;17)), "1060 - Verify C or Better", AND( OR(G503&gt;17, I503&gt;13), OR(H503&gt;22, J503&gt;399)), "1050 - Verify C or Better", OR( H503&gt;21, J503&gt;299), "1010/1030/1040", OR( H503&gt;19, J503&gt;299), "1010/1030", OR( H503&gt;18, J503&gt;299), "1030"), "Verify C or better in Secondary Math 1,2,3"))</f>
        <v/>
      </c>
      <c r="M503" s="4" t="str">
        <f>IFERROR(VLOOKUP($E503, 'HS Info'!$A:$E, 5, FALSE), IF($E503="", "", "Not in HS Info"))</f>
        <v/>
      </c>
      <c r="N503" s="5" t="str">
        <f>IFERROR(VLOOKUP($C503,Holds!$C:$K, 2, FALSE), IF($E503="", "", 0))</f>
        <v/>
      </c>
      <c r="O503" s="7" t="str">
        <f>IF($E503="", "", _xlfn.XLOOKUP(C503, 'SLCC Student'!H:H, 'SLCC Student'!P:P, "Not Found", 0, 1))</f>
        <v/>
      </c>
      <c r="P503" s="5" t="str">
        <f>IFERROR(VLOOKUP($E503, 'SLCC Student'!$A:$Q, 10, FALSE), IF($E503="", "", "Not Admitted"))</f>
        <v/>
      </c>
      <c r="Q503" s="5" t="str">
        <f>IFERROR(VLOOKUP($E503,'SLCC Student'!$A:$Q,12,FALSE),IF($E503="","", "NotAdmitted"))</f>
        <v/>
      </c>
    </row>
    <row r="504" spans="1:17" x14ac:dyDescent="0.2">
      <c r="A504" s="5" t="str">
        <f>IFERROR(VLOOKUP($E504,'HS Info'!$A:$D,2,FALSE),IF($E504="","","Not in HS Info"))</f>
        <v/>
      </c>
      <c r="B504" s="6" t="str">
        <f>IFERROR(VLOOKUP($C504, 'SLCC Student'!$H:$R, 11, FALSE), IF($E504="", "",  "Not yet admitted"))</f>
        <v/>
      </c>
      <c r="C504" s="5" t="str">
        <f>IFERROR(VLOOKUP($E504,'SLCC Student'!$A:$R,8,FALSE), IF($E504="", "", "Not yet admitted"))</f>
        <v/>
      </c>
      <c r="D504" s="5" t="str">
        <f>IFERROR(VLOOKUP($E504, 'HS Info'!$A:$D, 3, FALSE), IF($E504="", "",  "Not in HS Info"))</f>
        <v/>
      </c>
      <c r="E504" t="str">
        <f>IF(ISBLANK('HS Info'!A503), "", 'HS Info'!A503)</f>
        <v/>
      </c>
      <c r="F504" s="5" t="str">
        <f>IFERROR(VLOOKUP($E504, 'HS Info'!$A:$D, 4, FALSE), IF($E504="", "", "Not in HS Info"))</f>
        <v/>
      </c>
      <c r="G504" t="str">
        <f>IF(_xlfn.MAXIFS(ACT!$K:$K, ACT!$B:$B, 'Vetting Master'!$C504)&gt;0, _xlfn.MAXIFS(ACT!$K:$K, ACT!$B:$B, 'Vetting Master'!$C504), IF($E504="", "", 0))</f>
        <v/>
      </c>
      <c r="H504" t="str">
        <f>IF(_xlfn.MAXIFS(ACT!$J:$J, ACT!$B:$B, 'Vetting Master'!$C504)&gt;0, _xlfn.MAXIFS(ACT!$J:$J, ACT!$B:$B, 'Vetting Master'!$C504), IF($E504="", "", 0))</f>
        <v/>
      </c>
      <c r="I504" t="str">
        <f>IF(_xlfn.MAXIFS('SLCC Placement'!K:K, 'SLCC Placement'!B:B, 'Vetting Master'!$C504)&gt;0, _xlfn.MAXIFS('SLCC Placement'!K:K, 'SLCC Placement'!B:B, 'Vetting Master'!$C504), IF($E504="", "", 0))</f>
        <v/>
      </c>
      <c r="J504" t="str">
        <f>IF(_xlfn.MAXIFS('SLCC Placement'!J:J, 'SLCC Placement'!B:B, 'Vetting Master'!$C504)&gt;0, _xlfn.MAXIFS('SLCC Placement'!J:J, 'SLCC Placement'!B:B, 'Vetting Master'!$C504), IF($E504="", "", 0))</f>
        <v/>
      </c>
      <c r="K504" s="5" t="str">
        <f>IFERROR(IF(AND(MATCH(C504,'AP Credit'!B:B,0)&gt;0, MATCH("ENGL 1010",'AP Credit'!J:J,0)&gt;0),"Yes","No"), IF($E504="", " ", "No"))</f>
        <v xml:space="preserve"> </v>
      </c>
      <c r="L504" s="11" t="str" cm="1">
        <f t="array" ref="L504">IF($E504="", "", _xlfn.IFNA(_xlfn.IFS( J504&gt;599,  "1210 - Verify C or Better",  AND(J504&gt;499, OR(I504&gt;13, G504&gt;17)), "1060 - Verify C or Better", AND( OR(G504&gt;17, I504&gt;13), OR(H504&gt;22, J504&gt;399)), "1050 - Verify C or Better", OR( H504&gt;21, J504&gt;299), "1010/1030/1040", OR( H504&gt;19, J504&gt;299), "1010/1030", OR( H504&gt;18, J504&gt;299), "1030"), "Verify C or better in Secondary Math 1,2,3"))</f>
        <v/>
      </c>
      <c r="M504" s="4" t="str">
        <f>IFERROR(VLOOKUP($E504, 'HS Info'!$A:$E, 5, FALSE), IF($E504="", "", "Not in HS Info"))</f>
        <v/>
      </c>
      <c r="N504" s="5" t="str">
        <f>IFERROR(VLOOKUP($C504,Holds!$C:$K, 2, FALSE), IF($E504="", "", 0))</f>
        <v/>
      </c>
      <c r="O504" s="7" t="str">
        <f>IF($E504="", "", _xlfn.XLOOKUP(C504, 'SLCC Student'!H:H, 'SLCC Student'!P:P, "Not Found", 0, 1))</f>
        <v/>
      </c>
      <c r="P504" s="5" t="str">
        <f>IFERROR(VLOOKUP($E504, 'SLCC Student'!$A:$Q, 10, FALSE), IF($E504="", "", "Not Admitted"))</f>
        <v/>
      </c>
      <c r="Q504" s="5" t="str">
        <f>IFERROR(VLOOKUP($E504,'SLCC Student'!$A:$Q,12,FALSE),IF($E504="","", "NotAdmitted"))</f>
        <v/>
      </c>
    </row>
    <row r="505" spans="1:17" x14ac:dyDescent="0.2">
      <c r="A505" s="5" t="str">
        <f>IFERROR(VLOOKUP($E505,'HS Info'!$A:$D,2,FALSE),IF($E505="","","Not in HS Info"))</f>
        <v/>
      </c>
      <c r="B505" s="6" t="str">
        <f>IFERROR(VLOOKUP($C505, 'SLCC Student'!$H:$R, 11, FALSE), IF($E505="", "",  "Not yet admitted"))</f>
        <v/>
      </c>
      <c r="C505" s="5" t="str">
        <f>IFERROR(VLOOKUP($E505,'SLCC Student'!$A:$R,8,FALSE), IF($E505="", "", "Not yet admitted"))</f>
        <v/>
      </c>
      <c r="D505" s="5" t="str">
        <f>IFERROR(VLOOKUP($E505, 'HS Info'!$A:$D, 3, FALSE), IF($E505="", "",  "Not in HS Info"))</f>
        <v/>
      </c>
      <c r="E505" t="str">
        <f>IF(ISBLANK('HS Info'!A504), "", 'HS Info'!A504)</f>
        <v/>
      </c>
      <c r="F505" s="5" t="str">
        <f>IFERROR(VLOOKUP($E505, 'HS Info'!$A:$D, 4, FALSE), IF($E505="", "", "Not in HS Info"))</f>
        <v/>
      </c>
      <c r="G505" t="str">
        <f>IF(_xlfn.MAXIFS(ACT!$K:$K, ACT!$B:$B, 'Vetting Master'!$C505)&gt;0, _xlfn.MAXIFS(ACT!$K:$K, ACT!$B:$B, 'Vetting Master'!$C505), IF($E505="", "", 0))</f>
        <v/>
      </c>
      <c r="H505" t="str">
        <f>IF(_xlfn.MAXIFS(ACT!$J:$J, ACT!$B:$B, 'Vetting Master'!$C505)&gt;0, _xlfn.MAXIFS(ACT!$J:$J, ACT!$B:$B, 'Vetting Master'!$C505), IF($E505="", "", 0))</f>
        <v/>
      </c>
      <c r="I505" t="str">
        <f>IF(_xlfn.MAXIFS('SLCC Placement'!K:K, 'SLCC Placement'!B:B, 'Vetting Master'!$C505)&gt;0, _xlfn.MAXIFS('SLCC Placement'!K:K, 'SLCC Placement'!B:B, 'Vetting Master'!$C505), IF($E505="", "", 0))</f>
        <v/>
      </c>
      <c r="J505" t="str">
        <f>IF(_xlfn.MAXIFS('SLCC Placement'!J:J, 'SLCC Placement'!B:B, 'Vetting Master'!$C505)&gt;0, _xlfn.MAXIFS('SLCC Placement'!J:J, 'SLCC Placement'!B:B, 'Vetting Master'!$C505), IF($E505="", "", 0))</f>
        <v/>
      </c>
      <c r="K505" s="5" t="str">
        <f>IFERROR(IF(AND(MATCH(C505,'AP Credit'!B:B,0)&gt;0, MATCH("ENGL 1010",'AP Credit'!J:J,0)&gt;0),"Yes","No"), IF($E505="", " ", "No"))</f>
        <v xml:space="preserve"> </v>
      </c>
      <c r="L505" s="11" t="str" cm="1">
        <f t="array" ref="L505">IF($E505="", "", _xlfn.IFNA(_xlfn.IFS( J505&gt;599,  "1210 - Verify C or Better",  AND(J505&gt;499, OR(I505&gt;13, G505&gt;17)), "1060 - Verify C or Better", AND( OR(G505&gt;17, I505&gt;13), OR(H505&gt;22, J505&gt;399)), "1050 - Verify C or Better", OR( H505&gt;21, J505&gt;299), "1010/1030/1040", OR( H505&gt;19, J505&gt;299), "1010/1030", OR( H505&gt;18, J505&gt;299), "1030"), "Verify C or better in Secondary Math 1,2,3"))</f>
        <v/>
      </c>
      <c r="M505" s="4" t="str">
        <f>IFERROR(VLOOKUP($E505, 'HS Info'!$A:$E, 5, FALSE), IF($E505="", "", "Not in HS Info"))</f>
        <v/>
      </c>
      <c r="N505" s="5" t="str">
        <f>IFERROR(VLOOKUP($C505,Holds!$C:$K, 2, FALSE), IF($E505="", "", 0))</f>
        <v/>
      </c>
      <c r="O505" s="7" t="str">
        <f>IF($E505="", "", _xlfn.XLOOKUP(C505, 'SLCC Student'!H:H, 'SLCC Student'!P:P, "Not Found", 0, 1))</f>
        <v/>
      </c>
      <c r="P505" s="5" t="str">
        <f>IFERROR(VLOOKUP($E505, 'SLCC Student'!$A:$Q, 10, FALSE), IF($E505="", "", "Not Admitted"))</f>
        <v/>
      </c>
      <c r="Q505" s="5" t="str">
        <f>IFERROR(VLOOKUP($E505,'SLCC Student'!$A:$Q,12,FALSE),IF($E505="","", "NotAdmitted"))</f>
        <v/>
      </c>
    </row>
    <row r="506" spans="1:17" x14ac:dyDescent="0.2">
      <c r="A506" s="5" t="str">
        <f>IFERROR(VLOOKUP($E506,'HS Info'!$A:$D,2,FALSE),IF($E506="","","Not in HS Info"))</f>
        <v/>
      </c>
      <c r="B506" s="6" t="str">
        <f>IFERROR(VLOOKUP($C506, 'SLCC Student'!$H:$R, 11, FALSE), IF($E506="", "",  "Not yet admitted"))</f>
        <v/>
      </c>
      <c r="C506" s="5" t="str">
        <f>IFERROR(VLOOKUP($E506,'SLCC Student'!$A:$R,8,FALSE), IF($E506="", "", "Not yet admitted"))</f>
        <v/>
      </c>
      <c r="D506" s="5" t="str">
        <f>IFERROR(VLOOKUP($E506, 'HS Info'!$A:$D, 3, FALSE), IF($E506="", "",  "Not in HS Info"))</f>
        <v/>
      </c>
      <c r="E506" t="str">
        <f>IF(ISBLANK('HS Info'!A505), "", 'HS Info'!A505)</f>
        <v/>
      </c>
      <c r="F506" s="5" t="str">
        <f>IFERROR(VLOOKUP($E506, 'HS Info'!$A:$D, 4, FALSE), IF($E506="", "", "Not in HS Info"))</f>
        <v/>
      </c>
      <c r="G506" t="str">
        <f>IF(_xlfn.MAXIFS(ACT!$K:$K, ACT!$B:$B, 'Vetting Master'!$C506)&gt;0, _xlfn.MAXIFS(ACT!$K:$K, ACT!$B:$B, 'Vetting Master'!$C506), IF($E506="", "", 0))</f>
        <v/>
      </c>
      <c r="H506" t="str">
        <f>IF(_xlfn.MAXIFS(ACT!$J:$J, ACT!$B:$B, 'Vetting Master'!$C506)&gt;0, _xlfn.MAXIFS(ACT!$J:$J, ACT!$B:$B, 'Vetting Master'!$C506), IF($E506="", "", 0))</f>
        <v/>
      </c>
      <c r="I506" t="str">
        <f>IF(_xlfn.MAXIFS('SLCC Placement'!K:K, 'SLCC Placement'!B:B, 'Vetting Master'!$C506)&gt;0, _xlfn.MAXIFS('SLCC Placement'!K:K, 'SLCC Placement'!B:B, 'Vetting Master'!$C506), IF($E506="", "", 0))</f>
        <v/>
      </c>
      <c r="J506" t="str">
        <f>IF(_xlfn.MAXIFS('SLCC Placement'!J:J, 'SLCC Placement'!B:B, 'Vetting Master'!$C506)&gt;0, _xlfn.MAXIFS('SLCC Placement'!J:J, 'SLCC Placement'!B:B, 'Vetting Master'!$C506), IF($E506="", "", 0))</f>
        <v/>
      </c>
      <c r="K506" s="5" t="str">
        <f>IFERROR(IF(AND(MATCH(C506,'AP Credit'!B:B,0)&gt;0, MATCH("ENGL 1010",'AP Credit'!J:J,0)&gt;0),"Yes","No"), IF($E506="", " ", "No"))</f>
        <v xml:space="preserve"> </v>
      </c>
      <c r="L506" s="11" t="str" cm="1">
        <f t="array" ref="L506">IF($E506="", "", _xlfn.IFNA(_xlfn.IFS( J506&gt;599,  "1210 - Verify C or Better",  AND(J506&gt;499, OR(I506&gt;13, G506&gt;17)), "1060 - Verify C or Better", AND( OR(G506&gt;17, I506&gt;13), OR(H506&gt;22, J506&gt;399)), "1050 - Verify C or Better", OR( H506&gt;21, J506&gt;299), "1010/1030/1040", OR( H506&gt;19, J506&gt;299), "1010/1030", OR( H506&gt;18, J506&gt;299), "1030"), "Verify C or better in Secondary Math 1,2,3"))</f>
        <v/>
      </c>
      <c r="M506" s="4" t="str">
        <f>IFERROR(VLOOKUP($E506, 'HS Info'!$A:$E, 5, FALSE), IF($E506="", "", "Not in HS Info"))</f>
        <v/>
      </c>
      <c r="N506" s="5" t="str">
        <f>IFERROR(VLOOKUP($C506,Holds!$C:$K, 2, FALSE), IF($E506="", "", 0))</f>
        <v/>
      </c>
      <c r="O506" s="7" t="str">
        <f>IF($E506="", "", _xlfn.XLOOKUP(C506, 'SLCC Student'!H:H, 'SLCC Student'!P:P, "Not Found", 0, 1))</f>
        <v/>
      </c>
      <c r="P506" s="5" t="str">
        <f>IFERROR(VLOOKUP($E506, 'SLCC Student'!$A:$Q, 10, FALSE), IF($E506="", "", "Not Admitted"))</f>
        <v/>
      </c>
      <c r="Q506" s="5" t="str">
        <f>IFERROR(VLOOKUP($E506,'SLCC Student'!$A:$Q,12,FALSE),IF($E506="","", "NotAdmitted"))</f>
        <v/>
      </c>
    </row>
    <row r="507" spans="1:17" x14ac:dyDescent="0.2">
      <c r="A507" s="5" t="str">
        <f>IFERROR(VLOOKUP($E507,'HS Info'!$A:$D,2,FALSE),IF($E507="","","Not in HS Info"))</f>
        <v/>
      </c>
      <c r="B507" s="6" t="str">
        <f>IFERROR(VLOOKUP($C507, 'SLCC Student'!$H:$R, 11, FALSE), IF($E507="", "",  "Not yet admitted"))</f>
        <v/>
      </c>
      <c r="C507" s="5" t="str">
        <f>IFERROR(VLOOKUP($E507,'SLCC Student'!$A:$R,8,FALSE), IF($E507="", "", "Not yet admitted"))</f>
        <v/>
      </c>
      <c r="D507" s="5" t="str">
        <f>IFERROR(VLOOKUP($E507, 'HS Info'!$A:$D, 3, FALSE), IF($E507="", "",  "Not in HS Info"))</f>
        <v/>
      </c>
      <c r="E507" t="str">
        <f>IF(ISBLANK('HS Info'!A506), "", 'HS Info'!A506)</f>
        <v/>
      </c>
      <c r="F507" s="5" t="str">
        <f>IFERROR(VLOOKUP($E507, 'HS Info'!$A:$D, 4, FALSE), IF($E507="", "", "Not in HS Info"))</f>
        <v/>
      </c>
      <c r="G507" t="str">
        <f>IF(_xlfn.MAXIFS(ACT!$K:$K, ACT!$B:$B, 'Vetting Master'!$C507)&gt;0, _xlfn.MAXIFS(ACT!$K:$K, ACT!$B:$B, 'Vetting Master'!$C507), IF($E507="", "", 0))</f>
        <v/>
      </c>
      <c r="H507" t="str">
        <f>IF(_xlfn.MAXIFS(ACT!$J:$J, ACT!$B:$B, 'Vetting Master'!$C507)&gt;0, _xlfn.MAXIFS(ACT!$J:$J, ACT!$B:$B, 'Vetting Master'!$C507), IF($E507="", "", 0))</f>
        <v/>
      </c>
      <c r="I507" t="str">
        <f>IF(_xlfn.MAXIFS('SLCC Placement'!K:K, 'SLCC Placement'!B:B, 'Vetting Master'!$C507)&gt;0, _xlfn.MAXIFS('SLCC Placement'!K:K, 'SLCC Placement'!B:B, 'Vetting Master'!$C507), IF($E507="", "", 0))</f>
        <v/>
      </c>
      <c r="J507" t="str">
        <f>IF(_xlfn.MAXIFS('SLCC Placement'!J:J, 'SLCC Placement'!B:B, 'Vetting Master'!$C507)&gt;0, _xlfn.MAXIFS('SLCC Placement'!J:J, 'SLCC Placement'!B:B, 'Vetting Master'!$C507), IF($E507="", "", 0))</f>
        <v/>
      </c>
      <c r="K507" s="5" t="str">
        <f>IFERROR(IF(AND(MATCH(C507,'AP Credit'!B:B,0)&gt;0, MATCH("ENGL 1010",'AP Credit'!J:J,0)&gt;0),"Yes","No"), IF($E507="", " ", "No"))</f>
        <v xml:space="preserve"> </v>
      </c>
      <c r="L507" s="11" t="str" cm="1">
        <f t="array" ref="L507">IF($E507="", "", _xlfn.IFNA(_xlfn.IFS( J507&gt;599,  "1210 - Verify C or Better",  AND(J507&gt;499, OR(I507&gt;13, G507&gt;17)), "1060 - Verify C or Better", AND( OR(G507&gt;17, I507&gt;13), OR(H507&gt;22, J507&gt;399)), "1050 - Verify C or Better", OR( H507&gt;21, J507&gt;299), "1010/1030/1040", OR( H507&gt;19, J507&gt;299), "1010/1030", OR( H507&gt;18, J507&gt;299), "1030"), "Verify C or better in Secondary Math 1,2,3"))</f>
        <v/>
      </c>
      <c r="M507" s="4" t="str">
        <f>IFERROR(VLOOKUP($E507, 'HS Info'!$A:$E, 5, FALSE), IF($E507="", "", "Not in HS Info"))</f>
        <v/>
      </c>
      <c r="N507" s="5" t="str">
        <f>IFERROR(VLOOKUP($C507,Holds!$C:$K, 2, FALSE), IF($E507="", "", 0))</f>
        <v/>
      </c>
      <c r="O507" s="7" t="str">
        <f>IF($E507="", "", _xlfn.XLOOKUP(C507, 'SLCC Student'!H:H, 'SLCC Student'!P:P, "Not Found", 0, 1))</f>
        <v/>
      </c>
      <c r="P507" s="5" t="str">
        <f>IFERROR(VLOOKUP($E507, 'SLCC Student'!$A:$Q, 10, FALSE), IF($E507="", "", "Not Admitted"))</f>
        <v/>
      </c>
      <c r="Q507" s="5" t="str">
        <f>IFERROR(VLOOKUP($E507,'SLCC Student'!$A:$Q,12,FALSE),IF($E507="","", "NotAdmitted"))</f>
        <v/>
      </c>
    </row>
    <row r="508" spans="1:17" x14ac:dyDescent="0.2">
      <c r="A508" s="5" t="str">
        <f>IFERROR(VLOOKUP($E508,'HS Info'!$A:$D,2,FALSE),IF($E508="","","Not in HS Info"))</f>
        <v/>
      </c>
      <c r="B508" s="6" t="str">
        <f>IFERROR(VLOOKUP($C508, 'SLCC Student'!$H:$R, 11, FALSE), IF($E508="", "",  "Not yet admitted"))</f>
        <v/>
      </c>
      <c r="C508" s="5" t="str">
        <f>IFERROR(VLOOKUP($E508,'SLCC Student'!$A:$R,8,FALSE), IF($E508="", "", "Not yet admitted"))</f>
        <v/>
      </c>
      <c r="D508" s="5" t="str">
        <f>IFERROR(VLOOKUP($E508, 'HS Info'!$A:$D, 3, FALSE), IF($E508="", "",  "Not in HS Info"))</f>
        <v/>
      </c>
      <c r="E508" t="str">
        <f>IF(ISBLANK('HS Info'!A507), "", 'HS Info'!A507)</f>
        <v/>
      </c>
      <c r="F508" s="5" t="str">
        <f>IFERROR(VLOOKUP($E508, 'HS Info'!$A:$D, 4, FALSE), IF($E508="", "", "Not in HS Info"))</f>
        <v/>
      </c>
      <c r="G508" t="str">
        <f>IF(_xlfn.MAXIFS(ACT!$K:$K, ACT!$B:$B, 'Vetting Master'!$C508)&gt;0, _xlfn.MAXIFS(ACT!$K:$K, ACT!$B:$B, 'Vetting Master'!$C508), IF($E508="", "", 0))</f>
        <v/>
      </c>
      <c r="H508" t="str">
        <f>IF(_xlfn.MAXIFS(ACT!$J:$J, ACT!$B:$B, 'Vetting Master'!$C508)&gt;0, _xlfn.MAXIFS(ACT!$J:$J, ACT!$B:$B, 'Vetting Master'!$C508), IF($E508="", "", 0))</f>
        <v/>
      </c>
      <c r="I508" t="str">
        <f>IF(_xlfn.MAXIFS('SLCC Placement'!K:K, 'SLCC Placement'!B:B, 'Vetting Master'!$C508)&gt;0, _xlfn.MAXIFS('SLCC Placement'!K:K, 'SLCC Placement'!B:B, 'Vetting Master'!$C508), IF($E508="", "", 0))</f>
        <v/>
      </c>
      <c r="J508" t="str">
        <f>IF(_xlfn.MAXIFS('SLCC Placement'!J:J, 'SLCC Placement'!B:B, 'Vetting Master'!$C508)&gt;0, _xlfn.MAXIFS('SLCC Placement'!J:J, 'SLCC Placement'!B:B, 'Vetting Master'!$C508), IF($E508="", "", 0))</f>
        <v/>
      </c>
      <c r="K508" s="5" t="str">
        <f>IFERROR(IF(AND(MATCH(C508,'AP Credit'!B:B,0)&gt;0, MATCH("ENGL 1010",'AP Credit'!J:J,0)&gt;0),"Yes","No"), IF($E508="", " ", "No"))</f>
        <v xml:space="preserve"> </v>
      </c>
      <c r="L508" s="11" t="str" cm="1">
        <f t="array" ref="L508">IF($E508="", "", _xlfn.IFNA(_xlfn.IFS( J508&gt;599,  "1210 - Verify C or Better",  AND(J508&gt;499, OR(I508&gt;13, G508&gt;17)), "1060 - Verify C or Better", AND( OR(G508&gt;17, I508&gt;13), OR(H508&gt;22, J508&gt;399)), "1050 - Verify C or Better", OR( H508&gt;21, J508&gt;299), "1010/1030/1040", OR( H508&gt;19, J508&gt;299), "1010/1030", OR( H508&gt;18, J508&gt;299), "1030"), "Verify C or better in Secondary Math 1,2,3"))</f>
        <v/>
      </c>
      <c r="M508" s="4" t="str">
        <f>IFERROR(VLOOKUP($E508, 'HS Info'!$A:$E, 5, FALSE), IF($E508="", "", "Not in HS Info"))</f>
        <v/>
      </c>
      <c r="N508" s="5" t="str">
        <f>IFERROR(VLOOKUP($C508,Holds!$C:$K, 2, FALSE), IF($E508="", "", 0))</f>
        <v/>
      </c>
      <c r="O508" s="7" t="str">
        <f>IF($E508="", "", _xlfn.XLOOKUP(C508, 'SLCC Student'!H:H, 'SLCC Student'!P:P, "Not Found", 0, 1))</f>
        <v/>
      </c>
      <c r="P508" s="5" t="str">
        <f>IFERROR(VLOOKUP($E508, 'SLCC Student'!$A:$Q, 10, FALSE), IF($E508="", "", "Not Admitted"))</f>
        <v/>
      </c>
      <c r="Q508" s="5" t="str">
        <f>IFERROR(VLOOKUP($E508,'SLCC Student'!$A:$Q,12,FALSE),IF($E508="","", "NotAdmitted"))</f>
        <v/>
      </c>
    </row>
    <row r="509" spans="1:17" x14ac:dyDescent="0.2">
      <c r="A509" s="5" t="str">
        <f>IFERROR(VLOOKUP($E509,'HS Info'!$A:$D,2,FALSE),IF($E509="","","Not in HS Info"))</f>
        <v/>
      </c>
      <c r="B509" s="6" t="str">
        <f>IFERROR(VLOOKUP($C509, 'SLCC Student'!$H:$R, 11, FALSE), IF($E509="", "",  "Not yet admitted"))</f>
        <v/>
      </c>
      <c r="C509" s="5" t="str">
        <f>IFERROR(VLOOKUP($E509,'SLCC Student'!$A:$R,8,FALSE), IF($E509="", "", "Not yet admitted"))</f>
        <v/>
      </c>
      <c r="D509" s="5" t="str">
        <f>IFERROR(VLOOKUP($E509, 'HS Info'!$A:$D, 3, FALSE), IF($E509="", "",  "Not in HS Info"))</f>
        <v/>
      </c>
      <c r="E509" t="str">
        <f>IF(ISBLANK('HS Info'!A508), "", 'HS Info'!A508)</f>
        <v/>
      </c>
      <c r="F509" s="5" t="str">
        <f>IFERROR(VLOOKUP($E509, 'HS Info'!$A:$D, 4, FALSE), IF($E509="", "", "Not in HS Info"))</f>
        <v/>
      </c>
      <c r="G509" t="str">
        <f>IF(_xlfn.MAXIFS(ACT!$K:$K, ACT!$B:$B, 'Vetting Master'!$C509)&gt;0, _xlfn.MAXIFS(ACT!$K:$K, ACT!$B:$B, 'Vetting Master'!$C509), IF($E509="", "", 0))</f>
        <v/>
      </c>
      <c r="H509" t="str">
        <f>IF(_xlfn.MAXIFS(ACT!$J:$J, ACT!$B:$B, 'Vetting Master'!$C509)&gt;0, _xlfn.MAXIFS(ACT!$J:$J, ACT!$B:$B, 'Vetting Master'!$C509), IF($E509="", "", 0))</f>
        <v/>
      </c>
      <c r="I509" t="str">
        <f>IF(_xlfn.MAXIFS('SLCC Placement'!K:K, 'SLCC Placement'!B:B, 'Vetting Master'!$C509)&gt;0, _xlfn.MAXIFS('SLCC Placement'!K:K, 'SLCC Placement'!B:B, 'Vetting Master'!$C509), IF($E509="", "", 0))</f>
        <v/>
      </c>
      <c r="J509" t="str">
        <f>IF(_xlfn.MAXIFS('SLCC Placement'!J:J, 'SLCC Placement'!B:B, 'Vetting Master'!$C509)&gt;0, _xlfn.MAXIFS('SLCC Placement'!J:J, 'SLCC Placement'!B:B, 'Vetting Master'!$C509), IF($E509="", "", 0))</f>
        <v/>
      </c>
      <c r="K509" s="5" t="str">
        <f>IFERROR(IF(AND(MATCH(C509,'AP Credit'!B:B,0)&gt;0, MATCH("ENGL 1010",'AP Credit'!J:J,0)&gt;0),"Yes","No"), IF($E509="", " ", "No"))</f>
        <v xml:space="preserve"> </v>
      </c>
      <c r="L509" s="11" t="str" cm="1">
        <f t="array" ref="L509">IF($E509="", "", _xlfn.IFNA(_xlfn.IFS( J509&gt;599,  "1210 - Verify C or Better",  AND(J509&gt;499, OR(I509&gt;13, G509&gt;17)), "1060 - Verify C or Better", AND( OR(G509&gt;17, I509&gt;13), OR(H509&gt;22, J509&gt;399)), "1050 - Verify C or Better", OR( H509&gt;21, J509&gt;299), "1010/1030/1040", OR( H509&gt;19, J509&gt;299), "1010/1030", OR( H509&gt;18, J509&gt;299), "1030"), "Verify C or better in Secondary Math 1,2,3"))</f>
        <v/>
      </c>
      <c r="M509" s="4" t="str">
        <f>IFERROR(VLOOKUP($E509, 'HS Info'!$A:$E, 5, FALSE), IF($E509="", "", "Not in HS Info"))</f>
        <v/>
      </c>
      <c r="N509" s="5" t="str">
        <f>IFERROR(VLOOKUP($C509,Holds!$C:$K, 2, FALSE), IF($E509="", "", 0))</f>
        <v/>
      </c>
      <c r="O509" s="7" t="str">
        <f>IF($E509="", "", _xlfn.XLOOKUP(C509, 'SLCC Student'!H:H, 'SLCC Student'!P:P, "Not Found", 0, 1))</f>
        <v/>
      </c>
      <c r="P509" s="5" t="str">
        <f>IFERROR(VLOOKUP($E509, 'SLCC Student'!$A:$Q, 10, FALSE), IF($E509="", "", "Not Admitted"))</f>
        <v/>
      </c>
      <c r="Q509" s="5" t="str">
        <f>IFERROR(VLOOKUP($E509,'SLCC Student'!$A:$Q,12,FALSE),IF($E509="","", "NotAdmitted"))</f>
        <v/>
      </c>
    </row>
    <row r="510" spans="1:17" x14ac:dyDescent="0.2">
      <c r="A510" s="5" t="str">
        <f>IFERROR(VLOOKUP($E510,'HS Info'!$A:$D,2,FALSE),IF($E510="","","Not in HS Info"))</f>
        <v/>
      </c>
      <c r="B510" s="6" t="str">
        <f>IFERROR(VLOOKUP($C510, 'SLCC Student'!$H:$R, 11, FALSE), IF($E510="", "",  "Not yet admitted"))</f>
        <v/>
      </c>
      <c r="C510" s="5" t="str">
        <f>IFERROR(VLOOKUP($E510,'SLCC Student'!$A:$R,8,FALSE), IF($E510="", "", "Not yet admitted"))</f>
        <v/>
      </c>
      <c r="D510" s="5" t="str">
        <f>IFERROR(VLOOKUP($E510, 'HS Info'!$A:$D, 3, FALSE), IF($E510="", "",  "Not in HS Info"))</f>
        <v/>
      </c>
      <c r="E510" t="str">
        <f>IF(ISBLANK('HS Info'!A509), "", 'HS Info'!A509)</f>
        <v/>
      </c>
      <c r="F510" s="5" t="str">
        <f>IFERROR(VLOOKUP($E510, 'HS Info'!$A:$D, 4, FALSE), IF($E510="", "", "Not in HS Info"))</f>
        <v/>
      </c>
      <c r="G510" t="str">
        <f>IF(_xlfn.MAXIFS(ACT!$K:$K, ACT!$B:$B, 'Vetting Master'!$C510)&gt;0, _xlfn.MAXIFS(ACT!$K:$K, ACT!$B:$B, 'Vetting Master'!$C510), IF($E510="", "", 0))</f>
        <v/>
      </c>
      <c r="H510" t="str">
        <f>IF(_xlfn.MAXIFS(ACT!$J:$J, ACT!$B:$B, 'Vetting Master'!$C510)&gt;0, _xlfn.MAXIFS(ACT!$J:$J, ACT!$B:$B, 'Vetting Master'!$C510), IF($E510="", "", 0))</f>
        <v/>
      </c>
      <c r="I510" t="str">
        <f>IF(_xlfn.MAXIFS('SLCC Placement'!K:K, 'SLCC Placement'!B:B, 'Vetting Master'!$C510)&gt;0, _xlfn.MAXIFS('SLCC Placement'!K:K, 'SLCC Placement'!B:B, 'Vetting Master'!$C510), IF($E510="", "", 0))</f>
        <v/>
      </c>
      <c r="J510" t="str">
        <f>IF(_xlfn.MAXIFS('SLCC Placement'!J:J, 'SLCC Placement'!B:B, 'Vetting Master'!$C510)&gt;0, _xlfn.MAXIFS('SLCC Placement'!J:J, 'SLCC Placement'!B:B, 'Vetting Master'!$C510), IF($E510="", "", 0))</f>
        <v/>
      </c>
      <c r="K510" s="5" t="str">
        <f>IFERROR(IF(AND(MATCH(C510,'AP Credit'!B:B,0)&gt;0, MATCH("ENGL 1010",'AP Credit'!J:J,0)&gt;0),"Yes","No"), IF($E510="", " ", "No"))</f>
        <v xml:space="preserve"> </v>
      </c>
      <c r="L510" s="11" t="str" cm="1">
        <f t="array" ref="L510">IF($E510="", "", _xlfn.IFNA(_xlfn.IFS( J510&gt;599,  "1210 - Verify C or Better",  AND(J510&gt;499, OR(I510&gt;13, G510&gt;17)), "1060 - Verify C or Better", AND( OR(G510&gt;17, I510&gt;13), OR(H510&gt;22, J510&gt;399)), "1050 - Verify C or Better", OR( H510&gt;21, J510&gt;299), "1010/1030/1040", OR( H510&gt;19, J510&gt;299), "1010/1030", OR( H510&gt;18, J510&gt;299), "1030"), "Verify C or better in Secondary Math 1,2,3"))</f>
        <v/>
      </c>
      <c r="M510" s="4" t="str">
        <f>IFERROR(VLOOKUP($E510, 'HS Info'!$A:$E, 5, FALSE), IF($E510="", "", "Not in HS Info"))</f>
        <v/>
      </c>
      <c r="N510" s="5" t="str">
        <f>IFERROR(VLOOKUP($C510,Holds!$C:$K, 2, FALSE), IF($E510="", "", 0))</f>
        <v/>
      </c>
      <c r="O510" s="7" t="str">
        <f>IF($E510="", "", _xlfn.XLOOKUP(C510, 'SLCC Student'!H:H, 'SLCC Student'!P:P, "Not Found", 0, 1))</f>
        <v/>
      </c>
      <c r="P510" s="5" t="str">
        <f>IFERROR(VLOOKUP($E510, 'SLCC Student'!$A:$Q, 10, FALSE), IF($E510="", "", "Not Admitted"))</f>
        <v/>
      </c>
      <c r="Q510" s="5" t="str">
        <f>IFERROR(VLOOKUP($E510,'SLCC Student'!$A:$Q,12,FALSE),IF($E510="","", "NotAdmitted"))</f>
        <v/>
      </c>
    </row>
    <row r="511" spans="1:17" x14ac:dyDescent="0.2">
      <c r="A511" s="5" t="str">
        <f>IFERROR(VLOOKUP($E511,'HS Info'!$A:$D,2,FALSE),IF($E511="","","Not in HS Info"))</f>
        <v/>
      </c>
      <c r="B511" s="6" t="str">
        <f>IFERROR(VLOOKUP($C511, 'SLCC Student'!$H:$R, 11, FALSE), IF($E511="", "",  "Not yet admitted"))</f>
        <v/>
      </c>
      <c r="C511" s="5" t="str">
        <f>IFERROR(VLOOKUP($E511,'SLCC Student'!$A:$R,8,FALSE), IF($E511="", "", "Not yet admitted"))</f>
        <v/>
      </c>
      <c r="D511" s="5" t="str">
        <f>IFERROR(VLOOKUP($E511, 'HS Info'!$A:$D, 3, FALSE), IF($E511="", "",  "Not in HS Info"))</f>
        <v/>
      </c>
      <c r="E511" t="str">
        <f>IF(ISBLANK('HS Info'!A510), "", 'HS Info'!A510)</f>
        <v/>
      </c>
      <c r="F511" s="5" t="str">
        <f>IFERROR(VLOOKUP($E511, 'HS Info'!$A:$D, 4, FALSE), IF($E511="", "", "Not in HS Info"))</f>
        <v/>
      </c>
      <c r="G511" t="str">
        <f>IF(_xlfn.MAXIFS(ACT!$K:$K, ACT!$B:$B, 'Vetting Master'!$C511)&gt;0, _xlfn.MAXIFS(ACT!$K:$K, ACT!$B:$B, 'Vetting Master'!$C511), IF($E511="", "", 0))</f>
        <v/>
      </c>
      <c r="H511" t="str">
        <f>IF(_xlfn.MAXIFS(ACT!$J:$J, ACT!$B:$B, 'Vetting Master'!$C511)&gt;0, _xlfn.MAXIFS(ACT!$J:$J, ACT!$B:$B, 'Vetting Master'!$C511), IF($E511="", "", 0))</f>
        <v/>
      </c>
      <c r="I511" t="str">
        <f>IF(_xlfn.MAXIFS('SLCC Placement'!K:K, 'SLCC Placement'!B:B, 'Vetting Master'!$C511)&gt;0, _xlfn.MAXIFS('SLCC Placement'!K:K, 'SLCC Placement'!B:B, 'Vetting Master'!$C511), IF($E511="", "", 0))</f>
        <v/>
      </c>
      <c r="J511" t="str">
        <f>IF(_xlfn.MAXIFS('SLCC Placement'!J:J, 'SLCC Placement'!B:B, 'Vetting Master'!$C511)&gt;0, _xlfn.MAXIFS('SLCC Placement'!J:J, 'SLCC Placement'!B:B, 'Vetting Master'!$C511), IF($E511="", "", 0))</f>
        <v/>
      </c>
      <c r="K511" s="5" t="str">
        <f>IFERROR(IF(AND(MATCH(C511,'AP Credit'!B:B,0)&gt;0, MATCH("ENGL 1010",'AP Credit'!J:J,0)&gt;0),"Yes","No"), IF($E511="", " ", "No"))</f>
        <v xml:space="preserve"> </v>
      </c>
      <c r="L511" s="11" t="str" cm="1">
        <f t="array" ref="L511">IF($E511="", "", _xlfn.IFNA(_xlfn.IFS( J511&gt;599,  "1210 - Verify C or Better",  AND(J511&gt;499, OR(I511&gt;13, G511&gt;17)), "1060 - Verify C or Better", AND( OR(G511&gt;17, I511&gt;13), OR(H511&gt;22, J511&gt;399)), "1050 - Verify C or Better", OR( H511&gt;21, J511&gt;299), "1010/1030/1040", OR( H511&gt;19, J511&gt;299), "1010/1030", OR( H511&gt;18, J511&gt;299), "1030"), "Verify C or better in Secondary Math 1,2,3"))</f>
        <v/>
      </c>
      <c r="M511" s="4" t="str">
        <f>IFERROR(VLOOKUP($E511, 'HS Info'!$A:$E, 5, FALSE), IF($E511="", "", "Not in HS Info"))</f>
        <v/>
      </c>
      <c r="N511" s="5" t="str">
        <f>IFERROR(VLOOKUP($C511,Holds!$C:$K, 2, FALSE), IF($E511="", "", 0))</f>
        <v/>
      </c>
      <c r="O511" s="7" t="str">
        <f>IF($E511="", "", _xlfn.XLOOKUP(C511, 'SLCC Student'!H:H, 'SLCC Student'!P:P, "Not Found", 0, 1))</f>
        <v/>
      </c>
      <c r="P511" s="5" t="str">
        <f>IFERROR(VLOOKUP($E511, 'SLCC Student'!$A:$Q, 10, FALSE), IF($E511="", "", "Not Admitted"))</f>
        <v/>
      </c>
      <c r="Q511" s="5" t="str">
        <f>IFERROR(VLOOKUP($E511,'SLCC Student'!$A:$Q,12,FALSE),IF($E511="","", "NotAdmitted"))</f>
        <v/>
      </c>
    </row>
    <row r="512" spans="1:17" x14ac:dyDescent="0.2">
      <c r="A512" s="5" t="str">
        <f>IFERROR(VLOOKUP($E512,'HS Info'!$A:$D,2,FALSE),IF($E512="","","Not in HS Info"))</f>
        <v/>
      </c>
      <c r="B512" s="6" t="str">
        <f>IFERROR(VLOOKUP($C512, 'SLCC Student'!$H:$R, 11, FALSE), IF($E512="", "",  "Not yet admitted"))</f>
        <v/>
      </c>
      <c r="C512" s="5" t="str">
        <f>IFERROR(VLOOKUP($E512,'SLCC Student'!$A:$R,8,FALSE), IF($E512="", "", "Not yet admitted"))</f>
        <v/>
      </c>
      <c r="D512" s="5" t="str">
        <f>IFERROR(VLOOKUP($E512, 'HS Info'!$A:$D, 3, FALSE), IF($E512="", "",  "Not in HS Info"))</f>
        <v/>
      </c>
      <c r="E512" t="str">
        <f>IF(ISBLANK('HS Info'!A511), "", 'HS Info'!A511)</f>
        <v/>
      </c>
      <c r="F512" s="5" t="str">
        <f>IFERROR(VLOOKUP($E512, 'HS Info'!$A:$D, 4, FALSE), IF($E512="", "", "Not in HS Info"))</f>
        <v/>
      </c>
      <c r="G512" t="str">
        <f>IF(_xlfn.MAXIFS(ACT!$K:$K, ACT!$B:$B, 'Vetting Master'!$C512)&gt;0, _xlfn.MAXIFS(ACT!$K:$K, ACT!$B:$B, 'Vetting Master'!$C512), IF($E512="", "", 0))</f>
        <v/>
      </c>
      <c r="H512" t="str">
        <f>IF(_xlfn.MAXIFS(ACT!$J:$J, ACT!$B:$B, 'Vetting Master'!$C512)&gt;0, _xlfn.MAXIFS(ACT!$J:$J, ACT!$B:$B, 'Vetting Master'!$C512), IF($E512="", "", 0))</f>
        <v/>
      </c>
      <c r="I512" t="str">
        <f>IF(_xlfn.MAXIFS('SLCC Placement'!K:K, 'SLCC Placement'!B:B, 'Vetting Master'!$C512)&gt;0, _xlfn.MAXIFS('SLCC Placement'!K:K, 'SLCC Placement'!B:B, 'Vetting Master'!$C512), IF($E512="", "", 0))</f>
        <v/>
      </c>
      <c r="J512" t="str">
        <f>IF(_xlfn.MAXIFS('SLCC Placement'!J:J, 'SLCC Placement'!B:B, 'Vetting Master'!$C512)&gt;0, _xlfn.MAXIFS('SLCC Placement'!J:J, 'SLCC Placement'!B:B, 'Vetting Master'!$C512), IF($E512="", "", 0))</f>
        <v/>
      </c>
      <c r="K512" s="5" t="str">
        <f>IFERROR(IF(AND(MATCH(C512,'AP Credit'!B:B,0)&gt;0, MATCH("ENGL 1010",'AP Credit'!J:J,0)&gt;0),"Yes","No"), IF($E512="", " ", "No"))</f>
        <v xml:space="preserve"> </v>
      </c>
      <c r="L512" s="11" t="str" cm="1">
        <f t="array" ref="L512">IF($E512="", "", _xlfn.IFNA(_xlfn.IFS( J512&gt;599,  "1210 - Verify C or Better",  AND(J512&gt;499, OR(I512&gt;13, G512&gt;17)), "1060 - Verify C or Better", AND( OR(G512&gt;17, I512&gt;13), OR(H512&gt;22, J512&gt;399)), "1050 - Verify C or Better", OR( H512&gt;21, J512&gt;299), "1010/1030/1040", OR( H512&gt;19, J512&gt;299), "1010/1030", OR( H512&gt;18, J512&gt;299), "1030"), "Verify C or better in Secondary Math 1,2,3"))</f>
        <v/>
      </c>
      <c r="M512" s="4" t="str">
        <f>IFERROR(VLOOKUP($E512, 'HS Info'!$A:$E, 5, FALSE), IF($E512="", "", "Not in HS Info"))</f>
        <v/>
      </c>
      <c r="N512" s="5" t="str">
        <f>IFERROR(VLOOKUP($C512,Holds!$C:$K, 2, FALSE), IF($E512="", "", 0))</f>
        <v/>
      </c>
      <c r="O512" s="7" t="str">
        <f>IF($E512="", "", _xlfn.XLOOKUP(C512, 'SLCC Student'!H:H, 'SLCC Student'!P:P, "Not Found", 0, 1))</f>
        <v/>
      </c>
      <c r="P512" s="5" t="str">
        <f>IFERROR(VLOOKUP($E512, 'SLCC Student'!$A:$Q, 10, FALSE), IF($E512="", "", "Not Admitted"))</f>
        <v/>
      </c>
      <c r="Q512" s="5" t="str">
        <f>IFERROR(VLOOKUP($E512,'SLCC Student'!$A:$Q,12,FALSE),IF($E512="","", "NotAdmitted"))</f>
        <v/>
      </c>
    </row>
    <row r="513" spans="1:17" x14ac:dyDescent="0.2">
      <c r="A513" s="5" t="str">
        <f>IFERROR(VLOOKUP($E513,'HS Info'!$A:$D,2,FALSE),IF($E513="","","Not in HS Info"))</f>
        <v/>
      </c>
      <c r="B513" s="6" t="str">
        <f>IFERROR(VLOOKUP($C513, 'SLCC Student'!$H:$R, 11, FALSE), IF($E513="", "",  "Not yet admitted"))</f>
        <v/>
      </c>
      <c r="C513" s="5" t="str">
        <f>IFERROR(VLOOKUP($E513,'SLCC Student'!$A:$R,8,FALSE), IF($E513="", "", "Not yet admitted"))</f>
        <v/>
      </c>
      <c r="D513" s="5" t="str">
        <f>IFERROR(VLOOKUP($E513, 'HS Info'!$A:$D, 3, FALSE), IF($E513="", "",  "Not in HS Info"))</f>
        <v/>
      </c>
      <c r="E513" t="str">
        <f>IF(ISBLANK('HS Info'!A512), "", 'HS Info'!A512)</f>
        <v/>
      </c>
      <c r="F513" s="5" t="str">
        <f>IFERROR(VLOOKUP($E513, 'HS Info'!$A:$D, 4, FALSE), IF($E513="", "", "Not in HS Info"))</f>
        <v/>
      </c>
      <c r="G513" t="str">
        <f>IF(_xlfn.MAXIFS(ACT!$K:$K, ACT!$B:$B, 'Vetting Master'!$C513)&gt;0, _xlfn.MAXIFS(ACT!$K:$K, ACT!$B:$B, 'Vetting Master'!$C513), IF($E513="", "", 0))</f>
        <v/>
      </c>
      <c r="H513" t="str">
        <f>IF(_xlfn.MAXIFS(ACT!$J:$J, ACT!$B:$B, 'Vetting Master'!$C513)&gt;0, _xlfn.MAXIFS(ACT!$J:$J, ACT!$B:$B, 'Vetting Master'!$C513), IF($E513="", "", 0))</f>
        <v/>
      </c>
      <c r="I513" t="str">
        <f>IF(_xlfn.MAXIFS('SLCC Placement'!K:K, 'SLCC Placement'!B:B, 'Vetting Master'!$C513)&gt;0, _xlfn.MAXIFS('SLCC Placement'!K:K, 'SLCC Placement'!B:B, 'Vetting Master'!$C513), IF($E513="", "", 0))</f>
        <v/>
      </c>
      <c r="J513" t="str">
        <f>IF(_xlfn.MAXIFS('SLCC Placement'!J:J, 'SLCC Placement'!B:B, 'Vetting Master'!$C513)&gt;0, _xlfn.MAXIFS('SLCC Placement'!J:J, 'SLCC Placement'!B:B, 'Vetting Master'!$C513), IF($E513="", "", 0))</f>
        <v/>
      </c>
      <c r="K513" s="5" t="str">
        <f>IFERROR(IF(AND(MATCH(C513,'AP Credit'!B:B,0)&gt;0, MATCH("ENGL 1010",'AP Credit'!J:J,0)&gt;0),"Yes","No"), IF($E513="", " ", "No"))</f>
        <v xml:space="preserve"> </v>
      </c>
      <c r="L513" s="11" t="str" cm="1">
        <f t="array" ref="L513">IF($E513="", "", _xlfn.IFNA(_xlfn.IFS( J513&gt;599,  "1210 - Verify C or Better",  AND(J513&gt;499, OR(I513&gt;13, G513&gt;17)), "1060 - Verify C or Better", AND( OR(G513&gt;17, I513&gt;13), OR(H513&gt;22, J513&gt;399)), "1050 - Verify C or Better", OR( H513&gt;21, J513&gt;299), "1010/1030/1040", OR( H513&gt;19, J513&gt;299), "1010/1030", OR( H513&gt;18, J513&gt;299), "1030"), "Verify C or better in Secondary Math 1,2,3"))</f>
        <v/>
      </c>
      <c r="M513" s="4" t="str">
        <f>IFERROR(VLOOKUP($E513, 'HS Info'!$A:$E, 5, FALSE), IF($E513="", "", "Not in HS Info"))</f>
        <v/>
      </c>
      <c r="N513" s="5" t="str">
        <f>IFERROR(VLOOKUP($C513,Holds!$C:$K, 2, FALSE), IF($E513="", "", 0))</f>
        <v/>
      </c>
      <c r="O513" s="7" t="str">
        <f>IF($E513="", "", _xlfn.XLOOKUP(C513, 'SLCC Student'!H:H, 'SLCC Student'!P:P, "Not Found", 0, 1))</f>
        <v/>
      </c>
      <c r="P513" s="5" t="str">
        <f>IFERROR(VLOOKUP($E513, 'SLCC Student'!$A:$Q, 10, FALSE), IF($E513="", "", "Not Admitted"))</f>
        <v/>
      </c>
      <c r="Q513" s="5" t="str">
        <f>IFERROR(VLOOKUP($E513,'SLCC Student'!$A:$Q,12,FALSE),IF($E513="","", "NotAdmitted"))</f>
        <v/>
      </c>
    </row>
    <row r="514" spans="1:17" x14ac:dyDescent="0.2">
      <c r="A514" s="5" t="str">
        <f>IFERROR(VLOOKUP($E514,'HS Info'!$A:$D,2,FALSE),IF($E514="","","Not in HS Info"))</f>
        <v/>
      </c>
      <c r="B514" s="6" t="str">
        <f>IFERROR(VLOOKUP($C514, 'SLCC Student'!$H:$R, 11, FALSE), IF($E514="", "",  "Not yet admitted"))</f>
        <v/>
      </c>
      <c r="C514" s="5" t="str">
        <f>IFERROR(VLOOKUP($E514,'SLCC Student'!$A:$R,8,FALSE), IF($E514="", "", "Not yet admitted"))</f>
        <v/>
      </c>
      <c r="D514" s="5" t="str">
        <f>IFERROR(VLOOKUP($E514, 'HS Info'!$A:$D, 3, FALSE), IF($E514="", "",  "Not in HS Info"))</f>
        <v/>
      </c>
      <c r="E514" t="str">
        <f>IF(ISBLANK('HS Info'!A513), "", 'HS Info'!A513)</f>
        <v/>
      </c>
      <c r="F514" s="5" t="str">
        <f>IFERROR(VLOOKUP($E514, 'HS Info'!$A:$D, 4, FALSE), IF($E514="", "", "Not in HS Info"))</f>
        <v/>
      </c>
      <c r="G514" t="str">
        <f>IF(_xlfn.MAXIFS(ACT!$K:$K, ACT!$B:$B, 'Vetting Master'!$C514)&gt;0, _xlfn.MAXIFS(ACT!$K:$K, ACT!$B:$B, 'Vetting Master'!$C514), IF($E514="", "", 0))</f>
        <v/>
      </c>
      <c r="H514" t="str">
        <f>IF(_xlfn.MAXIFS(ACT!$J:$J, ACT!$B:$B, 'Vetting Master'!$C514)&gt;0, _xlfn.MAXIFS(ACT!$J:$J, ACT!$B:$B, 'Vetting Master'!$C514), IF($E514="", "", 0))</f>
        <v/>
      </c>
      <c r="I514" t="str">
        <f>IF(_xlfn.MAXIFS('SLCC Placement'!K:K, 'SLCC Placement'!B:B, 'Vetting Master'!$C514)&gt;0, _xlfn.MAXIFS('SLCC Placement'!K:K, 'SLCC Placement'!B:B, 'Vetting Master'!$C514), IF($E514="", "", 0))</f>
        <v/>
      </c>
      <c r="J514" t="str">
        <f>IF(_xlfn.MAXIFS('SLCC Placement'!J:J, 'SLCC Placement'!B:B, 'Vetting Master'!$C514)&gt;0, _xlfn.MAXIFS('SLCC Placement'!J:J, 'SLCC Placement'!B:B, 'Vetting Master'!$C514), IF($E514="", "", 0))</f>
        <v/>
      </c>
      <c r="K514" s="5" t="str">
        <f>IFERROR(IF(AND(MATCH(C514,'AP Credit'!B:B,0)&gt;0, MATCH("ENGL 1010",'AP Credit'!J:J,0)&gt;0),"Yes","No"), IF($E514="", " ", "No"))</f>
        <v xml:space="preserve"> </v>
      </c>
      <c r="L514" s="11" t="str" cm="1">
        <f t="array" ref="L514">IF($E514="", "", _xlfn.IFNA(_xlfn.IFS( J514&gt;599,  "1210 - Verify C or Better",  AND(J514&gt;499, OR(I514&gt;13, G514&gt;17)), "1060 - Verify C or Better", AND( OR(G514&gt;17, I514&gt;13), OR(H514&gt;22, J514&gt;399)), "1050 - Verify C or Better", OR( H514&gt;21, J514&gt;299), "1010/1030/1040", OR( H514&gt;19, J514&gt;299), "1010/1030", OR( H514&gt;18, J514&gt;299), "1030"), "Verify C or better in Secondary Math 1,2,3"))</f>
        <v/>
      </c>
      <c r="M514" s="4" t="str">
        <f>IFERROR(VLOOKUP($E514, 'HS Info'!$A:$E, 5, FALSE), IF($E514="", "", "Not in HS Info"))</f>
        <v/>
      </c>
      <c r="N514" s="5" t="str">
        <f>IFERROR(VLOOKUP($C514,Holds!$C:$K, 2, FALSE), IF($E514="", "", 0))</f>
        <v/>
      </c>
      <c r="O514" s="7" t="str">
        <f>IF($E514="", "", _xlfn.XLOOKUP(C514, 'SLCC Student'!H:H, 'SLCC Student'!P:P, "Not Found", 0, 1))</f>
        <v/>
      </c>
      <c r="P514" s="5" t="str">
        <f>IFERROR(VLOOKUP($E514, 'SLCC Student'!$A:$Q, 10, FALSE), IF($E514="", "", "Not Admitted"))</f>
        <v/>
      </c>
      <c r="Q514" s="5" t="str">
        <f>IFERROR(VLOOKUP($E514,'SLCC Student'!$A:$Q,12,FALSE),IF($E514="","", "NotAdmitted"))</f>
        <v/>
      </c>
    </row>
    <row r="515" spans="1:17" x14ac:dyDescent="0.2">
      <c r="A515" s="5" t="str">
        <f>IFERROR(VLOOKUP($E515,'HS Info'!$A:$D,2,FALSE),IF($E515="","","Not in HS Info"))</f>
        <v/>
      </c>
      <c r="B515" s="6" t="str">
        <f>IFERROR(VLOOKUP($C515, 'SLCC Student'!$H:$R, 11, FALSE), IF($E515="", "",  "Not yet admitted"))</f>
        <v/>
      </c>
      <c r="C515" s="5" t="str">
        <f>IFERROR(VLOOKUP($E515,'SLCC Student'!$A:$R,8,FALSE), IF($E515="", "", "Not yet admitted"))</f>
        <v/>
      </c>
      <c r="D515" s="5" t="str">
        <f>IFERROR(VLOOKUP($E515, 'HS Info'!$A:$D, 3, FALSE), IF($E515="", "",  "Not in HS Info"))</f>
        <v/>
      </c>
      <c r="E515" t="str">
        <f>IF(ISBLANK('HS Info'!A514), "", 'HS Info'!A514)</f>
        <v/>
      </c>
      <c r="F515" s="5" t="str">
        <f>IFERROR(VLOOKUP($E515, 'HS Info'!$A:$D, 4, FALSE), IF($E515="", "", "Not in HS Info"))</f>
        <v/>
      </c>
      <c r="G515" t="str">
        <f>IF(_xlfn.MAXIFS(ACT!$K:$K, ACT!$B:$B, 'Vetting Master'!$C515)&gt;0, _xlfn.MAXIFS(ACT!$K:$K, ACT!$B:$B, 'Vetting Master'!$C515), IF($E515="", "", 0))</f>
        <v/>
      </c>
      <c r="H515" t="str">
        <f>IF(_xlfn.MAXIFS(ACT!$J:$J, ACT!$B:$B, 'Vetting Master'!$C515)&gt;0, _xlfn.MAXIFS(ACT!$J:$J, ACT!$B:$B, 'Vetting Master'!$C515), IF($E515="", "", 0))</f>
        <v/>
      </c>
      <c r="I515" t="str">
        <f>IF(_xlfn.MAXIFS('SLCC Placement'!K:K, 'SLCC Placement'!B:B, 'Vetting Master'!$C515)&gt;0, _xlfn.MAXIFS('SLCC Placement'!K:K, 'SLCC Placement'!B:B, 'Vetting Master'!$C515), IF($E515="", "", 0))</f>
        <v/>
      </c>
      <c r="J515" t="str">
        <f>IF(_xlfn.MAXIFS('SLCC Placement'!J:J, 'SLCC Placement'!B:B, 'Vetting Master'!$C515)&gt;0, _xlfn.MAXIFS('SLCC Placement'!J:J, 'SLCC Placement'!B:B, 'Vetting Master'!$C515), IF($E515="", "", 0))</f>
        <v/>
      </c>
      <c r="K515" s="5" t="str">
        <f>IFERROR(IF(AND(MATCH(C515,'AP Credit'!B:B,0)&gt;0, MATCH("ENGL 1010",'AP Credit'!J:J,0)&gt;0),"Yes","No"), IF($E515="", " ", "No"))</f>
        <v xml:space="preserve"> </v>
      </c>
      <c r="L515" s="11" t="str" cm="1">
        <f t="array" ref="L515">IF($E515="", "", _xlfn.IFNA(_xlfn.IFS( J515&gt;599,  "1210 - Verify C or Better",  AND(J515&gt;499, OR(I515&gt;13, G515&gt;17)), "1060 - Verify C or Better", AND( OR(G515&gt;17, I515&gt;13), OR(H515&gt;22, J515&gt;399)), "1050 - Verify C or Better", OR( H515&gt;21, J515&gt;299), "1010/1030/1040", OR( H515&gt;19, J515&gt;299), "1010/1030", OR( H515&gt;18, J515&gt;299), "1030"), "Verify C or better in Secondary Math 1,2,3"))</f>
        <v/>
      </c>
      <c r="M515" s="4" t="str">
        <f>IFERROR(VLOOKUP($E515, 'HS Info'!$A:$E, 5, FALSE), IF($E515="", "", "Not in HS Info"))</f>
        <v/>
      </c>
      <c r="N515" s="5" t="str">
        <f>IFERROR(VLOOKUP($C515,Holds!$C:$K, 2, FALSE), IF($E515="", "", 0))</f>
        <v/>
      </c>
      <c r="O515" s="7" t="str">
        <f>IF($E515="", "", _xlfn.XLOOKUP(C515, 'SLCC Student'!H:H, 'SLCC Student'!P:P, "Not Found", 0, 1))</f>
        <v/>
      </c>
      <c r="P515" s="5" t="str">
        <f>IFERROR(VLOOKUP($E515, 'SLCC Student'!$A:$Q, 10, FALSE), IF($E515="", "", "Not Admitted"))</f>
        <v/>
      </c>
      <c r="Q515" s="5" t="str">
        <f>IFERROR(VLOOKUP($E515,'SLCC Student'!$A:$Q,12,FALSE),IF($E515="","", "NotAdmitted"))</f>
        <v/>
      </c>
    </row>
    <row r="516" spans="1:17" x14ac:dyDescent="0.2">
      <c r="A516" s="5" t="str">
        <f>IFERROR(VLOOKUP($E516,'HS Info'!$A:$D,2,FALSE),IF($E516="","","Not in HS Info"))</f>
        <v/>
      </c>
      <c r="B516" s="6" t="str">
        <f>IFERROR(VLOOKUP($C516, 'SLCC Student'!$H:$R, 11, FALSE), IF($E516="", "",  "Not yet admitted"))</f>
        <v/>
      </c>
      <c r="C516" s="5" t="str">
        <f>IFERROR(VLOOKUP($E516,'SLCC Student'!$A:$R,8,FALSE), IF($E516="", "", "Not yet admitted"))</f>
        <v/>
      </c>
      <c r="D516" s="5" t="str">
        <f>IFERROR(VLOOKUP($E516, 'HS Info'!$A:$D, 3, FALSE), IF($E516="", "",  "Not in HS Info"))</f>
        <v/>
      </c>
      <c r="E516" t="str">
        <f>IF(ISBLANK('HS Info'!A515), "", 'HS Info'!A515)</f>
        <v/>
      </c>
      <c r="F516" s="5" t="str">
        <f>IFERROR(VLOOKUP($E516, 'HS Info'!$A:$D, 4, FALSE), IF($E516="", "", "Not in HS Info"))</f>
        <v/>
      </c>
      <c r="G516" t="str">
        <f>IF(_xlfn.MAXIFS(ACT!$K:$K, ACT!$B:$B, 'Vetting Master'!$C516)&gt;0, _xlfn.MAXIFS(ACT!$K:$K, ACT!$B:$B, 'Vetting Master'!$C516), IF($E516="", "", 0))</f>
        <v/>
      </c>
      <c r="H516" t="str">
        <f>IF(_xlfn.MAXIFS(ACT!$J:$J, ACT!$B:$B, 'Vetting Master'!$C516)&gt;0, _xlfn.MAXIFS(ACT!$J:$J, ACT!$B:$B, 'Vetting Master'!$C516), IF($E516="", "", 0))</f>
        <v/>
      </c>
      <c r="I516" t="str">
        <f>IF(_xlfn.MAXIFS('SLCC Placement'!K:K, 'SLCC Placement'!B:B, 'Vetting Master'!$C516)&gt;0, _xlfn.MAXIFS('SLCC Placement'!K:K, 'SLCC Placement'!B:B, 'Vetting Master'!$C516), IF($E516="", "", 0))</f>
        <v/>
      </c>
      <c r="J516" t="str">
        <f>IF(_xlfn.MAXIFS('SLCC Placement'!J:J, 'SLCC Placement'!B:B, 'Vetting Master'!$C516)&gt;0, _xlfn.MAXIFS('SLCC Placement'!J:J, 'SLCC Placement'!B:B, 'Vetting Master'!$C516), IF($E516="", "", 0))</f>
        <v/>
      </c>
      <c r="K516" s="5" t="str">
        <f>IFERROR(IF(AND(MATCH(C516,'AP Credit'!B:B,0)&gt;0, MATCH("ENGL 1010",'AP Credit'!J:J,0)&gt;0),"Yes","No"), IF($E516="", " ", "No"))</f>
        <v xml:space="preserve"> </v>
      </c>
      <c r="L516" s="11" t="str" cm="1">
        <f t="array" ref="L516">IF($E516="", "", _xlfn.IFNA(_xlfn.IFS( J516&gt;599,  "1210 - Verify C or Better",  AND(J516&gt;499, OR(I516&gt;13, G516&gt;17)), "1060 - Verify C or Better", AND( OR(G516&gt;17, I516&gt;13), OR(H516&gt;22, J516&gt;399)), "1050 - Verify C or Better", OR( H516&gt;21, J516&gt;299), "1010/1030/1040", OR( H516&gt;19, J516&gt;299), "1010/1030", OR( H516&gt;18, J516&gt;299), "1030"), "Verify C or better in Secondary Math 1,2,3"))</f>
        <v/>
      </c>
      <c r="M516" s="4" t="str">
        <f>IFERROR(VLOOKUP($E516, 'HS Info'!$A:$E, 5, FALSE), IF($E516="", "", "Not in HS Info"))</f>
        <v/>
      </c>
      <c r="N516" s="5" t="str">
        <f>IFERROR(VLOOKUP($C516,Holds!$C:$K, 2, FALSE), IF($E516="", "", 0))</f>
        <v/>
      </c>
      <c r="O516" s="7" t="str">
        <f>IF($E516="", "", _xlfn.XLOOKUP(C516, 'SLCC Student'!H:H, 'SLCC Student'!P:P, "Not Found", 0, 1))</f>
        <v/>
      </c>
      <c r="P516" s="5" t="str">
        <f>IFERROR(VLOOKUP($E516, 'SLCC Student'!$A:$Q, 10, FALSE), IF($E516="", "", "Not Admitted"))</f>
        <v/>
      </c>
      <c r="Q516" s="5" t="str">
        <f>IFERROR(VLOOKUP($E516,'SLCC Student'!$A:$Q,12,FALSE),IF($E516="","", "NotAdmitted"))</f>
        <v/>
      </c>
    </row>
    <row r="517" spans="1:17" x14ac:dyDescent="0.2">
      <c r="A517" s="5" t="str">
        <f>IFERROR(VLOOKUP($E517,'HS Info'!$A:$D,2,FALSE),IF($E517="","","Not in HS Info"))</f>
        <v/>
      </c>
      <c r="B517" s="6" t="str">
        <f>IFERROR(VLOOKUP($C517, 'SLCC Student'!$H:$R, 11, FALSE), IF($E517="", "",  "Not yet admitted"))</f>
        <v/>
      </c>
      <c r="C517" s="5" t="str">
        <f>IFERROR(VLOOKUP($E517,'SLCC Student'!$A:$R,8,FALSE), IF($E517="", "", "Not yet admitted"))</f>
        <v/>
      </c>
      <c r="D517" s="5" t="str">
        <f>IFERROR(VLOOKUP($E517, 'HS Info'!$A:$D, 3, FALSE), IF($E517="", "",  "Not in HS Info"))</f>
        <v/>
      </c>
      <c r="E517" t="str">
        <f>IF(ISBLANK('HS Info'!A516), "", 'HS Info'!A516)</f>
        <v/>
      </c>
      <c r="F517" s="5" t="str">
        <f>IFERROR(VLOOKUP($E517, 'HS Info'!$A:$D, 4, FALSE), IF($E517="", "", "Not in HS Info"))</f>
        <v/>
      </c>
      <c r="G517" t="str">
        <f>IF(_xlfn.MAXIFS(ACT!$K:$K, ACT!$B:$B, 'Vetting Master'!$C517)&gt;0, _xlfn.MAXIFS(ACT!$K:$K, ACT!$B:$B, 'Vetting Master'!$C517), IF($E517="", "", 0))</f>
        <v/>
      </c>
      <c r="H517" t="str">
        <f>IF(_xlfn.MAXIFS(ACT!$J:$J, ACT!$B:$B, 'Vetting Master'!$C517)&gt;0, _xlfn.MAXIFS(ACT!$J:$J, ACT!$B:$B, 'Vetting Master'!$C517), IF($E517="", "", 0))</f>
        <v/>
      </c>
      <c r="I517" t="str">
        <f>IF(_xlfn.MAXIFS('SLCC Placement'!K:K, 'SLCC Placement'!B:B, 'Vetting Master'!$C517)&gt;0, _xlfn.MAXIFS('SLCC Placement'!K:K, 'SLCC Placement'!B:B, 'Vetting Master'!$C517), IF($E517="", "", 0))</f>
        <v/>
      </c>
      <c r="J517" t="str">
        <f>IF(_xlfn.MAXIFS('SLCC Placement'!J:J, 'SLCC Placement'!B:B, 'Vetting Master'!$C517)&gt;0, _xlfn.MAXIFS('SLCC Placement'!J:J, 'SLCC Placement'!B:B, 'Vetting Master'!$C517), IF($E517="", "", 0))</f>
        <v/>
      </c>
      <c r="K517" s="5" t="str">
        <f>IFERROR(IF(AND(MATCH(C517,'AP Credit'!B:B,0)&gt;0, MATCH("ENGL 1010",'AP Credit'!J:J,0)&gt;0),"Yes","No"), IF($E517="", " ", "No"))</f>
        <v xml:space="preserve"> </v>
      </c>
      <c r="L517" s="11" t="str" cm="1">
        <f t="array" ref="L517">IF($E517="", "", _xlfn.IFNA(_xlfn.IFS( J517&gt;599,  "1210 - Verify C or Better",  AND(J517&gt;499, OR(I517&gt;13, G517&gt;17)), "1060 - Verify C or Better", AND( OR(G517&gt;17, I517&gt;13), OR(H517&gt;22, J517&gt;399)), "1050 - Verify C or Better", OR( H517&gt;21, J517&gt;299), "1010/1030/1040", OR( H517&gt;19, J517&gt;299), "1010/1030", OR( H517&gt;18, J517&gt;299), "1030"), "Verify C or better in Secondary Math 1,2,3"))</f>
        <v/>
      </c>
      <c r="M517" s="4" t="str">
        <f>IFERROR(VLOOKUP($E517, 'HS Info'!$A:$E, 5, FALSE), IF($E517="", "", "Not in HS Info"))</f>
        <v/>
      </c>
      <c r="N517" s="5" t="str">
        <f>IFERROR(VLOOKUP($C517,Holds!$C:$K, 2, FALSE), IF($E517="", "", 0))</f>
        <v/>
      </c>
      <c r="O517" s="7" t="str">
        <f>IF($E517="", "", _xlfn.XLOOKUP(C517, 'SLCC Student'!H:H, 'SLCC Student'!P:P, "Not Found", 0, 1))</f>
        <v/>
      </c>
      <c r="P517" s="5" t="str">
        <f>IFERROR(VLOOKUP($E517, 'SLCC Student'!$A:$Q, 10, FALSE), IF($E517="", "", "Not Admitted"))</f>
        <v/>
      </c>
      <c r="Q517" s="5" t="str">
        <f>IFERROR(VLOOKUP($E517,'SLCC Student'!$A:$Q,12,FALSE),IF($E517="","", "NotAdmitted"))</f>
        <v/>
      </c>
    </row>
    <row r="518" spans="1:17" x14ac:dyDescent="0.2">
      <c r="A518" s="5" t="str">
        <f>IFERROR(VLOOKUP($E518,'HS Info'!$A:$D,2,FALSE),IF($E518="","","Not in HS Info"))</f>
        <v/>
      </c>
      <c r="B518" s="6" t="str">
        <f>IFERROR(VLOOKUP($C518, 'SLCC Student'!$H:$R, 11, FALSE), IF($E518="", "",  "Not yet admitted"))</f>
        <v/>
      </c>
      <c r="C518" s="5" t="str">
        <f>IFERROR(VLOOKUP($E518,'SLCC Student'!$A:$R,8,FALSE), IF($E518="", "", "Not yet admitted"))</f>
        <v/>
      </c>
      <c r="D518" s="5" t="str">
        <f>IFERROR(VLOOKUP($E518, 'HS Info'!$A:$D, 3, FALSE), IF($E518="", "",  "Not in HS Info"))</f>
        <v/>
      </c>
      <c r="E518" t="str">
        <f>IF(ISBLANK('HS Info'!A517), "", 'HS Info'!A517)</f>
        <v/>
      </c>
      <c r="F518" s="5" t="str">
        <f>IFERROR(VLOOKUP($E518, 'HS Info'!$A:$D, 4, FALSE), IF($E518="", "", "Not in HS Info"))</f>
        <v/>
      </c>
      <c r="G518" t="str">
        <f>IF(_xlfn.MAXIFS(ACT!$K:$K, ACT!$B:$B, 'Vetting Master'!$C518)&gt;0, _xlfn.MAXIFS(ACT!$K:$K, ACT!$B:$B, 'Vetting Master'!$C518), IF($E518="", "", 0))</f>
        <v/>
      </c>
      <c r="H518" t="str">
        <f>IF(_xlfn.MAXIFS(ACT!$J:$J, ACT!$B:$B, 'Vetting Master'!$C518)&gt;0, _xlfn.MAXIFS(ACT!$J:$J, ACT!$B:$B, 'Vetting Master'!$C518), IF($E518="", "", 0))</f>
        <v/>
      </c>
      <c r="I518" t="str">
        <f>IF(_xlfn.MAXIFS('SLCC Placement'!K:K, 'SLCC Placement'!B:B, 'Vetting Master'!$C518)&gt;0, _xlfn.MAXIFS('SLCC Placement'!K:K, 'SLCC Placement'!B:B, 'Vetting Master'!$C518), IF($E518="", "", 0))</f>
        <v/>
      </c>
      <c r="J518" t="str">
        <f>IF(_xlfn.MAXIFS('SLCC Placement'!J:J, 'SLCC Placement'!B:B, 'Vetting Master'!$C518)&gt;0, _xlfn.MAXIFS('SLCC Placement'!J:J, 'SLCC Placement'!B:B, 'Vetting Master'!$C518), IF($E518="", "", 0))</f>
        <v/>
      </c>
      <c r="K518" s="5" t="str">
        <f>IFERROR(IF(AND(MATCH(C518,'AP Credit'!B:B,0)&gt;0, MATCH("ENGL 1010",'AP Credit'!J:J,0)&gt;0),"Yes","No"), IF($E518="", " ", "No"))</f>
        <v xml:space="preserve"> </v>
      </c>
      <c r="L518" s="11" t="str" cm="1">
        <f t="array" ref="L518">IF($E518="", "", _xlfn.IFNA(_xlfn.IFS( J518&gt;599,  "1210 - Verify C or Better",  AND(J518&gt;499, OR(I518&gt;13, G518&gt;17)), "1060 - Verify C or Better", AND( OR(G518&gt;17, I518&gt;13), OR(H518&gt;22, J518&gt;399)), "1050 - Verify C or Better", OR( H518&gt;21, J518&gt;299), "1010/1030/1040", OR( H518&gt;19, J518&gt;299), "1010/1030", OR( H518&gt;18, J518&gt;299), "1030"), "Verify C or better in Secondary Math 1,2,3"))</f>
        <v/>
      </c>
      <c r="M518" s="4" t="str">
        <f>IFERROR(VLOOKUP($E518, 'HS Info'!$A:$E, 5, FALSE), IF($E518="", "", "Not in HS Info"))</f>
        <v/>
      </c>
      <c r="N518" s="5" t="str">
        <f>IFERROR(VLOOKUP($C518,Holds!$C:$K, 2, FALSE), IF($E518="", "", 0))</f>
        <v/>
      </c>
      <c r="O518" s="7" t="str">
        <f>IF($E518="", "", _xlfn.XLOOKUP(C518, 'SLCC Student'!H:H, 'SLCC Student'!P:P, "Not Found", 0, 1))</f>
        <v/>
      </c>
      <c r="P518" s="5" t="str">
        <f>IFERROR(VLOOKUP($E518, 'SLCC Student'!$A:$Q, 10, FALSE), IF($E518="", "", "Not Admitted"))</f>
        <v/>
      </c>
      <c r="Q518" s="5" t="str">
        <f>IFERROR(VLOOKUP($E518,'SLCC Student'!$A:$Q,12,FALSE),IF($E518="","", "NotAdmitted"))</f>
        <v/>
      </c>
    </row>
    <row r="519" spans="1:17" x14ac:dyDescent="0.2">
      <c r="A519" s="5" t="str">
        <f>IFERROR(VLOOKUP($E519,'HS Info'!$A:$D,2,FALSE),IF($E519="","","Not in HS Info"))</f>
        <v/>
      </c>
      <c r="B519" s="6" t="str">
        <f>IFERROR(VLOOKUP($C519, 'SLCC Student'!$H:$R, 11, FALSE), IF($E519="", "",  "Not yet admitted"))</f>
        <v/>
      </c>
      <c r="C519" s="5" t="str">
        <f>IFERROR(VLOOKUP($E519,'SLCC Student'!$A:$R,8,FALSE), IF($E519="", "", "Not yet admitted"))</f>
        <v/>
      </c>
      <c r="D519" s="5" t="str">
        <f>IFERROR(VLOOKUP($E519, 'HS Info'!$A:$D, 3, FALSE), IF($E519="", "",  "Not in HS Info"))</f>
        <v/>
      </c>
      <c r="E519" t="str">
        <f>IF(ISBLANK('HS Info'!A518), "", 'HS Info'!A518)</f>
        <v/>
      </c>
      <c r="F519" s="5" t="str">
        <f>IFERROR(VLOOKUP($E519, 'HS Info'!$A:$D, 4, FALSE), IF($E519="", "", "Not in HS Info"))</f>
        <v/>
      </c>
      <c r="G519" t="str">
        <f>IF(_xlfn.MAXIFS(ACT!$K:$K, ACT!$B:$B, 'Vetting Master'!$C519)&gt;0, _xlfn.MAXIFS(ACT!$K:$K, ACT!$B:$B, 'Vetting Master'!$C519), IF($E519="", "", 0))</f>
        <v/>
      </c>
      <c r="H519" t="str">
        <f>IF(_xlfn.MAXIFS(ACT!$J:$J, ACT!$B:$B, 'Vetting Master'!$C519)&gt;0, _xlfn.MAXIFS(ACT!$J:$J, ACT!$B:$B, 'Vetting Master'!$C519), IF($E519="", "", 0))</f>
        <v/>
      </c>
      <c r="I519" t="str">
        <f>IF(_xlfn.MAXIFS('SLCC Placement'!K:K, 'SLCC Placement'!B:B, 'Vetting Master'!$C519)&gt;0, _xlfn.MAXIFS('SLCC Placement'!K:K, 'SLCC Placement'!B:B, 'Vetting Master'!$C519), IF($E519="", "", 0))</f>
        <v/>
      </c>
      <c r="J519" t="str">
        <f>IF(_xlfn.MAXIFS('SLCC Placement'!J:J, 'SLCC Placement'!B:B, 'Vetting Master'!$C519)&gt;0, _xlfn.MAXIFS('SLCC Placement'!J:J, 'SLCC Placement'!B:B, 'Vetting Master'!$C519), IF($E519="", "", 0))</f>
        <v/>
      </c>
      <c r="K519" s="5" t="str">
        <f>IFERROR(IF(AND(MATCH(C519,'AP Credit'!B:B,0)&gt;0, MATCH("ENGL 1010",'AP Credit'!J:J,0)&gt;0),"Yes","No"), IF($E519="", " ", "No"))</f>
        <v xml:space="preserve"> </v>
      </c>
      <c r="L519" s="11" t="str" cm="1">
        <f t="array" ref="L519">IF($E519="", "", _xlfn.IFNA(_xlfn.IFS( J519&gt;599,  "1210 - Verify C or Better",  AND(J519&gt;499, OR(I519&gt;13, G519&gt;17)), "1060 - Verify C or Better", AND( OR(G519&gt;17, I519&gt;13), OR(H519&gt;22, J519&gt;399)), "1050 - Verify C or Better", OR( H519&gt;21, J519&gt;299), "1010/1030/1040", OR( H519&gt;19, J519&gt;299), "1010/1030", OR( H519&gt;18, J519&gt;299), "1030"), "Verify C or better in Secondary Math 1,2,3"))</f>
        <v/>
      </c>
      <c r="M519" s="4" t="str">
        <f>IFERROR(VLOOKUP($E519, 'HS Info'!$A:$E, 5, FALSE), IF($E519="", "", "Not in HS Info"))</f>
        <v/>
      </c>
      <c r="N519" s="5" t="str">
        <f>IFERROR(VLOOKUP($C519,Holds!$C:$K, 2, FALSE), IF($E519="", "", 0))</f>
        <v/>
      </c>
      <c r="O519" s="7" t="str">
        <f>IF($E519="", "", _xlfn.XLOOKUP(C519, 'SLCC Student'!H:H, 'SLCC Student'!P:P, "Not Found", 0, 1))</f>
        <v/>
      </c>
      <c r="P519" s="5" t="str">
        <f>IFERROR(VLOOKUP($E519, 'SLCC Student'!$A:$Q, 10, FALSE), IF($E519="", "", "Not Admitted"))</f>
        <v/>
      </c>
      <c r="Q519" s="5" t="str">
        <f>IFERROR(VLOOKUP($E519,'SLCC Student'!$A:$Q,12,FALSE),IF($E519="","", "NotAdmitted"))</f>
        <v/>
      </c>
    </row>
    <row r="520" spans="1:17" x14ac:dyDescent="0.2">
      <c r="A520" s="5" t="str">
        <f>IFERROR(VLOOKUP($E520,'HS Info'!$A:$D,2,FALSE),IF($E520="","","Not in HS Info"))</f>
        <v/>
      </c>
      <c r="B520" s="6" t="str">
        <f>IFERROR(VLOOKUP($C520, 'SLCC Student'!$H:$R, 11, FALSE), IF($E520="", "",  "Not yet admitted"))</f>
        <v/>
      </c>
      <c r="C520" s="5" t="str">
        <f>IFERROR(VLOOKUP($E520,'SLCC Student'!$A:$R,8,FALSE), IF($E520="", "", "Not yet admitted"))</f>
        <v/>
      </c>
      <c r="D520" s="5" t="str">
        <f>IFERROR(VLOOKUP($E520, 'HS Info'!$A:$D, 3, FALSE), IF($E520="", "",  "Not in HS Info"))</f>
        <v/>
      </c>
      <c r="E520" t="str">
        <f>IF(ISBLANK('HS Info'!A519), "", 'HS Info'!A519)</f>
        <v/>
      </c>
      <c r="F520" s="5" t="str">
        <f>IFERROR(VLOOKUP($E520, 'HS Info'!$A:$D, 4, FALSE), IF($E520="", "", "Not in HS Info"))</f>
        <v/>
      </c>
      <c r="G520" t="str">
        <f>IF(_xlfn.MAXIFS(ACT!$K:$K, ACT!$B:$B, 'Vetting Master'!$C520)&gt;0, _xlfn.MAXIFS(ACT!$K:$K, ACT!$B:$B, 'Vetting Master'!$C520), IF($E520="", "", 0))</f>
        <v/>
      </c>
      <c r="H520" t="str">
        <f>IF(_xlfn.MAXIFS(ACT!$J:$J, ACT!$B:$B, 'Vetting Master'!$C520)&gt;0, _xlfn.MAXIFS(ACT!$J:$J, ACT!$B:$B, 'Vetting Master'!$C520), IF($E520="", "", 0))</f>
        <v/>
      </c>
      <c r="I520" t="str">
        <f>IF(_xlfn.MAXIFS('SLCC Placement'!K:K, 'SLCC Placement'!B:B, 'Vetting Master'!$C520)&gt;0, _xlfn.MAXIFS('SLCC Placement'!K:K, 'SLCC Placement'!B:B, 'Vetting Master'!$C520), IF($E520="", "", 0))</f>
        <v/>
      </c>
      <c r="J520" t="str">
        <f>IF(_xlfn.MAXIFS('SLCC Placement'!J:J, 'SLCC Placement'!B:B, 'Vetting Master'!$C520)&gt;0, _xlfn.MAXIFS('SLCC Placement'!J:J, 'SLCC Placement'!B:B, 'Vetting Master'!$C520), IF($E520="", "", 0))</f>
        <v/>
      </c>
      <c r="K520" s="5" t="str">
        <f>IFERROR(IF(AND(MATCH(C520,'AP Credit'!B:B,0)&gt;0, MATCH("ENGL 1010",'AP Credit'!J:J,0)&gt;0),"Yes","No"), IF($E520="", " ", "No"))</f>
        <v xml:space="preserve"> </v>
      </c>
      <c r="L520" s="11" t="str" cm="1">
        <f t="array" ref="L520">IF($E520="", "", _xlfn.IFNA(_xlfn.IFS( J520&gt;599,  "1210 - Verify C or Better",  AND(J520&gt;499, OR(I520&gt;13, G520&gt;17)), "1060 - Verify C or Better", AND( OR(G520&gt;17, I520&gt;13), OR(H520&gt;22, J520&gt;399)), "1050 - Verify C or Better", OR( H520&gt;21, J520&gt;299), "1010/1030/1040", OR( H520&gt;19, J520&gt;299), "1010/1030", OR( H520&gt;18, J520&gt;299), "1030"), "Verify C or better in Secondary Math 1,2,3"))</f>
        <v/>
      </c>
      <c r="M520" s="4" t="str">
        <f>IFERROR(VLOOKUP($E520, 'HS Info'!$A:$E, 5, FALSE), IF($E520="", "", "Not in HS Info"))</f>
        <v/>
      </c>
      <c r="N520" s="5" t="str">
        <f>IFERROR(VLOOKUP($C520,Holds!$C:$K, 2, FALSE), IF($E520="", "", 0))</f>
        <v/>
      </c>
      <c r="O520" s="7" t="str">
        <f>IF($E520="", "", _xlfn.XLOOKUP(C520, 'SLCC Student'!H:H, 'SLCC Student'!P:P, "Not Found", 0, 1))</f>
        <v/>
      </c>
      <c r="P520" s="5" t="str">
        <f>IFERROR(VLOOKUP($E520, 'SLCC Student'!$A:$Q, 10, FALSE), IF($E520="", "", "Not Admitted"))</f>
        <v/>
      </c>
      <c r="Q520" s="5" t="str">
        <f>IFERROR(VLOOKUP($E520,'SLCC Student'!$A:$Q,12,FALSE),IF($E520="","", "NotAdmitted"))</f>
        <v/>
      </c>
    </row>
    <row r="521" spans="1:17" x14ac:dyDescent="0.2">
      <c r="A521" s="5" t="str">
        <f>IFERROR(VLOOKUP($E521,'HS Info'!$A:$D,2,FALSE),IF($E521="","","Not in HS Info"))</f>
        <v/>
      </c>
      <c r="B521" s="6" t="str">
        <f>IFERROR(VLOOKUP($C521, 'SLCC Student'!$H:$R, 11, FALSE), IF($E521="", "",  "Not yet admitted"))</f>
        <v/>
      </c>
      <c r="C521" s="5" t="str">
        <f>IFERROR(VLOOKUP($E521,'SLCC Student'!$A:$R,8,FALSE), IF($E521="", "", "Not yet admitted"))</f>
        <v/>
      </c>
      <c r="D521" s="5" t="str">
        <f>IFERROR(VLOOKUP($E521, 'HS Info'!$A:$D, 3, FALSE), IF($E521="", "",  "Not in HS Info"))</f>
        <v/>
      </c>
      <c r="E521" t="str">
        <f>IF(ISBLANK('HS Info'!A520), "", 'HS Info'!A520)</f>
        <v/>
      </c>
      <c r="F521" s="5" t="str">
        <f>IFERROR(VLOOKUP($E521, 'HS Info'!$A:$D, 4, FALSE), IF($E521="", "", "Not in HS Info"))</f>
        <v/>
      </c>
      <c r="G521" t="str">
        <f>IF(_xlfn.MAXIFS(ACT!$K:$K, ACT!$B:$B, 'Vetting Master'!$C521)&gt;0, _xlfn.MAXIFS(ACT!$K:$K, ACT!$B:$B, 'Vetting Master'!$C521), IF($E521="", "", 0))</f>
        <v/>
      </c>
      <c r="H521" t="str">
        <f>IF(_xlfn.MAXIFS(ACT!$J:$J, ACT!$B:$B, 'Vetting Master'!$C521)&gt;0, _xlfn.MAXIFS(ACT!$J:$J, ACT!$B:$B, 'Vetting Master'!$C521), IF($E521="", "", 0))</f>
        <v/>
      </c>
      <c r="I521" t="str">
        <f>IF(_xlfn.MAXIFS('SLCC Placement'!K:K, 'SLCC Placement'!B:B, 'Vetting Master'!$C521)&gt;0, _xlfn.MAXIFS('SLCC Placement'!K:K, 'SLCC Placement'!B:B, 'Vetting Master'!$C521), IF($E521="", "", 0))</f>
        <v/>
      </c>
      <c r="J521" t="str">
        <f>IF(_xlfn.MAXIFS('SLCC Placement'!J:J, 'SLCC Placement'!B:B, 'Vetting Master'!$C521)&gt;0, _xlfn.MAXIFS('SLCC Placement'!J:J, 'SLCC Placement'!B:B, 'Vetting Master'!$C521), IF($E521="", "", 0))</f>
        <v/>
      </c>
      <c r="K521" s="5" t="str">
        <f>IFERROR(IF(AND(MATCH(C521,'AP Credit'!B:B,0)&gt;0, MATCH("ENGL 1010",'AP Credit'!J:J,0)&gt;0),"Yes","No"), IF($E521="", " ", "No"))</f>
        <v xml:space="preserve"> </v>
      </c>
      <c r="L521" s="11" t="str" cm="1">
        <f t="array" ref="L521">IF($E521="", "", _xlfn.IFNA(_xlfn.IFS( J521&gt;599,  "1210 - Verify C or Better",  AND(J521&gt;499, OR(I521&gt;13, G521&gt;17)), "1060 - Verify C or Better", AND( OR(G521&gt;17, I521&gt;13), OR(H521&gt;22, J521&gt;399)), "1050 - Verify C or Better", OR( H521&gt;21, J521&gt;299), "1010/1030/1040", OR( H521&gt;19, J521&gt;299), "1010/1030", OR( H521&gt;18, J521&gt;299), "1030"), "Verify C or better in Secondary Math 1,2,3"))</f>
        <v/>
      </c>
      <c r="M521" s="4" t="str">
        <f>IFERROR(VLOOKUP($E521, 'HS Info'!$A:$E, 5, FALSE), IF($E521="", "", "Not in HS Info"))</f>
        <v/>
      </c>
      <c r="N521" s="5" t="str">
        <f>IFERROR(VLOOKUP($C521,Holds!$C:$K, 2, FALSE), IF($E521="", "", 0))</f>
        <v/>
      </c>
      <c r="O521" s="7" t="str">
        <f>IF($E521="", "", _xlfn.XLOOKUP(C521, 'SLCC Student'!H:H, 'SLCC Student'!P:P, "Not Found", 0, 1))</f>
        <v/>
      </c>
      <c r="P521" s="5" t="str">
        <f>IFERROR(VLOOKUP($E521, 'SLCC Student'!$A:$Q, 10, FALSE), IF($E521="", "", "Not Admitted"))</f>
        <v/>
      </c>
      <c r="Q521" s="5" t="str">
        <f>IFERROR(VLOOKUP($E521,'SLCC Student'!$A:$Q,12,FALSE),IF($E521="","", "NotAdmitted"))</f>
        <v/>
      </c>
    </row>
    <row r="522" spans="1:17" x14ac:dyDescent="0.2">
      <c r="A522" s="5" t="str">
        <f>IFERROR(VLOOKUP($E522,'HS Info'!$A:$D,2,FALSE),IF($E522="","","Not in HS Info"))</f>
        <v/>
      </c>
      <c r="B522" s="6" t="str">
        <f>IFERROR(VLOOKUP($C522, 'SLCC Student'!$H:$R, 11, FALSE), IF($E522="", "",  "Not yet admitted"))</f>
        <v/>
      </c>
      <c r="C522" s="5" t="str">
        <f>IFERROR(VLOOKUP($E522,'SLCC Student'!$A:$R,8,FALSE), IF($E522="", "", "Not yet admitted"))</f>
        <v/>
      </c>
      <c r="D522" s="5" t="str">
        <f>IFERROR(VLOOKUP($E522, 'HS Info'!$A:$D, 3, FALSE), IF($E522="", "",  "Not in HS Info"))</f>
        <v/>
      </c>
      <c r="E522" t="str">
        <f>IF(ISBLANK('HS Info'!A521), "", 'HS Info'!A521)</f>
        <v/>
      </c>
      <c r="F522" s="5" t="str">
        <f>IFERROR(VLOOKUP($E522, 'HS Info'!$A:$D, 4, FALSE), IF($E522="", "", "Not in HS Info"))</f>
        <v/>
      </c>
      <c r="G522" t="str">
        <f>IF(_xlfn.MAXIFS(ACT!$K:$K, ACT!$B:$B, 'Vetting Master'!$C522)&gt;0, _xlfn.MAXIFS(ACT!$K:$K, ACT!$B:$B, 'Vetting Master'!$C522), IF($E522="", "", 0))</f>
        <v/>
      </c>
      <c r="H522" t="str">
        <f>IF(_xlfn.MAXIFS(ACT!$J:$J, ACT!$B:$B, 'Vetting Master'!$C522)&gt;0, _xlfn.MAXIFS(ACT!$J:$J, ACT!$B:$B, 'Vetting Master'!$C522), IF($E522="", "", 0))</f>
        <v/>
      </c>
      <c r="I522" t="str">
        <f>IF(_xlfn.MAXIFS('SLCC Placement'!K:K, 'SLCC Placement'!B:B, 'Vetting Master'!$C522)&gt;0, _xlfn.MAXIFS('SLCC Placement'!K:K, 'SLCC Placement'!B:B, 'Vetting Master'!$C522), IF($E522="", "", 0))</f>
        <v/>
      </c>
      <c r="J522" t="str">
        <f>IF(_xlfn.MAXIFS('SLCC Placement'!J:J, 'SLCC Placement'!B:B, 'Vetting Master'!$C522)&gt;0, _xlfn.MAXIFS('SLCC Placement'!J:J, 'SLCC Placement'!B:B, 'Vetting Master'!$C522), IF($E522="", "", 0))</f>
        <v/>
      </c>
      <c r="K522" s="5" t="str">
        <f>IFERROR(IF(AND(MATCH(C522,'AP Credit'!B:B,0)&gt;0, MATCH("ENGL 1010",'AP Credit'!J:J,0)&gt;0),"Yes","No"), IF($E522="", " ", "No"))</f>
        <v xml:space="preserve"> </v>
      </c>
      <c r="L522" s="11" t="str" cm="1">
        <f t="array" ref="L522">IF($E522="", "", _xlfn.IFNA(_xlfn.IFS( J522&gt;599,  "1210 - Verify C or Better",  AND(J522&gt;499, OR(I522&gt;13, G522&gt;17)), "1060 - Verify C or Better", AND( OR(G522&gt;17, I522&gt;13), OR(H522&gt;22, J522&gt;399)), "1050 - Verify C or Better", OR( H522&gt;21, J522&gt;299), "1010/1030/1040", OR( H522&gt;19, J522&gt;299), "1010/1030", OR( H522&gt;18, J522&gt;299), "1030"), "Verify C or better in Secondary Math 1,2,3"))</f>
        <v/>
      </c>
      <c r="M522" s="4" t="str">
        <f>IFERROR(VLOOKUP($E522, 'HS Info'!$A:$E, 5, FALSE), IF($E522="", "", "Not in HS Info"))</f>
        <v/>
      </c>
      <c r="N522" s="5" t="str">
        <f>IFERROR(VLOOKUP($C522,Holds!$C:$K, 2, FALSE), IF($E522="", "", 0))</f>
        <v/>
      </c>
      <c r="O522" s="7" t="str">
        <f>IF($E522="", "", _xlfn.XLOOKUP(C522, 'SLCC Student'!H:H, 'SLCC Student'!P:P, "Not Found", 0, 1))</f>
        <v/>
      </c>
      <c r="P522" s="5" t="str">
        <f>IFERROR(VLOOKUP($E522, 'SLCC Student'!$A:$Q, 10, FALSE), IF($E522="", "", "Not Admitted"))</f>
        <v/>
      </c>
      <c r="Q522" s="5" t="str">
        <f>IFERROR(VLOOKUP($E522,'SLCC Student'!$A:$Q,12,FALSE),IF($E522="","", "NotAdmitted"))</f>
        <v/>
      </c>
    </row>
    <row r="523" spans="1:17" x14ac:dyDescent="0.2">
      <c r="A523" s="5" t="str">
        <f>IFERROR(VLOOKUP($E523,'HS Info'!$A:$D,2,FALSE),IF($E523="","","Not in HS Info"))</f>
        <v/>
      </c>
      <c r="B523" s="6" t="str">
        <f>IFERROR(VLOOKUP($C523, 'SLCC Student'!$H:$R, 11, FALSE), IF($E523="", "",  "Not yet admitted"))</f>
        <v/>
      </c>
      <c r="C523" s="5" t="str">
        <f>IFERROR(VLOOKUP($E523,'SLCC Student'!$A:$R,8,FALSE), IF($E523="", "", "Not yet admitted"))</f>
        <v/>
      </c>
      <c r="D523" s="5" t="str">
        <f>IFERROR(VLOOKUP($E523, 'HS Info'!$A:$D, 3, FALSE), IF($E523="", "",  "Not in HS Info"))</f>
        <v/>
      </c>
      <c r="E523" t="str">
        <f>IF(ISBLANK('HS Info'!A522), "", 'HS Info'!A522)</f>
        <v/>
      </c>
      <c r="F523" s="5" t="str">
        <f>IFERROR(VLOOKUP($E523, 'HS Info'!$A:$D, 4, FALSE), IF($E523="", "", "Not in HS Info"))</f>
        <v/>
      </c>
      <c r="G523" t="str">
        <f>IF(_xlfn.MAXIFS(ACT!$K:$K, ACT!$B:$B, 'Vetting Master'!$C523)&gt;0, _xlfn.MAXIFS(ACT!$K:$K, ACT!$B:$B, 'Vetting Master'!$C523), IF($E523="", "", 0))</f>
        <v/>
      </c>
      <c r="H523" t="str">
        <f>IF(_xlfn.MAXIFS(ACT!$J:$J, ACT!$B:$B, 'Vetting Master'!$C523)&gt;0, _xlfn.MAXIFS(ACT!$J:$J, ACT!$B:$B, 'Vetting Master'!$C523), IF($E523="", "", 0))</f>
        <v/>
      </c>
      <c r="I523" t="str">
        <f>IF(_xlfn.MAXIFS('SLCC Placement'!K:K, 'SLCC Placement'!B:B, 'Vetting Master'!$C523)&gt;0, _xlfn.MAXIFS('SLCC Placement'!K:K, 'SLCC Placement'!B:B, 'Vetting Master'!$C523), IF($E523="", "", 0))</f>
        <v/>
      </c>
      <c r="J523" t="str">
        <f>IF(_xlfn.MAXIFS('SLCC Placement'!J:J, 'SLCC Placement'!B:B, 'Vetting Master'!$C523)&gt;0, _xlfn.MAXIFS('SLCC Placement'!J:J, 'SLCC Placement'!B:B, 'Vetting Master'!$C523), IF($E523="", "", 0))</f>
        <v/>
      </c>
      <c r="K523" s="5" t="str">
        <f>IFERROR(IF(AND(MATCH(C523,'AP Credit'!B:B,0)&gt;0, MATCH("ENGL 1010",'AP Credit'!J:J,0)&gt;0),"Yes","No"), IF($E523="", " ", "No"))</f>
        <v xml:space="preserve"> </v>
      </c>
      <c r="L523" s="11" t="str" cm="1">
        <f t="array" ref="L523">IF($E523="", "", _xlfn.IFNA(_xlfn.IFS( J523&gt;599,  "1210 - Verify C or Better",  AND(J523&gt;499, OR(I523&gt;13, G523&gt;17)), "1060 - Verify C or Better", AND( OR(G523&gt;17, I523&gt;13), OR(H523&gt;22, J523&gt;399)), "1050 - Verify C or Better", OR( H523&gt;21, J523&gt;299), "1010/1030/1040", OR( H523&gt;19, J523&gt;299), "1010/1030", OR( H523&gt;18, J523&gt;299), "1030"), "Verify C or better in Secondary Math 1,2,3"))</f>
        <v/>
      </c>
      <c r="M523" s="4" t="str">
        <f>IFERROR(VLOOKUP($E523, 'HS Info'!$A:$E, 5, FALSE), IF($E523="", "", "Not in HS Info"))</f>
        <v/>
      </c>
      <c r="N523" s="5" t="str">
        <f>IFERROR(VLOOKUP($C523,Holds!$C:$K, 2, FALSE), IF($E523="", "", 0))</f>
        <v/>
      </c>
      <c r="O523" s="7" t="str">
        <f>IF($E523="", "", _xlfn.XLOOKUP(C523, 'SLCC Student'!H:H, 'SLCC Student'!P:P, "Not Found", 0, 1))</f>
        <v/>
      </c>
      <c r="P523" s="5" t="str">
        <f>IFERROR(VLOOKUP($E523, 'SLCC Student'!$A:$Q, 10, FALSE), IF($E523="", "", "Not Admitted"))</f>
        <v/>
      </c>
      <c r="Q523" s="5" t="str">
        <f>IFERROR(VLOOKUP($E523,'SLCC Student'!$A:$Q,12,FALSE),IF($E523="","", "NotAdmitted"))</f>
        <v/>
      </c>
    </row>
    <row r="524" spans="1:17" x14ac:dyDescent="0.2">
      <c r="A524" s="5" t="str">
        <f>IFERROR(VLOOKUP($E524,'HS Info'!$A:$D,2,FALSE),IF($E524="","","Not in HS Info"))</f>
        <v/>
      </c>
      <c r="B524" s="6" t="str">
        <f>IFERROR(VLOOKUP($C524, 'SLCC Student'!$H:$R, 11, FALSE), IF($E524="", "",  "Not yet admitted"))</f>
        <v/>
      </c>
      <c r="C524" s="5" t="str">
        <f>IFERROR(VLOOKUP($E524,'SLCC Student'!$A:$R,8,FALSE), IF($E524="", "", "Not yet admitted"))</f>
        <v/>
      </c>
      <c r="D524" s="5" t="str">
        <f>IFERROR(VLOOKUP($E524, 'HS Info'!$A:$D, 3, FALSE), IF($E524="", "",  "Not in HS Info"))</f>
        <v/>
      </c>
      <c r="E524" t="str">
        <f>IF(ISBLANK('HS Info'!A523), "", 'HS Info'!A523)</f>
        <v/>
      </c>
      <c r="F524" s="5" t="str">
        <f>IFERROR(VLOOKUP($E524, 'HS Info'!$A:$D, 4, FALSE), IF($E524="", "", "Not in HS Info"))</f>
        <v/>
      </c>
      <c r="G524" t="str">
        <f>IF(_xlfn.MAXIFS(ACT!$K:$K, ACT!$B:$B, 'Vetting Master'!$C524)&gt;0, _xlfn.MAXIFS(ACT!$K:$K, ACT!$B:$B, 'Vetting Master'!$C524), IF($E524="", "", 0))</f>
        <v/>
      </c>
      <c r="H524" t="str">
        <f>IF(_xlfn.MAXIFS(ACT!$J:$J, ACT!$B:$B, 'Vetting Master'!$C524)&gt;0, _xlfn.MAXIFS(ACT!$J:$J, ACT!$B:$B, 'Vetting Master'!$C524), IF($E524="", "", 0))</f>
        <v/>
      </c>
      <c r="I524" t="str">
        <f>IF(_xlfn.MAXIFS('SLCC Placement'!K:K, 'SLCC Placement'!B:B, 'Vetting Master'!$C524)&gt;0, _xlfn.MAXIFS('SLCC Placement'!K:K, 'SLCC Placement'!B:B, 'Vetting Master'!$C524), IF($E524="", "", 0))</f>
        <v/>
      </c>
      <c r="J524" t="str">
        <f>IF(_xlfn.MAXIFS('SLCC Placement'!J:J, 'SLCC Placement'!B:B, 'Vetting Master'!$C524)&gt;0, _xlfn.MAXIFS('SLCC Placement'!J:J, 'SLCC Placement'!B:B, 'Vetting Master'!$C524), IF($E524="", "", 0))</f>
        <v/>
      </c>
      <c r="K524" s="5" t="str">
        <f>IFERROR(IF(AND(MATCH(C524,'AP Credit'!B:B,0)&gt;0, MATCH("ENGL 1010",'AP Credit'!J:J,0)&gt;0),"Yes","No"), IF($E524="", " ", "No"))</f>
        <v xml:space="preserve"> </v>
      </c>
      <c r="L524" s="11" t="str" cm="1">
        <f t="array" ref="L524">IF($E524="", "", _xlfn.IFNA(_xlfn.IFS( J524&gt;599,  "1210 - Verify C or Better",  AND(J524&gt;499, OR(I524&gt;13, G524&gt;17)), "1060 - Verify C or Better", AND( OR(G524&gt;17, I524&gt;13), OR(H524&gt;22, J524&gt;399)), "1050 - Verify C or Better", OR( H524&gt;21, J524&gt;299), "1010/1030/1040", OR( H524&gt;19, J524&gt;299), "1010/1030", OR( H524&gt;18, J524&gt;299), "1030"), "Verify C or better in Secondary Math 1,2,3"))</f>
        <v/>
      </c>
      <c r="M524" s="4" t="str">
        <f>IFERROR(VLOOKUP($E524, 'HS Info'!$A:$E, 5, FALSE), IF($E524="", "", "Not in HS Info"))</f>
        <v/>
      </c>
      <c r="N524" s="5" t="str">
        <f>IFERROR(VLOOKUP($C524,Holds!$C:$K, 2, FALSE), IF($E524="", "", 0))</f>
        <v/>
      </c>
      <c r="O524" s="7" t="str">
        <f>IF($E524="", "", _xlfn.XLOOKUP(C524, 'SLCC Student'!H:H, 'SLCC Student'!P:P, "Not Found", 0, 1))</f>
        <v/>
      </c>
      <c r="P524" s="5" t="str">
        <f>IFERROR(VLOOKUP($E524, 'SLCC Student'!$A:$Q, 10, FALSE), IF($E524="", "", "Not Admitted"))</f>
        <v/>
      </c>
      <c r="Q524" s="5" t="str">
        <f>IFERROR(VLOOKUP($E524,'SLCC Student'!$A:$Q,12,FALSE),IF($E524="","", "NotAdmitted"))</f>
        <v/>
      </c>
    </row>
    <row r="525" spans="1:17" x14ac:dyDescent="0.2">
      <c r="A525" s="5" t="str">
        <f>IFERROR(VLOOKUP($E525,'HS Info'!$A:$D,2,FALSE),IF($E525="","","Not in HS Info"))</f>
        <v/>
      </c>
      <c r="B525" s="6" t="str">
        <f>IFERROR(VLOOKUP($C525, 'SLCC Student'!$H:$R, 11, FALSE), IF($E525="", "",  "Not yet admitted"))</f>
        <v/>
      </c>
      <c r="C525" s="5" t="str">
        <f>IFERROR(VLOOKUP($E525,'SLCC Student'!$A:$R,8,FALSE), IF($E525="", "", "Not yet admitted"))</f>
        <v/>
      </c>
      <c r="D525" s="5" t="str">
        <f>IFERROR(VLOOKUP($E525, 'HS Info'!$A:$D, 3, FALSE), IF($E525="", "",  "Not in HS Info"))</f>
        <v/>
      </c>
      <c r="E525" t="str">
        <f>IF(ISBLANK('HS Info'!A524), "", 'HS Info'!A524)</f>
        <v/>
      </c>
      <c r="F525" s="5" t="str">
        <f>IFERROR(VLOOKUP($E525, 'HS Info'!$A:$D, 4, FALSE), IF($E525="", "", "Not in HS Info"))</f>
        <v/>
      </c>
      <c r="G525" t="str">
        <f>IF(_xlfn.MAXIFS(ACT!$K:$K, ACT!$B:$B, 'Vetting Master'!$C525)&gt;0, _xlfn.MAXIFS(ACT!$K:$K, ACT!$B:$B, 'Vetting Master'!$C525), IF($E525="", "", 0))</f>
        <v/>
      </c>
      <c r="H525" t="str">
        <f>IF(_xlfn.MAXIFS(ACT!$J:$J, ACT!$B:$B, 'Vetting Master'!$C525)&gt;0, _xlfn.MAXIFS(ACT!$J:$J, ACT!$B:$B, 'Vetting Master'!$C525), IF($E525="", "", 0))</f>
        <v/>
      </c>
      <c r="I525" t="str">
        <f>IF(_xlfn.MAXIFS('SLCC Placement'!K:K, 'SLCC Placement'!B:B, 'Vetting Master'!$C525)&gt;0, _xlfn.MAXIFS('SLCC Placement'!K:K, 'SLCC Placement'!B:B, 'Vetting Master'!$C525), IF($E525="", "", 0))</f>
        <v/>
      </c>
      <c r="J525" t="str">
        <f>IF(_xlfn.MAXIFS('SLCC Placement'!J:J, 'SLCC Placement'!B:B, 'Vetting Master'!$C525)&gt;0, _xlfn.MAXIFS('SLCC Placement'!J:J, 'SLCC Placement'!B:B, 'Vetting Master'!$C525), IF($E525="", "", 0))</f>
        <v/>
      </c>
      <c r="K525" s="5" t="str">
        <f>IFERROR(IF(AND(MATCH(C525,'AP Credit'!B:B,0)&gt;0, MATCH("ENGL 1010",'AP Credit'!J:J,0)&gt;0),"Yes","No"), IF($E525="", " ", "No"))</f>
        <v xml:space="preserve"> </v>
      </c>
      <c r="L525" s="11" t="str" cm="1">
        <f t="array" ref="L525">IF($E525="", "", _xlfn.IFNA(_xlfn.IFS( J525&gt;599,  "1210 - Verify C or Better",  AND(J525&gt;499, OR(I525&gt;13, G525&gt;17)), "1060 - Verify C or Better", AND( OR(G525&gt;17, I525&gt;13), OR(H525&gt;22, J525&gt;399)), "1050 - Verify C or Better", OR( H525&gt;21, J525&gt;299), "1010/1030/1040", OR( H525&gt;19, J525&gt;299), "1010/1030", OR( H525&gt;18, J525&gt;299), "1030"), "Verify C or better in Secondary Math 1,2,3"))</f>
        <v/>
      </c>
      <c r="M525" s="4" t="str">
        <f>IFERROR(VLOOKUP($E525, 'HS Info'!$A:$E, 5, FALSE), IF($E525="", "", "Not in HS Info"))</f>
        <v/>
      </c>
      <c r="N525" s="5" t="str">
        <f>IFERROR(VLOOKUP($C525,Holds!$C:$K, 2, FALSE), IF($E525="", "", 0))</f>
        <v/>
      </c>
      <c r="O525" s="7" t="str">
        <f>IF($E525="", "", _xlfn.XLOOKUP(C525, 'SLCC Student'!H:H, 'SLCC Student'!P:P, "Not Found", 0, 1))</f>
        <v/>
      </c>
      <c r="P525" s="5" t="str">
        <f>IFERROR(VLOOKUP($E525, 'SLCC Student'!$A:$Q, 10, FALSE), IF($E525="", "", "Not Admitted"))</f>
        <v/>
      </c>
      <c r="Q525" s="5" t="str">
        <f>IFERROR(VLOOKUP($E525,'SLCC Student'!$A:$Q,12,FALSE),IF($E525="","", "NotAdmitted"))</f>
        <v/>
      </c>
    </row>
    <row r="526" spans="1:17" x14ac:dyDescent="0.2">
      <c r="A526" s="5" t="str">
        <f>IFERROR(VLOOKUP($E526,'HS Info'!$A:$D,2,FALSE),IF($E526="","","Not in HS Info"))</f>
        <v/>
      </c>
      <c r="B526" s="6" t="str">
        <f>IFERROR(VLOOKUP($C526, 'SLCC Student'!$H:$R, 11, FALSE), IF($E526="", "",  "Not yet admitted"))</f>
        <v/>
      </c>
      <c r="C526" s="5" t="str">
        <f>IFERROR(VLOOKUP($E526,'SLCC Student'!$A:$R,8,FALSE), IF($E526="", "", "Not yet admitted"))</f>
        <v/>
      </c>
      <c r="D526" s="5" t="str">
        <f>IFERROR(VLOOKUP($E526, 'HS Info'!$A:$D, 3, FALSE), IF($E526="", "",  "Not in HS Info"))</f>
        <v/>
      </c>
      <c r="E526" t="str">
        <f>IF(ISBLANK('HS Info'!A525), "", 'HS Info'!A525)</f>
        <v/>
      </c>
      <c r="F526" s="5" t="str">
        <f>IFERROR(VLOOKUP($E526, 'HS Info'!$A:$D, 4, FALSE), IF($E526="", "", "Not in HS Info"))</f>
        <v/>
      </c>
      <c r="G526" t="str">
        <f>IF(_xlfn.MAXIFS(ACT!$K:$K, ACT!$B:$B, 'Vetting Master'!$C526)&gt;0, _xlfn.MAXIFS(ACT!$K:$K, ACT!$B:$B, 'Vetting Master'!$C526), IF($E526="", "", 0))</f>
        <v/>
      </c>
      <c r="H526" t="str">
        <f>IF(_xlfn.MAXIFS(ACT!$J:$J, ACT!$B:$B, 'Vetting Master'!$C526)&gt;0, _xlfn.MAXIFS(ACT!$J:$J, ACT!$B:$B, 'Vetting Master'!$C526), IF($E526="", "", 0))</f>
        <v/>
      </c>
      <c r="I526" t="str">
        <f>IF(_xlfn.MAXIFS('SLCC Placement'!K:K, 'SLCC Placement'!B:B, 'Vetting Master'!$C526)&gt;0, _xlfn.MAXIFS('SLCC Placement'!K:K, 'SLCC Placement'!B:B, 'Vetting Master'!$C526), IF($E526="", "", 0))</f>
        <v/>
      </c>
      <c r="J526" t="str">
        <f>IF(_xlfn.MAXIFS('SLCC Placement'!J:J, 'SLCC Placement'!B:B, 'Vetting Master'!$C526)&gt;0, _xlfn.MAXIFS('SLCC Placement'!J:J, 'SLCC Placement'!B:B, 'Vetting Master'!$C526), IF($E526="", "", 0))</f>
        <v/>
      </c>
      <c r="K526" s="5" t="str">
        <f>IFERROR(IF(AND(MATCH(C526,'AP Credit'!B:B,0)&gt;0, MATCH("ENGL 1010",'AP Credit'!J:J,0)&gt;0),"Yes","No"), IF($E526="", " ", "No"))</f>
        <v xml:space="preserve"> </v>
      </c>
      <c r="L526" s="11" t="str" cm="1">
        <f t="array" ref="L526">IF($E526="", "", _xlfn.IFNA(_xlfn.IFS( J526&gt;599,  "1210 - Verify C or Better",  AND(J526&gt;499, OR(I526&gt;13, G526&gt;17)), "1060 - Verify C or Better", AND( OR(G526&gt;17, I526&gt;13), OR(H526&gt;22, J526&gt;399)), "1050 - Verify C or Better", OR( H526&gt;21, J526&gt;299), "1010/1030/1040", OR( H526&gt;19, J526&gt;299), "1010/1030", OR( H526&gt;18, J526&gt;299), "1030"), "Verify C or better in Secondary Math 1,2,3"))</f>
        <v/>
      </c>
      <c r="M526" s="4" t="str">
        <f>IFERROR(VLOOKUP($E526, 'HS Info'!$A:$E, 5, FALSE), IF($E526="", "", "Not in HS Info"))</f>
        <v/>
      </c>
      <c r="N526" s="5" t="str">
        <f>IFERROR(VLOOKUP($C526,Holds!$C:$K, 2, FALSE), IF($E526="", "", 0))</f>
        <v/>
      </c>
      <c r="O526" s="7" t="str">
        <f>IF($E526="", "", _xlfn.XLOOKUP(C526, 'SLCC Student'!H:H, 'SLCC Student'!P:P, "Not Found", 0, 1))</f>
        <v/>
      </c>
      <c r="P526" s="5" t="str">
        <f>IFERROR(VLOOKUP($E526, 'SLCC Student'!$A:$Q, 10, FALSE), IF($E526="", "", "Not Admitted"))</f>
        <v/>
      </c>
      <c r="Q526" s="5" t="str">
        <f>IFERROR(VLOOKUP($E526,'SLCC Student'!$A:$Q,12,FALSE),IF($E526="","", "NotAdmitted"))</f>
        <v/>
      </c>
    </row>
    <row r="527" spans="1:17" x14ac:dyDescent="0.2">
      <c r="A527" s="5" t="str">
        <f>IFERROR(VLOOKUP($E527,'HS Info'!$A:$D,2,FALSE),IF($E527="","","Not in HS Info"))</f>
        <v/>
      </c>
      <c r="B527" s="6" t="str">
        <f>IFERROR(VLOOKUP($C527, 'SLCC Student'!$H:$R, 11, FALSE), IF($E527="", "",  "Not yet admitted"))</f>
        <v/>
      </c>
      <c r="C527" s="5" t="str">
        <f>IFERROR(VLOOKUP($E527,'SLCC Student'!$A:$R,8,FALSE), IF($E527="", "", "Not yet admitted"))</f>
        <v/>
      </c>
      <c r="D527" s="5" t="str">
        <f>IFERROR(VLOOKUP($E527, 'HS Info'!$A:$D, 3, FALSE), IF($E527="", "",  "Not in HS Info"))</f>
        <v/>
      </c>
      <c r="E527" t="str">
        <f>IF(ISBLANK('HS Info'!A526), "", 'HS Info'!A526)</f>
        <v/>
      </c>
      <c r="F527" s="5" t="str">
        <f>IFERROR(VLOOKUP($E527, 'HS Info'!$A:$D, 4, FALSE), IF($E527="", "", "Not in HS Info"))</f>
        <v/>
      </c>
      <c r="G527" t="str">
        <f>IF(_xlfn.MAXIFS(ACT!$K:$K, ACT!$B:$B, 'Vetting Master'!$C527)&gt;0, _xlfn.MAXIFS(ACT!$K:$K, ACT!$B:$B, 'Vetting Master'!$C527), IF($E527="", "", 0))</f>
        <v/>
      </c>
      <c r="H527" t="str">
        <f>IF(_xlfn.MAXIFS(ACT!$J:$J, ACT!$B:$B, 'Vetting Master'!$C527)&gt;0, _xlfn.MAXIFS(ACT!$J:$J, ACT!$B:$B, 'Vetting Master'!$C527), IF($E527="", "", 0))</f>
        <v/>
      </c>
      <c r="I527" t="str">
        <f>IF(_xlfn.MAXIFS('SLCC Placement'!K:K, 'SLCC Placement'!B:B, 'Vetting Master'!$C527)&gt;0, _xlfn.MAXIFS('SLCC Placement'!K:K, 'SLCC Placement'!B:B, 'Vetting Master'!$C527), IF($E527="", "", 0))</f>
        <v/>
      </c>
      <c r="J527" t="str">
        <f>IF(_xlfn.MAXIFS('SLCC Placement'!J:J, 'SLCC Placement'!B:B, 'Vetting Master'!$C527)&gt;0, _xlfn.MAXIFS('SLCC Placement'!J:J, 'SLCC Placement'!B:B, 'Vetting Master'!$C527), IF($E527="", "", 0))</f>
        <v/>
      </c>
      <c r="K527" s="5" t="str">
        <f>IFERROR(IF(AND(MATCH(C527,'AP Credit'!B:B,0)&gt;0, MATCH("ENGL 1010",'AP Credit'!J:J,0)&gt;0),"Yes","No"), IF($E527="", " ", "No"))</f>
        <v xml:space="preserve"> </v>
      </c>
      <c r="L527" s="11" t="str" cm="1">
        <f t="array" ref="L527">IF($E527="", "", _xlfn.IFNA(_xlfn.IFS( J527&gt;599,  "1210 - Verify C or Better",  AND(J527&gt;499, OR(I527&gt;13, G527&gt;17)), "1060 - Verify C or Better", AND( OR(G527&gt;17, I527&gt;13), OR(H527&gt;22, J527&gt;399)), "1050 - Verify C or Better", OR( H527&gt;21, J527&gt;299), "1010/1030/1040", OR( H527&gt;19, J527&gt;299), "1010/1030", OR( H527&gt;18, J527&gt;299), "1030"), "Verify C or better in Secondary Math 1,2,3"))</f>
        <v/>
      </c>
      <c r="M527" s="4" t="str">
        <f>IFERROR(VLOOKUP($E527, 'HS Info'!$A:$E, 5, FALSE), IF($E527="", "", "Not in HS Info"))</f>
        <v/>
      </c>
      <c r="N527" s="5" t="str">
        <f>IFERROR(VLOOKUP($C527,Holds!$C:$K, 2, FALSE), IF($E527="", "", 0))</f>
        <v/>
      </c>
      <c r="O527" s="7" t="str">
        <f>IF($E527="", "", _xlfn.XLOOKUP(C527, 'SLCC Student'!H:H, 'SLCC Student'!P:P, "Not Found", 0, 1))</f>
        <v/>
      </c>
      <c r="P527" s="5" t="str">
        <f>IFERROR(VLOOKUP($E527, 'SLCC Student'!$A:$Q, 10, FALSE), IF($E527="", "", "Not Admitted"))</f>
        <v/>
      </c>
      <c r="Q527" s="5" t="str">
        <f>IFERROR(VLOOKUP($E527,'SLCC Student'!$A:$Q,12,FALSE),IF($E527="","", "NotAdmitted"))</f>
        <v/>
      </c>
    </row>
    <row r="528" spans="1:17" x14ac:dyDescent="0.2">
      <c r="A528" s="5" t="str">
        <f>IFERROR(VLOOKUP($E528,'HS Info'!$A:$D,2,FALSE),IF($E528="","","Not in HS Info"))</f>
        <v/>
      </c>
      <c r="B528" s="6" t="str">
        <f>IFERROR(VLOOKUP($C528, 'SLCC Student'!$H:$R, 11, FALSE), IF($E528="", "",  "Not yet admitted"))</f>
        <v/>
      </c>
      <c r="C528" s="5" t="str">
        <f>IFERROR(VLOOKUP($E528,'SLCC Student'!$A:$R,8,FALSE), IF($E528="", "", "Not yet admitted"))</f>
        <v/>
      </c>
      <c r="D528" s="5" t="str">
        <f>IFERROR(VLOOKUP($E528, 'HS Info'!$A:$D, 3, FALSE), IF($E528="", "",  "Not in HS Info"))</f>
        <v/>
      </c>
      <c r="E528" t="str">
        <f>IF(ISBLANK('HS Info'!A527), "", 'HS Info'!A527)</f>
        <v/>
      </c>
      <c r="F528" s="5" t="str">
        <f>IFERROR(VLOOKUP($E528, 'HS Info'!$A:$D, 4, FALSE), IF($E528="", "", "Not in HS Info"))</f>
        <v/>
      </c>
      <c r="G528" t="str">
        <f>IF(_xlfn.MAXIFS(ACT!$K:$K, ACT!$B:$B, 'Vetting Master'!$C528)&gt;0, _xlfn.MAXIFS(ACT!$K:$K, ACT!$B:$B, 'Vetting Master'!$C528), IF($E528="", "", 0))</f>
        <v/>
      </c>
      <c r="H528" t="str">
        <f>IF(_xlfn.MAXIFS(ACT!$J:$J, ACT!$B:$B, 'Vetting Master'!$C528)&gt;0, _xlfn.MAXIFS(ACT!$J:$J, ACT!$B:$B, 'Vetting Master'!$C528), IF($E528="", "", 0))</f>
        <v/>
      </c>
      <c r="I528" t="str">
        <f>IF(_xlfn.MAXIFS('SLCC Placement'!K:K, 'SLCC Placement'!B:B, 'Vetting Master'!$C528)&gt;0, _xlfn.MAXIFS('SLCC Placement'!K:K, 'SLCC Placement'!B:B, 'Vetting Master'!$C528), IF($E528="", "", 0))</f>
        <v/>
      </c>
      <c r="J528" t="str">
        <f>IF(_xlfn.MAXIFS('SLCC Placement'!J:J, 'SLCC Placement'!B:B, 'Vetting Master'!$C528)&gt;0, _xlfn.MAXIFS('SLCC Placement'!J:J, 'SLCC Placement'!B:B, 'Vetting Master'!$C528), IF($E528="", "", 0))</f>
        <v/>
      </c>
      <c r="K528" s="5" t="str">
        <f>IFERROR(IF(AND(MATCH(C528,'AP Credit'!B:B,0)&gt;0, MATCH("ENGL 1010",'AP Credit'!J:J,0)&gt;0),"Yes","No"), IF($E528="", " ", "No"))</f>
        <v xml:space="preserve"> </v>
      </c>
      <c r="L528" s="11" t="str" cm="1">
        <f t="array" ref="L528">IF($E528="", "", _xlfn.IFNA(_xlfn.IFS( J528&gt;599,  "1210 - Verify C or Better",  AND(J528&gt;499, OR(I528&gt;13, G528&gt;17)), "1060 - Verify C or Better", AND( OR(G528&gt;17, I528&gt;13), OR(H528&gt;22, J528&gt;399)), "1050 - Verify C or Better", OR( H528&gt;21, J528&gt;299), "1010/1030/1040", OR( H528&gt;19, J528&gt;299), "1010/1030", OR( H528&gt;18, J528&gt;299), "1030"), "Verify C or better in Secondary Math 1,2,3"))</f>
        <v/>
      </c>
      <c r="M528" s="4" t="str">
        <f>IFERROR(VLOOKUP($E528, 'HS Info'!$A:$E, 5, FALSE), IF($E528="", "", "Not in HS Info"))</f>
        <v/>
      </c>
      <c r="N528" s="5" t="str">
        <f>IFERROR(VLOOKUP($C528,Holds!$C:$K, 2, FALSE), IF($E528="", "", 0))</f>
        <v/>
      </c>
      <c r="O528" s="7" t="str">
        <f>IF($E528="", "", _xlfn.XLOOKUP(C528, 'SLCC Student'!H:H, 'SLCC Student'!P:P, "Not Found", 0, 1))</f>
        <v/>
      </c>
      <c r="P528" s="5" t="str">
        <f>IFERROR(VLOOKUP($E528, 'SLCC Student'!$A:$Q, 10, FALSE), IF($E528="", "", "Not Admitted"))</f>
        <v/>
      </c>
      <c r="Q528" s="5" t="str">
        <f>IFERROR(VLOOKUP($E528,'SLCC Student'!$A:$Q,12,FALSE),IF($E528="","", "NotAdmitted"))</f>
        <v/>
      </c>
    </row>
    <row r="529" spans="1:17" x14ac:dyDescent="0.2">
      <c r="A529" s="5" t="str">
        <f>IFERROR(VLOOKUP($E529,'HS Info'!$A:$D,2,FALSE),IF($E529="","","Not in HS Info"))</f>
        <v/>
      </c>
      <c r="B529" s="6" t="str">
        <f>IFERROR(VLOOKUP($C529, 'SLCC Student'!$H:$R, 11, FALSE), IF($E529="", "",  "Not yet admitted"))</f>
        <v/>
      </c>
      <c r="C529" s="5" t="str">
        <f>IFERROR(VLOOKUP($E529,'SLCC Student'!$A:$R,8,FALSE), IF($E529="", "", "Not yet admitted"))</f>
        <v/>
      </c>
      <c r="D529" s="5" t="str">
        <f>IFERROR(VLOOKUP($E529, 'HS Info'!$A:$D, 3, FALSE), IF($E529="", "",  "Not in HS Info"))</f>
        <v/>
      </c>
      <c r="E529" t="str">
        <f>IF(ISBLANK('HS Info'!A528), "", 'HS Info'!A528)</f>
        <v/>
      </c>
      <c r="F529" s="5" t="str">
        <f>IFERROR(VLOOKUP($E529, 'HS Info'!$A:$D, 4, FALSE), IF($E529="", "", "Not in HS Info"))</f>
        <v/>
      </c>
      <c r="G529" t="str">
        <f>IF(_xlfn.MAXIFS(ACT!$K:$K, ACT!$B:$B, 'Vetting Master'!$C529)&gt;0, _xlfn.MAXIFS(ACT!$K:$K, ACT!$B:$B, 'Vetting Master'!$C529), IF($E529="", "", 0))</f>
        <v/>
      </c>
      <c r="H529" t="str">
        <f>IF(_xlfn.MAXIFS(ACT!$J:$J, ACT!$B:$B, 'Vetting Master'!$C529)&gt;0, _xlfn.MAXIFS(ACT!$J:$J, ACT!$B:$B, 'Vetting Master'!$C529), IF($E529="", "", 0))</f>
        <v/>
      </c>
      <c r="I529" t="str">
        <f>IF(_xlfn.MAXIFS('SLCC Placement'!K:K, 'SLCC Placement'!B:B, 'Vetting Master'!$C529)&gt;0, _xlfn.MAXIFS('SLCC Placement'!K:K, 'SLCC Placement'!B:B, 'Vetting Master'!$C529), IF($E529="", "", 0))</f>
        <v/>
      </c>
      <c r="J529" t="str">
        <f>IF(_xlfn.MAXIFS('SLCC Placement'!J:J, 'SLCC Placement'!B:B, 'Vetting Master'!$C529)&gt;0, _xlfn.MAXIFS('SLCC Placement'!J:J, 'SLCC Placement'!B:B, 'Vetting Master'!$C529), IF($E529="", "", 0))</f>
        <v/>
      </c>
      <c r="K529" s="5" t="str">
        <f>IFERROR(IF(AND(MATCH(C529,'AP Credit'!B:B,0)&gt;0, MATCH("ENGL 1010",'AP Credit'!J:J,0)&gt;0),"Yes","No"), IF($E529="", " ", "No"))</f>
        <v xml:space="preserve"> </v>
      </c>
      <c r="L529" s="11" t="str" cm="1">
        <f t="array" ref="L529">IF($E529="", "", _xlfn.IFNA(_xlfn.IFS( J529&gt;599,  "1210 - Verify C or Better",  AND(J529&gt;499, OR(I529&gt;13, G529&gt;17)), "1060 - Verify C or Better", AND( OR(G529&gt;17, I529&gt;13), OR(H529&gt;22, J529&gt;399)), "1050 - Verify C or Better", OR( H529&gt;21, J529&gt;299), "1010/1030/1040", OR( H529&gt;19, J529&gt;299), "1010/1030", OR( H529&gt;18, J529&gt;299), "1030"), "Verify C or better in Secondary Math 1,2,3"))</f>
        <v/>
      </c>
      <c r="M529" s="4" t="str">
        <f>IFERROR(VLOOKUP($E529, 'HS Info'!$A:$E, 5, FALSE), IF($E529="", "", "Not in HS Info"))</f>
        <v/>
      </c>
      <c r="N529" s="5" t="str">
        <f>IFERROR(VLOOKUP($C529,Holds!$C:$K, 2, FALSE), IF($E529="", "", 0))</f>
        <v/>
      </c>
      <c r="O529" s="7" t="str">
        <f>IF($E529="", "", _xlfn.XLOOKUP(C529, 'SLCC Student'!H:H, 'SLCC Student'!P:P, "Not Found", 0, 1))</f>
        <v/>
      </c>
      <c r="P529" s="5" t="str">
        <f>IFERROR(VLOOKUP($E529, 'SLCC Student'!$A:$Q, 10, FALSE), IF($E529="", "", "Not Admitted"))</f>
        <v/>
      </c>
      <c r="Q529" s="5" t="str">
        <f>IFERROR(VLOOKUP($E529,'SLCC Student'!$A:$Q,12,FALSE),IF($E529="","", "NotAdmitted"))</f>
        <v/>
      </c>
    </row>
    <row r="530" spans="1:17" x14ac:dyDescent="0.2">
      <c r="A530" s="5" t="str">
        <f>IFERROR(VLOOKUP($E530,'HS Info'!$A:$D,2,FALSE),IF($E530="","","Not in HS Info"))</f>
        <v/>
      </c>
      <c r="B530" s="6" t="str">
        <f>IFERROR(VLOOKUP($C530, 'SLCC Student'!$H:$R, 11, FALSE), IF($E530="", "",  "Not yet admitted"))</f>
        <v/>
      </c>
      <c r="C530" s="5" t="str">
        <f>IFERROR(VLOOKUP($E530,'SLCC Student'!$A:$R,8,FALSE), IF($E530="", "", "Not yet admitted"))</f>
        <v/>
      </c>
      <c r="D530" s="5" t="str">
        <f>IFERROR(VLOOKUP($E530, 'HS Info'!$A:$D, 3, FALSE), IF($E530="", "",  "Not in HS Info"))</f>
        <v/>
      </c>
      <c r="E530" t="str">
        <f>IF(ISBLANK('HS Info'!A529), "", 'HS Info'!A529)</f>
        <v/>
      </c>
      <c r="F530" s="5" t="str">
        <f>IFERROR(VLOOKUP($E530, 'HS Info'!$A:$D, 4, FALSE), IF($E530="", "", "Not in HS Info"))</f>
        <v/>
      </c>
      <c r="G530" t="str">
        <f>IF(_xlfn.MAXIFS(ACT!$K:$K, ACT!$B:$B, 'Vetting Master'!$C530)&gt;0, _xlfn.MAXIFS(ACT!$K:$K, ACT!$B:$B, 'Vetting Master'!$C530), IF($E530="", "", 0))</f>
        <v/>
      </c>
      <c r="H530" t="str">
        <f>IF(_xlfn.MAXIFS(ACT!$J:$J, ACT!$B:$B, 'Vetting Master'!$C530)&gt;0, _xlfn.MAXIFS(ACT!$J:$J, ACT!$B:$B, 'Vetting Master'!$C530), IF($E530="", "", 0))</f>
        <v/>
      </c>
      <c r="I530" t="str">
        <f>IF(_xlfn.MAXIFS('SLCC Placement'!K:K, 'SLCC Placement'!B:B, 'Vetting Master'!$C530)&gt;0, _xlfn.MAXIFS('SLCC Placement'!K:K, 'SLCC Placement'!B:B, 'Vetting Master'!$C530), IF($E530="", "", 0))</f>
        <v/>
      </c>
      <c r="J530" t="str">
        <f>IF(_xlfn.MAXIFS('SLCC Placement'!J:J, 'SLCC Placement'!B:B, 'Vetting Master'!$C530)&gt;0, _xlfn.MAXIFS('SLCC Placement'!J:J, 'SLCC Placement'!B:B, 'Vetting Master'!$C530), IF($E530="", "", 0))</f>
        <v/>
      </c>
      <c r="K530" s="5" t="str">
        <f>IFERROR(IF(AND(MATCH(C530,'AP Credit'!B:B,0)&gt;0, MATCH("ENGL 1010",'AP Credit'!J:J,0)&gt;0),"Yes","No"), IF($E530="", " ", "No"))</f>
        <v xml:space="preserve"> </v>
      </c>
      <c r="L530" s="11" t="str" cm="1">
        <f t="array" ref="L530">IF($E530="", "", _xlfn.IFNA(_xlfn.IFS( J530&gt;599,  "1210 - Verify C or Better",  AND(J530&gt;499, OR(I530&gt;13, G530&gt;17)), "1060 - Verify C or Better", AND( OR(G530&gt;17, I530&gt;13), OR(H530&gt;22, J530&gt;399)), "1050 - Verify C or Better", OR( H530&gt;21, J530&gt;299), "1010/1030/1040", OR( H530&gt;19, J530&gt;299), "1010/1030", OR( H530&gt;18, J530&gt;299), "1030"), "Verify C or better in Secondary Math 1,2,3"))</f>
        <v/>
      </c>
      <c r="M530" s="4" t="str">
        <f>IFERROR(VLOOKUP($E530, 'HS Info'!$A:$E, 5, FALSE), IF($E530="", "", "Not in HS Info"))</f>
        <v/>
      </c>
      <c r="N530" s="5" t="str">
        <f>IFERROR(VLOOKUP($C530,Holds!$C:$K, 2, FALSE), IF($E530="", "", 0))</f>
        <v/>
      </c>
      <c r="O530" s="7" t="str">
        <f>IF($E530="", "", _xlfn.XLOOKUP(C530, 'SLCC Student'!H:H, 'SLCC Student'!P:P, "Not Found", 0, 1))</f>
        <v/>
      </c>
      <c r="P530" s="5" t="str">
        <f>IFERROR(VLOOKUP($E530, 'SLCC Student'!$A:$Q, 10, FALSE), IF($E530="", "", "Not Admitted"))</f>
        <v/>
      </c>
      <c r="Q530" s="5" t="str">
        <f>IFERROR(VLOOKUP($E530,'SLCC Student'!$A:$Q,12,FALSE),IF($E530="","", "NotAdmitted"))</f>
        <v/>
      </c>
    </row>
    <row r="531" spans="1:17" x14ac:dyDescent="0.2">
      <c r="A531" s="5" t="str">
        <f>IFERROR(VLOOKUP($E531,'HS Info'!$A:$D,2,FALSE),IF($E531="","","Not in HS Info"))</f>
        <v/>
      </c>
      <c r="B531" s="6" t="str">
        <f>IFERROR(VLOOKUP($C531, 'SLCC Student'!$H:$R, 11, FALSE), IF($E531="", "",  "Not yet admitted"))</f>
        <v/>
      </c>
      <c r="C531" s="5" t="str">
        <f>IFERROR(VLOOKUP($E531,'SLCC Student'!$A:$R,8,FALSE), IF($E531="", "", "Not yet admitted"))</f>
        <v/>
      </c>
      <c r="D531" s="5" t="str">
        <f>IFERROR(VLOOKUP($E531, 'HS Info'!$A:$D, 3, FALSE), IF($E531="", "",  "Not in HS Info"))</f>
        <v/>
      </c>
      <c r="E531" t="str">
        <f>IF(ISBLANK('HS Info'!A530), "", 'HS Info'!A530)</f>
        <v/>
      </c>
      <c r="F531" s="5" t="str">
        <f>IFERROR(VLOOKUP($E531, 'HS Info'!$A:$D, 4, FALSE), IF($E531="", "", "Not in HS Info"))</f>
        <v/>
      </c>
      <c r="G531" t="str">
        <f>IF(_xlfn.MAXIFS(ACT!$K:$K, ACT!$B:$B, 'Vetting Master'!$C531)&gt;0, _xlfn.MAXIFS(ACT!$K:$K, ACT!$B:$B, 'Vetting Master'!$C531), IF($E531="", "", 0))</f>
        <v/>
      </c>
      <c r="H531" t="str">
        <f>IF(_xlfn.MAXIFS(ACT!$J:$J, ACT!$B:$B, 'Vetting Master'!$C531)&gt;0, _xlfn.MAXIFS(ACT!$J:$J, ACT!$B:$B, 'Vetting Master'!$C531), IF($E531="", "", 0))</f>
        <v/>
      </c>
      <c r="I531" t="str">
        <f>IF(_xlfn.MAXIFS('SLCC Placement'!K:K, 'SLCC Placement'!B:B, 'Vetting Master'!$C531)&gt;0, _xlfn.MAXIFS('SLCC Placement'!K:K, 'SLCC Placement'!B:B, 'Vetting Master'!$C531), IF($E531="", "", 0))</f>
        <v/>
      </c>
      <c r="J531" t="str">
        <f>IF(_xlfn.MAXIFS('SLCC Placement'!J:J, 'SLCC Placement'!B:B, 'Vetting Master'!$C531)&gt;0, _xlfn.MAXIFS('SLCC Placement'!J:J, 'SLCC Placement'!B:B, 'Vetting Master'!$C531), IF($E531="", "", 0))</f>
        <v/>
      </c>
      <c r="K531" s="5" t="str">
        <f>IFERROR(IF(AND(MATCH(C531,'AP Credit'!B:B,0)&gt;0, MATCH("ENGL 1010",'AP Credit'!J:J,0)&gt;0),"Yes","No"), IF($E531="", " ", "No"))</f>
        <v xml:space="preserve"> </v>
      </c>
      <c r="L531" s="11" t="str" cm="1">
        <f t="array" ref="L531">IF($E531="", "", _xlfn.IFNA(_xlfn.IFS( J531&gt;599,  "1210 - Verify C or Better",  AND(J531&gt;499, OR(I531&gt;13, G531&gt;17)), "1060 - Verify C or Better", AND( OR(G531&gt;17, I531&gt;13), OR(H531&gt;22, J531&gt;399)), "1050 - Verify C or Better", OR( H531&gt;21, J531&gt;299), "1010/1030/1040", OR( H531&gt;19, J531&gt;299), "1010/1030", OR( H531&gt;18, J531&gt;299), "1030"), "Verify C or better in Secondary Math 1,2,3"))</f>
        <v/>
      </c>
      <c r="M531" s="4" t="str">
        <f>IFERROR(VLOOKUP($E531, 'HS Info'!$A:$E, 5, FALSE), IF($E531="", "", "Not in HS Info"))</f>
        <v/>
      </c>
      <c r="N531" s="5" t="str">
        <f>IFERROR(VLOOKUP($C531,Holds!$C:$K, 2, FALSE), IF($E531="", "", 0))</f>
        <v/>
      </c>
      <c r="O531" s="7" t="str">
        <f>IF($E531="", "", _xlfn.XLOOKUP(C531, 'SLCC Student'!H:H, 'SLCC Student'!P:P, "Not Found", 0, 1))</f>
        <v/>
      </c>
      <c r="P531" s="5" t="str">
        <f>IFERROR(VLOOKUP($E531, 'SLCC Student'!$A:$Q, 10, FALSE), IF($E531="", "", "Not Admitted"))</f>
        <v/>
      </c>
      <c r="Q531" s="5" t="str">
        <f>IFERROR(VLOOKUP($E531,'SLCC Student'!$A:$Q,12,FALSE),IF($E531="","", "NotAdmitted"))</f>
        <v/>
      </c>
    </row>
    <row r="532" spans="1:17" x14ac:dyDescent="0.2">
      <c r="A532" s="5" t="str">
        <f>IFERROR(VLOOKUP($E532,'HS Info'!$A:$D,2,FALSE),IF($E532="","","Not in HS Info"))</f>
        <v/>
      </c>
      <c r="B532" s="6" t="str">
        <f>IFERROR(VLOOKUP($C532, 'SLCC Student'!$H:$R, 11, FALSE), IF($E532="", "",  "Not yet admitted"))</f>
        <v/>
      </c>
      <c r="C532" s="5" t="str">
        <f>IFERROR(VLOOKUP($E532,'SLCC Student'!$A:$R,8,FALSE), IF($E532="", "", "Not yet admitted"))</f>
        <v/>
      </c>
      <c r="D532" s="5" t="str">
        <f>IFERROR(VLOOKUP($E532, 'HS Info'!$A:$D, 3, FALSE), IF($E532="", "",  "Not in HS Info"))</f>
        <v/>
      </c>
      <c r="E532" t="str">
        <f>IF(ISBLANK('HS Info'!A531), "", 'HS Info'!A531)</f>
        <v/>
      </c>
      <c r="F532" s="5" t="str">
        <f>IFERROR(VLOOKUP($E532, 'HS Info'!$A:$D, 4, FALSE), IF($E532="", "", "Not in HS Info"))</f>
        <v/>
      </c>
      <c r="G532" t="str">
        <f>IF(_xlfn.MAXIFS(ACT!$K:$K, ACT!$B:$B, 'Vetting Master'!$C532)&gt;0, _xlfn.MAXIFS(ACT!$K:$K, ACT!$B:$B, 'Vetting Master'!$C532), IF($E532="", "", 0))</f>
        <v/>
      </c>
      <c r="H532" t="str">
        <f>IF(_xlfn.MAXIFS(ACT!$J:$J, ACT!$B:$B, 'Vetting Master'!$C532)&gt;0, _xlfn.MAXIFS(ACT!$J:$J, ACT!$B:$B, 'Vetting Master'!$C532), IF($E532="", "", 0))</f>
        <v/>
      </c>
      <c r="I532" t="str">
        <f>IF(_xlfn.MAXIFS('SLCC Placement'!K:K, 'SLCC Placement'!B:B, 'Vetting Master'!$C532)&gt;0, _xlfn.MAXIFS('SLCC Placement'!K:K, 'SLCC Placement'!B:B, 'Vetting Master'!$C532), IF($E532="", "", 0))</f>
        <v/>
      </c>
      <c r="J532" t="str">
        <f>IF(_xlfn.MAXIFS('SLCC Placement'!J:J, 'SLCC Placement'!B:B, 'Vetting Master'!$C532)&gt;0, _xlfn.MAXIFS('SLCC Placement'!J:J, 'SLCC Placement'!B:B, 'Vetting Master'!$C532), IF($E532="", "", 0))</f>
        <v/>
      </c>
      <c r="K532" s="5" t="str">
        <f>IFERROR(IF(AND(MATCH(C532,'AP Credit'!B:B,0)&gt;0, MATCH("ENGL 1010",'AP Credit'!J:J,0)&gt;0),"Yes","No"), IF($E532="", " ", "No"))</f>
        <v xml:space="preserve"> </v>
      </c>
      <c r="L532" s="11" t="str" cm="1">
        <f t="array" ref="L532">IF($E532="", "", _xlfn.IFNA(_xlfn.IFS( J532&gt;599,  "1210 - Verify C or Better",  AND(J532&gt;499, OR(I532&gt;13, G532&gt;17)), "1060 - Verify C or Better", AND( OR(G532&gt;17, I532&gt;13), OR(H532&gt;22, J532&gt;399)), "1050 - Verify C or Better", OR( H532&gt;21, J532&gt;299), "1010/1030/1040", OR( H532&gt;19, J532&gt;299), "1010/1030", OR( H532&gt;18, J532&gt;299), "1030"), "Verify C or better in Secondary Math 1,2,3"))</f>
        <v/>
      </c>
      <c r="M532" s="4" t="str">
        <f>IFERROR(VLOOKUP($E532, 'HS Info'!$A:$E, 5, FALSE), IF($E532="", "", "Not in HS Info"))</f>
        <v/>
      </c>
      <c r="N532" s="5" t="str">
        <f>IFERROR(VLOOKUP($C532,Holds!$C:$K, 2, FALSE), IF($E532="", "", 0))</f>
        <v/>
      </c>
      <c r="O532" s="7" t="str">
        <f>IF($E532="", "", _xlfn.XLOOKUP(C532, 'SLCC Student'!H:H, 'SLCC Student'!P:P, "Not Found", 0, 1))</f>
        <v/>
      </c>
      <c r="P532" s="5" t="str">
        <f>IFERROR(VLOOKUP($E532, 'SLCC Student'!$A:$Q, 10, FALSE), IF($E532="", "", "Not Admitted"))</f>
        <v/>
      </c>
      <c r="Q532" s="5" t="str">
        <f>IFERROR(VLOOKUP($E532,'SLCC Student'!$A:$Q,12,FALSE),IF($E532="","", "NotAdmitted"))</f>
        <v/>
      </c>
    </row>
    <row r="533" spans="1:17" x14ac:dyDescent="0.2">
      <c r="A533" s="5" t="str">
        <f>IFERROR(VLOOKUP($E533,'HS Info'!$A:$D,2,FALSE),IF($E533="","","Not in HS Info"))</f>
        <v/>
      </c>
      <c r="B533" s="6" t="str">
        <f>IFERROR(VLOOKUP($C533, 'SLCC Student'!$H:$R, 11, FALSE), IF($E533="", "",  "Not yet admitted"))</f>
        <v/>
      </c>
      <c r="C533" s="5" t="str">
        <f>IFERROR(VLOOKUP($E533,'SLCC Student'!$A:$R,8,FALSE), IF($E533="", "", "Not yet admitted"))</f>
        <v/>
      </c>
      <c r="D533" s="5" t="str">
        <f>IFERROR(VLOOKUP($E533, 'HS Info'!$A:$D, 3, FALSE), IF($E533="", "",  "Not in HS Info"))</f>
        <v/>
      </c>
      <c r="E533" t="str">
        <f>IF(ISBLANK('HS Info'!A532), "", 'HS Info'!A532)</f>
        <v/>
      </c>
      <c r="F533" s="5" t="str">
        <f>IFERROR(VLOOKUP($E533, 'HS Info'!$A:$D, 4, FALSE), IF($E533="", "", "Not in HS Info"))</f>
        <v/>
      </c>
      <c r="G533" t="str">
        <f>IF(_xlfn.MAXIFS(ACT!$K:$K, ACT!$B:$B, 'Vetting Master'!$C533)&gt;0, _xlfn.MAXIFS(ACT!$K:$K, ACT!$B:$B, 'Vetting Master'!$C533), IF($E533="", "", 0))</f>
        <v/>
      </c>
      <c r="H533" t="str">
        <f>IF(_xlfn.MAXIFS(ACT!$J:$J, ACT!$B:$B, 'Vetting Master'!$C533)&gt;0, _xlfn.MAXIFS(ACT!$J:$J, ACT!$B:$B, 'Vetting Master'!$C533), IF($E533="", "", 0))</f>
        <v/>
      </c>
      <c r="I533" t="str">
        <f>IF(_xlfn.MAXIFS('SLCC Placement'!K:K, 'SLCC Placement'!B:B, 'Vetting Master'!$C533)&gt;0, _xlfn.MAXIFS('SLCC Placement'!K:K, 'SLCC Placement'!B:B, 'Vetting Master'!$C533), IF($E533="", "", 0))</f>
        <v/>
      </c>
      <c r="J533" t="str">
        <f>IF(_xlfn.MAXIFS('SLCC Placement'!J:J, 'SLCC Placement'!B:B, 'Vetting Master'!$C533)&gt;0, _xlfn.MAXIFS('SLCC Placement'!J:J, 'SLCC Placement'!B:B, 'Vetting Master'!$C533), IF($E533="", "", 0))</f>
        <v/>
      </c>
      <c r="K533" s="5" t="str">
        <f>IFERROR(IF(AND(MATCH(C533,'AP Credit'!B:B,0)&gt;0, MATCH("ENGL 1010",'AP Credit'!J:J,0)&gt;0),"Yes","No"), IF($E533="", " ", "No"))</f>
        <v xml:space="preserve"> </v>
      </c>
      <c r="L533" s="11" t="str" cm="1">
        <f t="array" ref="L533">IF($E533="", "", _xlfn.IFNA(_xlfn.IFS( J533&gt;599,  "1210 - Verify C or Better",  AND(J533&gt;499, OR(I533&gt;13, G533&gt;17)), "1060 - Verify C or Better", AND( OR(G533&gt;17, I533&gt;13), OR(H533&gt;22, J533&gt;399)), "1050 - Verify C or Better", OR( H533&gt;21, J533&gt;299), "1010/1030/1040", OR( H533&gt;19, J533&gt;299), "1010/1030", OR( H533&gt;18, J533&gt;299), "1030"), "Verify C or better in Secondary Math 1,2,3"))</f>
        <v/>
      </c>
      <c r="M533" s="4" t="str">
        <f>IFERROR(VLOOKUP($E533, 'HS Info'!$A:$E, 5, FALSE), IF($E533="", "", "Not in HS Info"))</f>
        <v/>
      </c>
      <c r="N533" s="5" t="str">
        <f>IFERROR(VLOOKUP($C533,Holds!$C:$K, 2, FALSE), IF($E533="", "", 0))</f>
        <v/>
      </c>
      <c r="O533" s="7" t="str">
        <f>IF($E533="", "", _xlfn.XLOOKUP(C533, 'SLCC Student'!H:H, 'SLCC Student'!P:P, "Not Found", 0, 1))</f>
        <v/>
      </c>
      <c r="P533" s="5" t="str">
        <f>IFERROR(VLOOKUP($E533, 'SLCC Student'!$A:$Q, 10, FALSE), IF($E533="", "", "Not Admitted"))</f>
        <v/>
      </c>
      <c r="Q533" s="5" t="str">
        <f>IFERROR(VLOOKUP($E533,'SLCC Student'!$A:$Q,12,FALSE),IF($E533="","", "NotAdmitted"))</f>
        <v/>
      </c>
    </row>
    <row r="534" spans="1:17" x14ac:dyDescent="0.2">
      <c r="A534" s="5" t="str">
        <f>IFERROR(VLOOKUP($E534,'HS Info'!$A:$D,2,FALSE),IF($E534="","","Not in HS Info"))</f>
        <v/>
      </c>
      <c r="B534" s="6" t="str">
        <f>IFERROR(VLOOKUP($C534, 'SLCC Student'!$H:$R, 11, FALSE), IF($E534="", "",  "Not yet admitted"))</f>
        <v/>
      </c>
      <c r="C534" s="5" t="str">
        <f>IFERROR(VLOOKUP($E534,'SLCC Student'!$A:$R,8,FALSE), IF($E534="", "", "Not yet admitted"))</f>
        <v/>
      </c>
      <c r="D534" s="5" t="str">
        <f>IFERROR(VLOOKUP($E534, 'HS Info'!$A:$D, 3, FALSE), IF($E534="", "",  "Not in HS Info"))</f>
        <v/>
      </c>
      <c r="E534" t="str">
        <f>IF(ISBLANK('HS Info'!A533), "", 'HS Info'!A533)</f>
        <v/>
      </c>
      <c r="F534" s="5" t="str">
        <f>IFERROR(VLOOKUP($E534, 'HS Info'!$A:$D, 4, FALSE), IF($E534="", "", "Not in HS Info"))</f>
        <v/>
      </c>
      <c r="G534" t="str">
        <f>IF(_xlfn.MAXIFS(ACT!$K:$K, ACT!$B:$B, 'Vetting Master'!$C534)&gt;0, _xlfn.MAXIFS(ACT!$K:$K, ACT!$B:$B, 'Vetting Master'!$C534), IF($E534="", "", 0))</f>
        <v/>
      </c>
      <c r="H534" t="str">
        <f>IF(_xlfn.MAXIFS(ACT!$J:$J, ACT!$B:$B, 'Vetting Master'!$C534)&gt;0, _xlfn.MAXIFS(ACT!$J:$J, ACT!$B:$B, 'Vetting Master'!$C534), IF($E534="", "", 0))</f>
        <v/>
      </c>
      <c r="I534" t="str">
        <f>IF(_xlfn.MAXIFS('SLCC Placement'!K:K, 'SLCC Placement'!B:B, 'Vetting Master'!$C534)&gt;0, _xlfn.MAXIFS('SLCC Placement'!K:K, 'SLCC Placement'!B:B, 'Vetting Master'!$C534), IF($E534="", "", 0))</f>
        <v/>
      </c>
      <c r="J534" t="str">
        <f>IF(_xlfn.MAXIFS('SLCC Placement'!J:J, 'SLCC Placement'!B:B, 'Vetting Master'!$C534)&gt;0, _xlfn.MAXIFS('SLCC Placement'!J:J, 'SLCC Placement'!B:B, 'Vetting Master'!$C534), IF($E534="", "", 0))</f>
        <v/>
      </c>
      <c r="K534" s="5" t="str">
        <f>IFERROR(IF(AND(MATCH(C534,'AP Credit'!B:B,0)&gt;0, MATCH("ENGL 1010",'AP Credit'!J:J,0)&gt;0),"Yes","No"), IF($E534="", " ", "No"))</f>
        <v xml:space="preserve"> </v>
      </c>
      <c r="L534" s="11" t="str" cm="1">
        <f t="array" ref="L534">IF($E534="", "", _xlfn.IFNA(_xlfn.IFS( J534&gt;599,  "1210 - Verify C or Better",  AND(J534&gt;499, OR(I534&gt;13, G534&gt;17)), "1060 - Verify C or Better", AND( OR(G534&gt;17, I534&gt;13), OR(H534&gt;22, J534&gt;399)), "1050 - Verify C or Better", OR( H534&gt;21, J534&gt;299), "1010/1030/1040", OR( H534&gt;19, J534&gt;299), "1010/1030", OR( H534&gt;18, J534&gt;299), "1030"), "Verify C or better in Secondary Math 1,2,3"))</f>
        <v/>
      </c>
      <c r="M534" s="4" t="str">
        <f>IFERROR(VLOOKUP($E534, 'HS Info'!$A:$E, 5, FALSE), IF($E534="", "", "Not in HS Info"))</f>
        <v/>
      </c>
      <c r="N534" s="5" t="str">
        <f>IFERROR(VLOOKUP($C534,Holds!$C:$K, 2, FALSE), IF($E534="", "", 0))</f>
        <v/>
      </c>
      <c r="O534" s="7" t="str">
        <f>IF($E534="", "", _xlfn.XLOOKUP(C534, 'SLCC Student'!H:H, 'SLCC Student'!P:P, "Not Found", 0, 1))</f>
        <v/>
      </c>
      <c r="P534" s="5" t="str">
        <f>IFERROR(VLOOKUP($E534, 'SLCC Student'!$A:$Q, 10, FALSE), IF($E534="", "", "Not Admitted"))</f>
        <v/>
      </c>
      <c r="Q534" s="5" t="str">
        <f>IFERROR(VLOOKUP($E534,'SLCC Student'!$A:$Q,12,FALSE),IF($E534="","", "NotAdmitted"))</f>
        <v/>
      </c>
    </row>
    <row r="535" spans="1:17" x14ac:dyDescent="0.2">
      <c r="A535" s="5" t="str">
        <f>IFERROR(VLOOKUP($E535,'HS Info'!$A:$D,2,FALSE),IF($E535="","","Not in HS Info"))</f>
        <v/>
      </c>
      <c r="B535" s="6" t="str">
        <f>IFERROR(VLOOKUP($C535, 'SLCC Student'!$H:$R, 11, FALSE), IF($E535="", "",  "Not yet admitted"))</f>
        <v/>
      </c>
      <c r="C535" s="5" t="str">
        <f>IFERROR(VLOOKUP($E535,'SLCC Student'!$A:$R,8,FALSE), IF($E535="", "", "Not yet admitted"))</f>
        <v/>
      </c>
      <c r="D535" s="5" t="str">
        <f>IFERROR(VLOOKUP($E535, 'HS Info'!$A:$D, 3, FALSE), IF($E535="", "",  "Not in HS Info"))</f>
        <v/>
      </c>
      <c r="E535" t="str">
        <f>IF(ISBLANK('HS Info'!A534), "", 'HS Info'!A534)</f>
        <v/>
      </c>
      <c r="F535" s="5" t="str">
        <f>IFERROR(VLOOKUP($E535, 'HS Info'!$A:$D, 4, FALSE), IF($E535="", "", "Not in HS Info"))</f>
        <v/>
      </c>
      <c r="G535" t="str">
        <f>IF(_xlfn.MAXIFS(ACT!$K:$K, ACT!$B:$B, 'Vetting Master'!$C535)&gt;0, _xlfn.MAXIFS(ACT!$K:$K, ACT!$B:$B, 'Vetting Master'!$C535), IF($E535="", "", 0))</f>
        <v/>
      </c>
      <c r="H535" t="str">
        <f>IF(_xlfn.MAXIFS(ACT!$J:$J, ACT!$B:$B, 'Vetting Master'!$C535)&gt;0, _xlfn.MAXIFS(ACT!$J:$J, ACT!$B:$B, 'Vetting Master'!$C535), IF($E535="", "", 0))</f>
        <v/>
      </c>
      <c r="I535" t="str">
        <f>IF(_xlfn.MAXIFS('SLCC Placement'!K:K, 'SLCC Placement'!B:B, 'Vetting Master'!$C535)&gt;0, _xlfn.MAXIFS('SLCC Placement'!K:K, 'SLCC Placement'!B:B, 'Vetting Master'!$C535), IF($E535="", "", 0))</f>
        <v/>
      </c>
      <c r="J535" t="str">
        <f>IF(_xlfn.MAXIFS('SLCC Placement'!J:J, 'SLCC Placement'!B:B, 'Vetting Master'!$C535)&gt;0, _xlfn.MAXIFS('SLCC Placement'!J:J, 'SLCC Placement'!B:B, 'Vetting Master'!$C535), IF($E535="", "", 0))</f>
        <v/>
      </c>
      <c r="K535" s="5" t="str">
        <f>IFERROR(IF(AND(MATCH(C535,'AP Credit'!B:B,0)&gt;0, MATCH("ENGL 1010",'AP Credit'!J:J,0)&gt;0),"Yes","No"), IF($E535="", " ", "No"))</f>
        <v xml:space="preserve"> </v>
      </c>
      <c r="L535" s="11" t="str" cm="1">
        <f t="array" ref="L535">IF($E535="", "", _xlfn.IFNA(_xlfn.IFS( J535&gt;599,  "1210 - Verify C or Better",  AND(J535&gt;499, OR(I535&gt;13, G535&gt;17)), "1060 - Verify C or Better", AND( OR(G535&gt;17, I535&gt;13), OR(H535&gt;22, J535&gt;399)), "1050 - Verify C or Better", OR( H535&gt;21, J535&gt;299), "1010/1030/1040", OR( H535&gt;19, J535&gt;299), "1010/1030", OR( H535&gt;18, J535&gt;299), "1030"), "Verify C or better in Secondary Math 1,2,3"))</f>
        <v/>
      </c>
      <c r="M535" s="4" t="str">
        <f>IFERROR(VLOOKUP($E535, 'HS Info'!$A:$E, 5, FALSE), IF($E535="", "", "Not in HS Info"))</f>
        <v/>
      </c>
      <c r="N535" s="5" t="str">
        <f>IFERROR(VLOOKUP($C535,Holds!$C:$K, 2, FALSE), IF($E535="", "", 0))</f>
        <v/>
      </c>
      <c r="O535" s="7" t="str">
        <f>IF($E535="", "", _xlfn.XLOOKUP(C535, 'SLCC Student'!H:H, 'SLCC Student'!P:P, "Not Found", 0, 1))</f>
        <v/>
      </c>
      <c r="P535" s="5" t="str">
        <f>IFERROR(VLOOKUP($E535, 'SLCC Student'!$A:$Q, 10, FALSE), IF($E535="", "", "Not Admitted"))</f>
        <v/>
      </c>
      <c r="Q535" s="5" t="str">
        <f>IFERROR(VLOOKUP($E535,'SLCC Student'!$A:$Q,12,FALSE),IF($E535="","", "NotAdmitted"))</f>
        <v/>
      </c>
    </row>
    <row r="536" spans="1:17" x14ac:dyDescent="0.2">
      <c r="A536" s="5" t="str">
        <f>IFERROR(VLOOKUP($E536,'HS Info'!$A:$D,2,FALSE),IF($E536="","","Not in HS Info"))</f>
        <v/>
      </c>
      <c r="B536" s="6" t="str">
        <f>IFERROR(VLOOKUP($C536, 'SLCC Student'!$H:$R, 11, FALSE), IF($E536="", "",  "Not yet admitted"))</f>
        <v/>
      </c>
      <c r="C536" s="5" t="str">
        <f>IFERROR(VLOOKUP($E536,'SLCC Student'!$A:$R,8,FALSE), IF($E536="", "", "Not yet admitted"))</f>
        <v/>
      </c>
      <c r="D536" s="5" t="str">
        <f>IFERROR(VLOOKUP($E536, 'HS Info'!$A:$D, 3, FALSE), IF($E536="", "",  "Not in HS Info"))</f>
        <v/>
      </c>
      <c r="E536" t="str">
        <f>IF(ISBLANK('HS Info'!A535), "", 'HS Info'!A535)</f>
        <v/>
      </c>
      <c r="F536" s="5" t="str">
        <f>IFERROR(VLOOKUP($E536, 'HS Info'!$A:$D, 4, FALSE), IF($E536="", "", "Not in HS Info"))</f>
        <v/>
      </c>
      <c r="G536" t="str">
        <f>IF(_xlfn.MAXIFS(ACT!$K:$K, ACT!$B:$B, 'Vetting Master'!$C536)&gt;0, _xlfn.MAXIFS(ACT!$K:$K, ACT!$B:$B, 'Vetting Master'!$C536), IF($E536="", "", 0))</f>
        <v/>
      </c>
      <c r="H536" t="str">
        <f>IF(_xlfn.MAXIFS(ACT!$J:$J, ACT!$B:$B, 'Vetting Master'!$C536)&gt;0, _xlfn.MAXIFS(ACT!$J:$J, ACT!$B:$B, 'Vetting Master'!$C536), IF($E536="", "", 0))</f>
        <v/>
      </c>
      <c r="I536" t="str">
        <f>IF(_xlfn.MAXIFS('SLCC Placement'!K:K, 'SLCC Placement'!B:B, 'Vetting Master'!$C536)&gt;0, _xlfn.MAXIFS('SLCC Placement'!K:K, 'SLCC Placement'!B:B, 'Vetting Master'!$C536), IF($E536="", "", 0))</f>
        <v/>
      </c>
      <c r="J536" t="str">
        <f>IF(_xlfn.MAXIFS('SLCC Placement'!J:J, 'SLCC Placement'!B:B, 'Vetting Master'!$C536)&gt;0, _xlfn.MAXIFS('SLCC Placement'!J:J, 'SLCC Placement'!B:B, 'Vetting Master'!$C536), IF($E536="", "", 0))</f>
        <v/>
      </c>
      <c r="K536" s="5" t="str">
        <f>IFERROR(IF(AND(MATCH(C536,'AP Credit'!B:B,0)&gt;0, MATCH("ENGL 1010",'AP Credit'!J:J,0)&gt;0),"Yes","No"), IF($E536="", " ", "No"))</f>
        <v xml:space="preserve"> </v>
      </c>
      <c r="L536" s="11" t="str" cm="1">
        <f t="array" ref="L536">IF($E536="", "", _xlfn.IFNA(_xlfn.IFS( J536&gt;599,  "1210 - Verify C or Better",  AND(J536&gt;499, OR(I536&gt;13, G536&gt;17)), "1060 - Verify C or Better", AND( OR(G536&gt;17, I536&gt;13), OR(H536&gt;22, J536&gt;399)), "1050 - Verify C or Better", OR( H536&gt;21, J536&gt;299), "1010/1030/1040", OR( H536&gt;19, J536&gt;299), "1010/1030", OR( H536&gt;18, J536&gt;299), "1030"), "Verify C or better in Secondary Math 1,2,3"))</f>
        <v/>
      </c>
      <c r="M536" s="4" t="str">
        <f>IFERROR(VLOOKUP($E536, 'HS Info'!$A:$E, 5, FALSE), IF($E536="", "", "Not in HS Info"))</f>
        <v/>
      </c>
      <c r="N536" s="5" t="str">
        <f>IFERROR(VLOOKUP($C536,Holds!$C:$K, 2, FALSE), IF($E536="", "", 0))</f>
        <v/>
      </c>
      <c r="O536" s="7" t="str">
        <f>IF($E536="", "", _xlfn.XLOOKUP(C536, 'SLCC Student'!H:H, 'SLCC Student'!P:P, "Not Found", 0, 1))</f>
        <v/>
      </c>
      <c r="P536" s="5" t="str">
        <f>IFERROR(VLOOKUP($E536, 'SLCC Student'!$A:$Q, 10, FALSE), IF($E536="", "", "Not Admitted"))</f>
        <v/>
      </c>
      <c r="Q536" s="5" t="str">
        <f>IFERROR(VLOOKUP($E536,'SLCC Student'!$A:$Q,12,FALSE),IF($E536="","", "NotAdmitted"))</f>
        <v/>
      </c>
    </row>
    <row r="537" spans="1:17" x14ac:dyDescent="0.2">
      <c r="A537" s="5" t="str">
        <f>IFERROR(VLOOKUP($E537,'HS Info'!$A:$D,2,FALSE),IF($E537="","","Not in HS Info"))</f>
        <v/>
      </c>
      <c r="B537" s="6" t="str">
        <f>IFERROR(VLOOKUP($C537, 'SLCC Student'!$H:$R, 11, FALSE), IF($E537="", "",  "Not yet admitted"))</f>
        <v/>
      </c>
      <c r="C537" s="5" t="str">
        <f>IFERROR(VLOOKUP($E537,'SLCC Student'!$A:$R,8,FALSE), IF($E537="", "", "Not yet admitted"))</f>
        <v/>
      </c>
      <c r="D537" s="5" t="str">
        <f>IFERROR(VLOOKUP($E537, 'HS Info'!$A:$D, 3, FALSE), IF($E537="", "",  "Not in HS Info"))</f>
        <v/>
      </c>
      <c r="E537" t="str">
        <f>IF(ISBLANK('HS Info'!A536), "", 'HS Info'!A536)</f>
        <v/>
      </c>
      <c r="F537" s="5" t="str">
        <f>IFERROR(VLOOKUP($E537, 'HS Info'!$A:$D, 4, FALSE), IF($E537="", "", "Not in HS Info"))</f>
        <v/>
      </c>
      <c r="G537" t="str">
        <f>IF(_xlfn.MAXIFS(ACT!$K:$K, ACT!$B:$B, 'Vetting Master'!$C537)&gt;0, _xlfn.MAXIFS(ACT!$K:$K, ACT!$B:$B, 'Vetting Master'!$C537), IF($E537="", "", 0))</f>
        <v/>
      </c>
      <c r="H537" t="str">
        <f>IF(_xlfn.MAXIFS(ACT!$J:$J, ACT!$B:$B, 'Vetting Master'!$C537)&gt;0, _xlfn.MAXIFS(ACT!$J:$J, ACT!$B:$B, 'Vetting Master'!$C537), IF($E537="", "", 0))</f>
        <v/>
      </c>
      <c r="I537" t="str">
        <f>IF(_xlfn.MAXIFS('SLCC Placement'!K:K, 'SLCC Placement'!B:B, 'Vetting Master'!$C537)&gt;0, _xlfn.MAXIFS('SLCC Placement'!K:K, 'SLCC Placement'!B:B, 'Vetting Master'!$C537), IF($E537="", "", 0))</f>
        <v/>
      </c>
      <c r="J537" t="str">
        <f>IF(_xlfn.MAXIFS('SLCC Placement'!J:J, 'SLCC Placement'!B:B, 'Vetting Master'!$C537)&gt;0, _xlfn.MAXIFS('SLCC Placement'!J:J, 'SLCC Placement'!B:B, 'Vetting Master'!$C537), IF($E537="", "", 0))</f>
        <v/>
      </c>
      <c r="K537" s="5" t="str">
        <f>IFERROR(IF(AND(MATCH(C537,'AP Credit'!B:B,0)&gt;0, MATCH("ENGL 1010",'AP Credit'!J:J,0)&gt;0),"Yes","No"), IF($E537="", " ", "No"))</f>
        <v xml:space="preserve"> </v>
      </c>
      <c r="L537" s="11" t="str" cm="1">
        <f t="array" ref="L537">IF($E537="", "", _xlfn.IFNA(_xlfn.IFS( J537&gt;599,  "1210 - Verify C or Better",  AND(J537&gt;499, OR(I537&gt;13, G537&gt;17)), "1060 - Verify C or Better", AND( OR(G537&gt;17, I537&gt;13), OR(H537&gt;22, J537&gt;399)), "1050 - Verify C or Better", OR( H537&gt;21, J537&gt;299), "1010/1030/1040", OR( H537&gt;19, J537&gt;299), "1010/1030", OR( H537&gt;18, J537&gt;299), "1030"), "Verify C or better in Secondary Math 1,2,3"))</f>
        <v/>
      </c>
      <c r="M537" s="4" t="str">
        <f>IFERROR(VLOOKUP($E537, 'HS Info'!$A:$E, 5, FALSE), IF($E537="", "", "Not in HS Info"))</f>
        <v/>
      </c>
      <c r="N537" s="5" t="str">
        <f>IFERROR(VLOOKUP($C537,Holds!$C:$K, 2, FALSE), IF($E537="", "", 0))</f>
        <v/>
      </c>
      <c r="O537" s="7" t="str">
        <f>IF($E537="", "", _xlfn.XLOOKUP(C537, 'SLCC Student'!H:H, 'SLCC Student'!P:P, "Not Found", 0, 1))</f>
        <v/>
      </c>
      <c r="P537" s="5" t="str">
        <f>IFERROR(VLOOKUP($E537, 'SLCC Student'!$A:$Q, 10, FALSE), IF($E537="", "", "Not Admitted"))</f>
        <v/>
      </c>
      <c r="Q537" s="5" t="str">
        <f>IFERROR(VLOOKUP($E537,'SLCC Student'!$A:$Q,12,FALSE),IF($E537="","", "NotAdmitted"))</f>
        <v/>
      </c>
    </row>
    <row r="538" spans="1:17" x14ac:dyDescent="0.2">
      <c r="A538" s="5" t="str">
        <f>IFERROR(VLOOKUP($E538,'HS Info'!$A:$D,2,FALSE),IF($E538="","","Not in HS Info"))</f>
        <v/>
      </c>
      <c r="B538" s="6" t="str">
        <f>IFERROR(VLOOKUP($C538, 'SLCC Student'!$H:$R, 11, FALSE), IF($E538="", "",  "Not yet admitted"))</f>
        <v/>
      </c>
      <c r="C538" s="5" t="str">
        <f>IFERROR(VLOOKUP($E538,'SLCC Student'!$A:$R,8,FALSE), IF($E538="", "", "Not yet admitted"))</f>
        <v/>
      </c>
      <c r="D538" s="5" t="str">
        <f>IFERROR(VLOOKUP($E538, 'HS Info'!$A:$D, 3, FALSE), IF($E538="", "",  "Not in HS Info"))</f>
        <v/>
      </c>
      <c r="E538" t="str">
        <f>IF(ISBLANK('HS Info'!A537), "", 'HS Info'!A537)</f>
        <v/>
      </c>
      <c r="F538" s="5" t="str">
        <f>IFERROR(VLOOKUP($E538, 'HS Info'!$A:$D, 4, FALSE), IF($E538="", "", "Not in HS Info"))</f>
        <v/>
      </c>
      <c r="G538" t="str">
        <f>IF(_xlfn.MAXIFS(ACT!$K:$K, ACT!$B:$B, 'Vetting Master'!$C538)&gt;0, _xlfn.MAXIFS(ACT!$K:$K, ACT!$B:$B, 'Vetting Master'!$C538), IF($E538="", "", 0))</f>
        <v/>
      </c>
      <c r="H538" t="str">
        <f>IF(_xlfn.MAXIFS(ACT!$J:$J, ACT!$B:$B, 'Vetting Master'!$C538)&gt;0, _xlfn.MAXIFS(ACT!$J:$J, ACT!$B:$B, 'Vetting Master'!$C538), IF($E538="", "", 0))</f>
        <v/>
      </c>
      <c r="I538" t="str">
        <f>IF(_xlfn.MAXIFS('SLCC Placement'!K:K, 'SLCC Placement'!B:B, 'Vetting Master'!$C538)&gt;0, _xlfn.MAXIFS('SLCC Placement'!K:K, 'SLCC Placement'!B:B, 'Vetting Master'!$C538), IF($E538="", "", 0))</f>
        <v/>
      </c>
      <c r="J538" t="str">
        <f>IF(_xlfn.MAXIFS('SLCC Placement'!J:J, 'SLCC Placement'!B:B, 'Vetting Master'!$C538)&gt;0, _xlfn.MAXIFS('SLCC Placement'!J:J, 'SLCC Placement'!B:B, 'Vetting Master'!$C538), IF($E538="", "", 0))</f>
        <v/>
      </c>
      <c r="K538" s="5" t="str">
        <f>IFERROR(IF(AND(MATCH(C538,'AP Credit'!B:B,0)&gt;0, MATCH("ENGL 1010",'AP Credit'!J:J,0)&gt;0),"Yes","No"), IF($E538="", " ", "No"))</f>
        <v xml:space="preserve"> </v>
      </c>
      <c r="L538" s="11" t="str" cm="1">
        <f t="array" ref="L538">IF($E538="", "", _xlfn.IFNA(_xlfn.IFS( J538&gt;599,  "1210 - Verify C or Better",  AND(J538&gt;499, OR(I538&gt;13, G538&gt;17)), "1060 - Verify C or Better", AND( OR(G538&gt;17, I538&gt;13), OR(H538&gt;22, J538&gt;399)), "1050 - Verify C or Better", OR( H538&gt;21, J538&gt;299), "1010/1030/1040", OR( H538&gt;19, J538&gt;299), "1010/1030", OR( H538&gt;18, J538&gt;299), "1030"), "Verify C or better in Secondary Math 1,2,3"))</f>
        <v/>
      </c>
      <c r="M538" s="4" t="str">
        <f>IFERROR(VLOOKUP($E538, 'HS Info'!$A:$E, 5, FALSE), IF($E538="", "", "Not in HS Info"))</f>
        <v/>
      </c>
      <c r="N538" s="5" t="str">
        <f>IFERROR(VLOOKUP($C538,Holds!$C:$K, 2, FALSE), IF($E538="", "", 0))</f>
        <v/>
      </c>
      <c r="O538" s="7" t="str">
        <f>IF($E538="", "", _xlfn.XLOOKUP(C538, 'SLCC Student'!H:H, 'SLCC Student'!P:P, "Not Found", 0, 1))</f>
        <v/>
      </c>
      <c r="P538" s="5" t="str">
        <f>IFERROR(VLOOKUP($E538, 'SLCC Student'!$A:$Q, 10, FALSE), IF($E538="", "", "Not Admitted"))</f>
        <v/>
      </c>
      <c r="Q538" s="5" t="str">
        <f>IFERROR(VLOOKUP($E538,'SLCC Student'!$A:$Q,12,FALSE),IF($E538="","", "NotAdmitted"))</f>
        <v/>
      </c>
    </row>
    <row r="539" spans="1:17" x14ac:dyDescent="0.2">
      <c r="A539" s="5" t="str">
        <f>IFERROR(VLOOKUP($E539,'HS Info'!$A:$D,2,FALSE),IF($E539="","","Not in HS Info"))</f>
        <v/>
      </c>
      <c r="B539" s="6" t="str">
        <f>IFERROR(VLOOKUP($C539, 'SLCC Student'!$H:$R, 11, FALSE), IF($E539="", "",  "Not yet admitted"))</f>
        <v/>
      </c>
      <c r="C539" s="5" t="str">
        <f>IFERROR(VLOOKUP($E539,'SLCC Student'!$A:$R,8,FALSE), IF($E539="", "", "Not yet admitted"))</f>
        <v/>
      </c>
      <c r="D539" s="5" t="str">
        <f>IFERROR(VLOOKUP($E539, 'HS Info'!$A:$D, 3, FALSE), IF($E539="", "",  "Not in HS Info"))</f>
        <v/>
      </c>
      <c r="E539" t="str">
        <f>IF(ISBLANK('HS Info'!A538), "", 'HS Info'!A538)</f>
        <v/>
      </c>
      <c r="F539" s="5" t="str">
        <f>IFERROR(VLOOKUP($E539, 'HS Info'!$A:$D, 4, FALSE), IF($E539="", "", "Not in HS Info"))</f>
        <v/>
      </c>
      <c r="G539" t="str">
        <f>IF(_xlfn.MAXIFS(ACT!$K:$K, ACT!$B:$B, 'Vetting Master'!$C539)&gt;0, _xlfn.MAXIFS(ACT!$K:$K, ACT!$B:$B, 'Vetting Master'!$C539), IF($E539="", "", 0))</f>
        <v/>
      </c>
      <c r="H539" t="str">
        <f>IF(_xlfn.MAXIFS(ACT!$J:$J, ACT!$B:$B, 'Vetting Master'!$C539)&gt;0, _xlfn.MAXIFS(ACT!$J:$J, ACT!$B:$B, 'Vetting Master'!$C539), IF($E539="", "", 0))</f>
        <v/>
      </c>
      <c r="I539" t="str">
        <f>IF(_xlfn.MAXIFS('SLCC Placement'!K:K, 'SLCC Placement'!B:B, 'Vetting Master'!$C539)&gt;0, _xlfn.MAXIFS('SLCC Placement'!K:K, 'SLCC Placement'!B:B, 'Vetting Master'!$C539), IF($E539="", "", 0))</f>
        <v/>
      </c>
      <c r="J539" t="str">
        <f>IF(_xlfn.MAXIFS('SLCC Placement'!J:J, 'SLCC Placement'!B:B, 'Vetting Master'!$C539)&gt;0, _xlfn.MAXIFS('SLCC Placement'!J:J, 'SLCC Placement'!B:B, 'Vetting Master'!$C539), IF($E539="", "", 0))</f>
        <v/>
      </c>
      <c r="K539" s="5" t="str">
        <f>IFERROR(IF(AND(MATCH(C539,'AP Credit'!B:B,0)&gt;0, MATCH("ENGL 1010",'AP Credit'!J:J,0)&gt;0),"Yes","No"), IF($E539="", " ", "No"))</f>
        <v xml:space="preserve"> </v>
      </c>
      <c r="L539" s="11" t="str" cm="1">
        <f t="array" ref="L539">IF($E539="", "", _xlfn.IFNA(_xlfn.IFS( J539&gt;599,  "1210 - Verify C or Better",  AND(J539&gt;499, OR(I539&gt;13, G539&gt;17)), "1060 - Verify C or Better", AND( OR(G539&gt;17, I539&gt;13), OR(H539&gt;22, J539&gt;399)), "1050 - Verify C or Better", OR( H539&gt;21, J539&gt;299), "1010/1030/1040", OR( H539&gt;19, J539&gt;299), "1010/1030", OR( H539&gt;18, J539&gt;299), "1030"), "Verify C or better in Secondary Math 1,2,3"))</f>
        <v/>
      </c>
      <c r="M539" s="4" t="str">
        <f>IFERROR(VLOOKUP($E539, 'HS Info'!$A:$E, 5, FALSE), IF($E539="", "", "Not in HS Info"))</f>
        <v/>
      </c>
      <c r="N539" s="5" t="str">
        <f>IFERROR(VLOOKUP($C539,Holds!$C:$K, 2, FALSE), IF($E539="", "", 0))</f>
        <v/>
      </c>
      <c r="O539" s="7" t="str">
        <f>IF($E539="", "", _xlfn.XLOOKUP(C539, 'SLCC Student'!H:H, 'SLCC Student'!P:P, "Not Found", 0, 1))</f>
        <v/>
      </c>
      <c r="P539" s="5" t="str">
        <f>IFERROR(VLOOKUP($E539, 'SLCC Student'!$A:$Q, 10, FALSE), IF($E539="", "", "Not Admitted"))</f>
        <v/>
      </c>
      <c r="Q539" s="5" t="str">
        <f>IFERROR(VLOOKUP($E539,'SLCC Student'!$A:$Q,12,FALSE),IF($E539="","", "NotAdmitted"))</f>
        <v/>
      </c>
    </row>
    <row r="540" spans="1:17" x14ac:dyDescent="0.2">
      <c r="A540" s="5" t="str">
        <f>IFERROR(VLOOKUP($E540,'HS Info'!$A:$D,2,FALSE),IF($E540="","","Not in HS Info"))</f>
        <v/>
      </c>
      <c r="B540" s="6" t="str">
        <f>IFERROR(VLOOKUP($C540, 'SLCC Student'!$H:$R, 11, FALSE), IF($E540="", "",  "Not yet admitted"))</f>
        <v/>
      </c>
      <c r="C540" s="5" t="str">
        <f>IFERROR(VLOOKUP($E540,'SLCC Student'!$A:$R,8,FALSE), IF($E540="", "", "Not yet admitted"))</f>
        <v/>
      </c>
      <c r="D540" s="5" t="str">
        <f>IFERROR(VLOOKUP($E540, 'HS Info'!$A:$D, 3, FALSE), IF($E540="", "",  "Not in HS Info"))</f>
        <v/>
      </c>
      <c r="E540" t="str">
        <f>IF(ISBLANK('HS Info'!A539), "", 'HS Info'!A539)</f>
        <v/>
      </c>
      <c r="F540" s="5" t="str">
        <f>IFERROR(VLOOKUP($E540, 'HS Info'!$A:$D, 4, FALSE), IF($E540="", "", "Not in HS Info"))</f>
        <v/>
      </c>
      <c r="G540" t="str">
        <f>IF(_xlfn.MAXIFS(ACT!$K:$K, ACT!$B:$B, 'Vetting Master'!$C540)&gt;0, _xlfn.MAXIFS(ACT!$K:$K, ACT!$B:$B, 'Vetting Master'!$C540), IF($E540="", "", 0))</f>
        <v/>
      </c>
      <c r="H540" t="str">
        <f>IF(_xlfn.MAXIFS(ACT!$J:$J, ACT!$B:$B, 'Vetting Master'!$C540)&gt;0, _xlfn.MAXIFS(ACT!$J:$J, ACT!$B:$B, 'Vetting Master'!$C540), IF($E540="", "", 0))</f>
        <v/>
      </c>
      <c r="I540" t="str">
        <f>IF(_xlfn.MAXIFS('SLCC Placement'!K:K, 'SLCC Placement'!B:B, 'Vetting Master'!$C540)&gt;0, _xlfn.MAXIFS('SLCC Placement'!K:K, 'SLCC Placement'!B:B, 'Vetting Master'!$C540), IF($E540="", "", 0))</f>
        <v/>
      </c>
      <c r="J540" t="str">
        <f>IF(_xlfn.MAXIFS('SLCC Placement'!J:J, 'SLCC Placement'!B:B, 'Vetting Master'!$C540)&gt;0, _xlfn.MAXIFS('SLCC Placement'!J:J, 'SLCC Placement'!B:B, 'Vetting Master'!$C540), IF($E540="", "", 0))</f>
        <v/>
      </c>
      <c r="K540" s="5" t="str">
        <f>IFERROR(IF(AND(MATCH(C540,'AP Credit'!B:B,0)&gt;0, MATCH("ENGL 1010",'AP Credit'!J:J,0)&gt;0),"Yes","No"), IF($E540="", " ", "No"))</f>
        <v xml:space="preserve"> </v>
      </c>
      <c r="L540" s="11" t="str" cm="1">
        <f t="array" ref="L540">IF($E540="", "", _xlfn.IFNA(_xlfn.IFS( J540&gt;599,  "1210 - Verify C or Better",  AND(J540&gt;499, OR(I540&gt;13, G540&gt;17)), "1060 - Verify C or Better", AND( OR(G540&gt;17, I540&gt;13), OR(H540&gt;22, J540&gt;399)), "1050 - Verify C or Better", OR( H540&gt;21, J540&gt;299), "1010/1030/1040", OR( H540&gt;19, J540&gt;299), "1010/1030", OR( H540&gt;18, J540&gt;299), "1030"), "Verify C or better in Secondary Math 1,2,3"))</f>
        <v/>
      </c>
      <c r="M540" s="4" t="str">
        <f>IFERROR(VLOOKUP($E540, 'HS Info'!$A:$E, 5, FALSE), IF($E540="", "", "Not in HS Info"))</f>
        <v/>
      </c>
      <c r="N540" s="5" t="str">
        <f>IFERROR(VLOOKUP($C540,Holds!$C:$K, 2, FALSE), IF($E540="", "", 0))</f>
        <v/>
      </c>
      <c r="O540" s="7" t="str">
        <f>IF($E540="", "", _xlfn.XLOOKUP(C540, 'SLCC Student'!H:H, 'SLCC Student'!P:P, "Not Found", 0, 1))</f>
        <v/>
      </c>
      <c r="P540" s="5" t="str">
        <f>IFERROR(VLOOKUP($E540, 'SLCC Student'!$A:$Q, 10, FALSE), IF($E540="", "", "Not Admitted"))</f>
        <v/>
      </c>
      <c r="Q540" s="5" t="str">
        <f>IFERROR(VLOOKUP($E540,'SLCC Student'!$A:$Q,12,FALSE),IF($E540="","", "NotAdmitted"))</f>
        <v/>
      </c>
    </row>
    <row r="541" spans="1:17" x14ac:dyDescent="0.2">
      <c r="A541" s="5" t="str">
        <f>IFERROR(VLOOKUP($E541,'HS Info'!$A:$D,2,FALSE),IF($E541="","","Not in HS Info"))</f>
        <v/>
      </c>
      <c r="B541" s="6" t="str">
        <f>IFERROR(VLOOKUP($C541, 'SLCC Student'!$H:$R, 11, FALSE), IF($E541="", "",  "Not yet admitted"))</f>
        <v/>
      </c>
      <c r="C541" s="5" t="str">
        <f>IFERROR(VLOOKUP($E541,'SLCC Student'!$A:$R,8,FALSE), IF($E541="", "", "Not yet admitted"))</f>
        <v/>
      </c>
      <c r="D541" s="5" t="str">
        <f>IFERROR(VLOOKUP($E541, 'HS Info'!$A:$D, 3, FALSE), IF($E541="", "",  "Not in HS Info"))</f>
        <v/>
      </c>
      <c r="E541" t="str">
        <f>IF(ISBLANK('HS Info'!A540), "", 'HS Info'!A540)</f>
        <v/>
      </c>
      <c r="F541" s="5" t="str">
        <f>IFERROR(VLOOKUP($E541, 'HS Info'!$A:$D, 4, FALSE), IF($E541="", "", "Not in HS Info"))</f>
        <v/>
      </c>
      <c r="G541" t="str">
        <f>IF(_xlfn.MAXIFS(ACT!$K:$K, ACT!$B:$B, 'Vetting Master'!$C541)&gt;0, _xlfn.MAXIFS(ACT!$K:$K, ACT!$B:$B, 'Vetting Master'!$C541), IF($E541="", "", 0))</f>
        <v/>
      </c>
      <c r="H541" t="str">
        <f>IF(_xlfn.MAXIFS(ACT!$J:$J, ACT!$B:$B, 'Vetting Master'!$C541)&gt;0, _xlfn.MAXIFS(ACT!$J:$J, ACT!$B:$B, 'Vetting Master'!$C541), IF($E541="", "", 0))</f>
        <v/>
      </c>
      <c r="I541" t="str">
        <f>IF(_xlfn.MAXIFS('SLCC Placement'!K:K, 'SLCC Placement'!B:B, 'Vetting Master'!$C541)&gt;0, _xlfn.MAXIFS('SLCC Placement'!K:K, 'SLCC Placement'!B:B, 'Vetting Master'!$C541), IF($E541="", "", 0))</f>
        <v/>
      </c>
      <c r="J541" t="str">
        <f>IF(_xlfn.MAXIFS('SLCC Placement'!J:J, 'SLCC Placement'!B:B, 'Vetting Master'!$C541)&gt;0, _xlfn.MAXIFS('SLCC Placement'!J:J, 'SLCC Placement'!B:B, 'Vetting Master'!$C541), IF($E541="", "", 0))</f>
        <v/>
      </c>
      <c r="K541" s="5" t="str">
        <f>IFERROR(IF(AND(MATCH(C541,'AP Credit'!B:B,0)&gt;0, MATCH("ENGL 1010",'AP Credit'!J:J,0)&gt;0),"Yes","No"), IF($E541="", " ", "No"))</f>
        <v xml:space="preserve"> </v>
      </c>
      <c r="L541" s="11" t="str" cm="1">
        <f t="array" ref="L541">IF($E541="", "", _xlfn.IFNA(_xlfn.IFS( J541&gt;599,  "1210 - Verify C or Better",  AND(J541&gt;499, OR(I541&gt;13, G541&gt;17)), "1060 - Verify C or Better", AND( OR(G541&gt;17, I541&gt;13), OR(H541&gt;22, J541&gt;399)), "1050 - Verify C or Better", OR( H541&gt;21, J541&gt;299), "1010/1030/1040", OR( H541&gt;19, J541&gt;299), "1010/1030", OR( H541&gt;18, J541&gt;299), "1030"), "Verify C or better in Secondary Math 1,2,3"))</f>
        <v/>
      </c>
      <c r="M541" s="4" t="str">
        <f>IFERROR(VLOOKUP($E541, 'HS Info'!$A:$E, 5, FALSE), IF($E541="", "", "Not in HS Info"))</f>
        <v/>
      </c>
      <c r="N541" s="5" t="str">
        <f>IFERROR(VLOOKUP($C541,Holds!$C:$K, 2, FALSE), IF($E541="", "", 0))</f>
        <v/>
      </c>
      <c r="O541" s="7" t="str">
        <f>IF($E541="", "", _xlfn.XLOOKUP(C541, 'SLCC Student'!H:H, 'SLCC Student'!P:P, "Not Found", 0, 1))</f>
        <v/>
      </c>
      <c r="P541" s="5" t="str">
        <f>IFERROR(VLOOKUP($E541, 'SLCC Student'!$A:$Q, 10, FALSE), IF($E541="", "", "Not Admitted"))</f>
        <v/>
      </c>
      <c r="Q541" s="5" t="str">
        <f>IFERROR(VLOOKUP($E541,'SLCC Student'!$A:$Q,12,FALSE),IF($E541="","", "NotAdmitted"))</f>
        <v/>
      </c>
    </row>
    <row r="542" spans="1:17" x14ac:dyDescent="0.2">
      <c r="A542" s="5" t="str">
        <f>IFERROR(VLOOKUP($E542,'HS Info'!$A:$D,2,FALSE),IF($E542="","","Not in HS Info"))</f>
        <v/>
      </c>
      <c r="B542" s="6" t="str">
        <f>IFERROR(VLOOKUP($C542, 'SLCC Student'!$H:$R, 11, FALSE), IF($E542="", "",  "Not yet admitted"))</f>
        <v/>
      </c>
      <c r="C542" s="5" t="str">
        <f>IFERROR(VLOOKUP($E542,'SLCC Student'!$A:$R,8,FALSE), IF($E542="", "", "Not yet admitted"))</f>
        <v/>
      </c>
      <c r="D542" s="5" t="str">
        <f>IFERROR(VLOOKUP($E542, 'HS Info'!$A:$D, 3, FALSE), IF($E542="", "",  "Not in HS Info"))</f>
        <v/>
      </c>
      <c r="E542" t="str">
        <f>IF(ISBLANK('HS Info'!A541), "", 'HS Info'!A541)</f>
        <v/>
      </c>
      <c r="F542" s="5" t="str">
        <f>IFERROR(VLOOKUP($E542, 'HS Info'!$A:$D, 4, FALSE), IF($E542="", "", "Not in HS Info"))</f>
        <v/>
      </c>
      <c r="G542" t="str">
        <f>IF(_xlfn.MAXIFS(ACT!$K:$K, ACT!$B:$B, 'Vetting Master'!$C542)&gt;0, _xlfn.MAXIFS(ACT!$K:$K, ACT!$B:$B, 'Vetting Master'!$C542), IF($E542="", "", 0))</f>
        <v/>
      </c>
      <c r="H542" t="str">
        <f>IF(_xlfn.MAXIFS(ACT!$J:$J, ACT!$B:$B, 'Vetting Master'!$C542)&gt;0, _xlfn.MAXIFS(ACT!$J:$J, ACT!$B:$B, 'Vetting Master'!$C542), IF($E542="", "", 0))</f>
        <v/>
      </c>
      <c r="I542" t="str">
        <f>IF(_xlfn.MAXIFS('SLCC Placement'!K:K, 'SLCC Placement'!B:B, 'Vetting Master'!$C542)&gt;0, _xlfn.MAXIFS('SLCC Placement'!K:K, 'SLCC Placement'!B:B, 'Vetting Master'!$C542), IF($E542="", "", 0))</f>
        <v/>
      </c>
      <c r="J542" t="str">
        <f>IF(_xlfn.MAXIFS('SLCC Placement'!J:J, 'SLCC Placement'!B:B, 'Vetting Master'!$C542)&gt;0, _xlfn.MAXIFS('SLCC Placement'!J:J, 'SLCC Placement'!B:B, 'Vetting Master'!$C542), IF($E542="", "", 0))</f>
        <v/>
      </c>
      <c r="K542" s="5" t="str">
        <f>IFERROR(IF(AND(MATCH(C542,'AP Credit'!B:B,0)&gt;0, MATCH("ENGL 1010",'AP Credit'!J:J,0)&gt;0),"Yes","No"), IF($E542="", " ", "No"))</f>
        <v xml:space="preserve"> </v>
      </c>
      <c r="L542" s="11" t="str" cm="1">
        <f t="array" ref="L542">IF($E542="", "", _xlfn.IFNA(_xlfn.IFS( J542&gt;599,  "1210 - Verify C or Better",  AND(J542&gt;499, OR(I542&gt;13, G542&gt;17)), "1060 - Verify C or Better", AND( OR(G542&gt;17, I542&gt;13), OR(H542&gt;22, J542&gt;399)), "1050 - Verify C or Better", OR( H542&gt;21, J542&gt;299), "1010/1030/1040", OR( H542&gt;19, J542&gt;299), "1010/1030", OR( H542&gt;18, J542&gt;299), "1030"), "Verify C or better in Secondary Math 1,2,3"))</f>
        <v/>
      </c>
      <c r="M542" s="4" t="str">
        <f>IFERROR(VLOOKUP($E542, 'HS Info'!$A:$E, 5, FALSE), IF($E542="", "", "Not in HS Info"))</f>
        <v/>
      </c>
      <c r="N542" s="5" t="str">
        <f>IFERROR(VLOOKUP($C542,Holds!$C:$K, 2, FALSE), IF($E542="", "", 0))</f>
        <v/>
      </c>
      <c r="O542" s="7" t="str">
        <f>IF($E542="", "", _xlfn.XLOOKUP(C542, 'SLCC Student'!H:H, 'SLCC Student'!P:P, "Not Found", 0, 1))</f>
        <v/>
      </c>
      <c r="P542" s="5" t="str">
        <f>IFERROR(VLOOKUP($E542, 'SLCC Student'!$A:$Q, 10, FALSE), IF($E542="", "", "Not Admitted"))</f>
        <v/>
      </c>
      <c r="Q542" s="5" t="str">
        <f>IFERROR(VLOOKUP($E542,'SLCC Student'!$A:$Q,12,FALSE),IF($E542="","", "NotAdmitted"))</f>
        <v/>
      </c>
    </row>
    <row r="543" spans="1:17" x14ac:dyDescent="0.2">
      <c r="A543" s="5" t="str">
        <f>IFERROR(VLOOKUP($E543,'HS Info'!$A:$D,2,FALSE),IF($E543="","","Not in HS Info"))</f>
        <v/>
      </c>
      <c r="B543" s="6" t="str">
        <f>IFERROR(VLOOKUP($C543, 'SLCC Student'!$H:$R, 11, FALSE), IF($E543="", "",  "Not yet admitted"))</f>
        <v/>
      </c>
      <c r="C543" s="5" t="str">
        <f>IFERROR(VLOOKUP($E543,'SLCC Student'!$A:$R,8,FALSE), IF($E543="", "", "Not yet admitted"))</f>
        <v/>
      </c>
      <c r="D543" s="5" t="str">
        <f>IFERROR(VLOOKUP($E543, 'HS Info'!$A:$D, 3, FALSE), IF($E543="", "",  "Not in HS Info"))</f>
        <v/>
      </c>
      <c r="E543" t="str">
        <f>IF(ISBLANK('HS Info'!A542), "", 'HS Info'!A542)</f>
        <v/>
      </c>
      <c r="F543" s="5" t="str">
        <f>IFERROR(VLOOKUP($E543, 'HS Info'!$A:$D, 4, FALSE), IF($E543="", "", "Not in HS Info"))</f>
        <v/>
      </c>
      <c r="G543" t="str">
        <f>IF(_xlfn.MAXIFS(ACT!$K:$K, ACT!$B:$B, 'Vetting Master'!$C543)&gt;0, _xlfn.MAXIFS(ACT!$K:$K, ACT!$B:$B, 'Vetting Master'!$C543), IF($E543="", "", 0))</f>
        <v/>
      </c>
      <c r="H543" t="str">
        <f>IF(_xlfn.MAXIFS(ACT!$J:$J, ACT!$B:$B, 'Vetting Master'!$C543)&gt;0, _xlfn.MAXIFS(ACT!$J:$J, ACT!$B:$B, 'Vetting Master'!$C543), IF($E543="", "", 0))</f>
        <v/>
      </c>
      <c r="I543" t="str">
        <f>IF(_xlfn.MAXIFS('SLCC Placement'!K:K, 'SLCC Placement'!B:B, 'Vetting Master'!$C543)&gt;0, _xlfn.MAXIFS('SLCC Placement'!K:K, 'SLCC Placement'!B:B, 'Vetting Master'!$C543), IF($E543="", "", 0))</f>
        <v/>
      </c>
      <c r="J543" t="str">
        <f>IF(_xlfn.MAXIFS('SLCC Placement'!J:J, 'SLCC Placement'!B:B, 'Vetting Master'!$C543)&gt;0, _xlfn.MAXIFS('SLCC Placement'!J:J, 'SLCC Placement'!B:B, 'Vetting Master'!$C543), IF($E543="", "", 0))</f>
        <v/>
      </c>
      <c r="K543" s="5" t="str">
        <f>IFERROR(IF(AND(MATCH(C543,'AP Credit'!B:B,0)&gt;0, MATCH("ENGL 1010",'AP Credit'!J:J,0)&gt;0),"Yes","No"), IF($E543="", " ", "No"))</f>
        <v xml:space="preserve"> </v>
      </c>
      <c r="L543" s="11" t="str" cm="1">
        <f t="array" ref="L543">IF($E543="", "", _xlfn.IFNA(_xlfn.IFS( J543&gt;599,  "1210 - Verify C or Better",  AND(J543&gt;499, OR(I543&gt;13, G543&gt;17)), "1060 - Verify C or Better", AND( OR(G543&gt;17, I543&gt;13), OR(H543&gt;22, J543&gt;399)), "1050 - Verify C or Better", OR( H543&gt;21, J543&gt;299), "1010/1030/1040", OR( H543&gt;19, J543&gt;299), "1010/1030", OR( H543&gt;18, J543&gt;299), "1030"), "Verify C or better in Secondary Math 1,2,3"))</f>
        <v/>
      </c>
      <c r="M543" s="4" t="str">
        <f>IFERROR(VLOOKUP($E543, 'HS Info'!$A:$E, 5, FALSE), IF($E543="", "", "Not in HS Info"))</f>
        <v/>
      </c>
      <c r="N543" s="5" t="str">
        <f>IFERROR(VLOOKUP($C543,Holds!$C:$K, 2, FALSE), IF($E543="", "", 0))</f>
        <v/>
      </c>
      <c r="O543" s="7" t="str">
        <f>IF($E543="", "", _xlfn.XLOOKUP(C543, 'SLCC Student'!H:H, 'SLCC Student'!P:P, "Not Found", 0, 1))</f>
        <v/>
      </c>
      <c r="P543" s="5" t="str">
        <f>IFERROR(VLOOKUP($E543, 'SLCC Student'!$A:$Q, 10, FALSE), IF($E543="", "", "Not Admitted"))</f>
        <v/>
      </c>
      <c r="Q543" s="5" t="str">
        <f>IFERROR(VLOOKUP($E543,'SLCC Student'!$A:$Q,12,FALSE),IF($E543="","", "NotAdmitted"))</f>
        <v/>
      </c>
    </row>
    <row r="544" spans="1:17" x14ac:dyDescent="0.2">
      <c r="A544" s="5" t="str">
        <f>IFERROR(VLOOKUP($E544,'HS Info'!$A:$D,2,FALSE),IF($E544="","","Not in HS Info"))</f>
        <v/>
      </c>
      <c r="B544" s="6" t="str">
        <f>IFERROR(VLOOKUP($C544, 'SLCC Student'!$H:$R, 11, FALSE), IF($E544="", "",  "Not yet admitted"))</f>
        <v/>
      </c>
      <c r="C544" s="5" t="str">
        <f>IFERROR(VLOOKUP($E544,'SLCC Student'!$A:$R,8,FALSE), IF($E544="", "", "Not yet admitted"))</f>
        <v/>
      </c>
      <c r="D544" s="5" t="str">
        <f>IFERROR(VLOOKUP($E544, 'HS Info'!$A:$D, 3, FALSE), IF($E544="", "",  "Not in HS Info"))</f>
        <v/>
      </c>
      <c r="E544" t="str">
        <f>IF(ISBLANK('HS Info'!A543), "", 'HS Info'!A543)</f>
        <v/>
      </c>
      <c r="F544" s="5" t="str">
        <f>IFERROR(VLOOKUP($E544, 'HS Info'!$A:$D, 4, FALSE), IF($E544="", "", "Not in HS Info"))</f>
        <v/>
      </c>
      <c r="G544" t="str">
        <f>IF(_xlfn.MAXIFS(ACT!$K:$K, ACT!$B:$B, 'Vetting Master'!$C544)&gt;0, _xlfn.MAXIFS(ACT!$K:$K, ACT!$B:$B, 'Vetting Master'!$C544), IF($E544="", "", 0))</f>
        <v/>
      </c>
      <c r="H544" t="str">
        <f>IF(_xlfn.MAXIFS(ACT!$J:$J, ACT!$B:$B, 'Vetting Master'!$C544)&gt;0, _xlfn.MAXIFS(ACT!$J:$J, ACT!$B:$B, 'Vetting Master'!$C544), IF($E544="", "", 0))</f>
        <v/>
      </c>
      <c r="I544" t="str">
        <f>IF(_xlfn.MAXIFS('SLCC Placement'!K:K, 'SLCC Placement'!B:B, 'Vetting Master'!$C544)&gt;0, _xlfn.MAXIFS('SLCC Placement'!K:K, 'SLCC Placement'!B:B, 'Vetting Master'!$C544), IF($E544="", "", 0))</f>
        <v/>
      </c>
      <c r="J544" t="str">
        <f>IF(_xlfn.MAXIFS('SLCC Placement'!J:J, 'SLCC Placement'!B:B, 'Vetting Master'!$C544)&gt;0, _xlfn.MAXIFS('SLCC Placement'!J:J, 'SLCC Placement'!B:B, 'Vetting Master'!$C544), IF($E544="", "", 0))</f>
        <v/>
      </c>
      <c r="K544" s="5" t="str">
        <f>IFERROR(IF(AND(MATCH(C544,'AP Credit'!B:B,0)&gt;0, MATCH("ENGL 1010",'AP Credit'!J:J,0)&gt;0),"Yes","No"), IF($E544="", " ", "No"))</f>
        <v xml:space="preserve"> </v>
      </c>
      <c r="L544" s="11" t="str" cm="1">
        <f t="array" ref="L544">IF($E544="", "", _xlfn.IFNA(_xlfn.IFS( J544&gt;599,  "1210 - Verify C or Better",  AND(J544&gt;499, OR(I544&gt;13, G544&gt;17)), "1060 - Verify C or Better", AND( OR(G544&gt;17, I544&gt;13), OR(H544&gt;22, J544&gt;399)), "1050 - Verify C or Better", OR( H544&gt;21, J544&gt;299), "1010/1030/1040", OR( H544&gt;19, J544&gt;299), "1010/1030", OR( H544&gt;18, J544&gt;299), "1030"), "Verify C or better in Secondary Math 1,2,3"))</f>
        <v/>
      </c>
      <c r="M544" s="4" t="str">
        <f>IFERROR(VLOOKUP($E544, 'HS Info'!$A:$E, 5, FALSE), IF($E544="", "", "Not in HS Info"))</f>
        <v/>
      </c>
      <c r="N544" s="5" t="str">
        <f>IFERROR(VLOOKUP($C544,Holds!$C:$K, 2, FALSE), IF($E544="", "", 0))</f>
        <v/>
      </c>
      <c r="O544" s="7" t="str">
        <f>IF($E544="", "", _xlfn.XLOOKUP(C544, 'SLCC Student'!H:H, 'SLCC Student'!P:P, "Not Found", 0, 1))</f>
        <v/>
      </c>
      <c r="P544" s="5" t="str">
        <f>IFERROR(VLOOKUP($E544, 'SLCC Student'!$A:$Q, 10, FALSE), IF($E544="", "", "Not Admitted"))</f>
        <v/>
      </c>
      <c r="Q544" s="5" t="str">
        <f>IFERROR(VLOOKUP($E544,'SLCC Student'!$A:$Q,12,FALSE),IF($E544="","", "NotAdmitted"))</f>
        <v/>
      </c>
    </row>
    <row r="545" spans="1:17" x14ac:dyDescent="0.2">
      <c r="A545" s="5" t="str">
        <f>IFERROR(VLOOKUP($E545,'HS Info'!$A:$D,2,FALSE),IF($E545="","","Not in HS Info"))</f>
        <v/>
      </c>
      <c r="B545" s="6" t="str">
        <f>IFERROR(VLOOKUP($C545, 'SLCC Student'!$H:$R, 11, FALSE), IF($E545="", "",  "Not yet admitted"))</f>
        <v/>
      </c>
      <c r="C545" s="5" t="str">
        <f>IFERROR(VLOOKUP($E545,'SLCC Student'!$A:$R,8,FALSE), IF($E545="", "", "Not yet admitted"))</f>
        <v/>
      </c>
      <c r="D545" s="5" t="str">
        <f>IFERROR(VLOOKUP($E545, 'HS Info'!$A:$D, 3, FALSE), IF($E545="", "",  "Not in HS Info"))</f>
        <v/>
      </c>
      <c r="E545" t="str">
        <f>IF(ISBLANK('HS Info'!A544), "", 'HS Info'!A544)</f>
        <v/>
      </c>
      <c r="F545" s="5" t="str">
        <f>IFERROR(VLOOKUP($E545, 'HS Info'!$A:$D, 4, FALSE), IF($E545="", "", "Not in HS Info"))</f>
        <v/>
      </c>
      <c r="G545" t="str">
        <f>IF(_xlfn.MAXIFS(ACT!$K:$K, ACT!$B:$B, 'Vetting Master'!$C545)&gt;0, _xlfn.MAXIFS(ACT!$K:$K, ACT!$B:$B, 'Vetting Master'!$C545), IF($E545="", "", 0))</f>
        <v/>
      </c>
      <c r="H545" t="str">
        <f>IF(_xlfn.MAXIFS(ACT!$J:$J, ACT!$B:$B, 'Vetting Master'!$C545)&gt;0, _xlfn.MAXIFS(ACT!$J:$J, ACT!$B:$B, 'Vetting Master'!$C545), IF($E545="", "", 0))</f>
        <v/>
      </c>
      <c r="I545" t="str">
        <f>IF(_xlfn.MAXIFS('SLCC Placement'!K:K, 'SLCC Placement'!B:B, 'Vetting Master'!$C545)&gt;0, _xlfn.MAXIFS('SLCC Placement'!K:K, 'SLCC Placement'!B:B, 'Vetting Master'!$C545), IF($E545="", "", 0))</f>
        <v/>
      </c>
      <c r="J545" t="str">
        <f>IF(_xlfn.MAXIFS('SLCC Placement'!J:J, 'SLCC Placement'!B:B, 'Vetting Master'!$C545)&gt;0, _xlfn.MAXIFS('SLCC Placement'!J:J, 'SLCC Placement'!B:B, 'Vetting Master'!$C545), IF($E545="", "", 0))</f>
        <v/>
      </c>
      <c r="K545" s="5" t="str">
        <f>IFERROR(IF(AND(MATCH(C545,'AP Credit'!B:B,0)&gt;0, MATCH("ENGL 1010",'AP Credit'!J:J,0)&gt;0),"Yes","No"), IF($E545="", " ", "No"))</f>
        <v xml:space="preserve"> </v>
      </c>
      <c r="L545" s="11" t="str" cm="1">
        <f t="array" ref="L545">IF($E545="", "", _xlfn.IFNA(_xlfn.IFS( J545&gt;599,  "1210 - Verify C or Better",  AND(J545&gt;499, OR(I545&gt;13, G545&gt;17)), "1060 - Verify C or Better", AND( OR(G545&gt;17, I545&gt;13), OR(H545&gt;22, J545&gt;399)), "1050 - Verify C or Better", OR( H545&gt;21, J545&gt;299), "1010/1030/1040", OR( H545&gt;19, J545&gt;299), "1010/1030", OR( H545&gt;18, J545&gt;299), "1030"), "Verify C or better in Secondary Math 1,2,3"))</f>
        <v/>
      </c>
      <c r="M545" s="4" t="str">
        <f>IFERROR(VLOOKUP($E545, 'HS Info'!$A:$E, 5, FALSE), IF($E545="", "", "Not in HS Info"))</f>
        <v/>
      </c>
      <c r="N545" s="5" t="str">
        <f>IFERROR(VLOOKUP($C545,Holds!$C:$K, 2, FALSE), IF($E545="", "", 0))</f>
        <v/>
      </c>
      <c r="O545" s="7" t="str">
        <f>IF($E545="", "", _xlfn.XLOOKUP(C545, 'SLCC Student'!H:H, 'SLCC Student'!P:P, "Not Found", 0, 1))</f>
        <v/>
      </c>
      <c r="P545" s="5" t="str">
        <f>IFERROR(VLOOKUP($E545, 'SLCC Student'!$A:$Q, 10, FALSE), IF($E545="", "", "Not Admitted"))</f>
        <v/>
      </c>
      <c r="Q545" s="5" t="str">
        <f>IFERROR(VLOOKUP($E545,'SLCC Student'!$A:$Q,12,FALSE),IF($E545="","", "NotAdmitted"))</f>
        <v/>
      </c>
    </row>
    <row r="546" spans="1:17" x14ac:dyDescent="0.2">
      <c r="A546" s="5" t="str">
        <f>IFERROR(VLOOKUP($E546,'HS Info'!$A:$D,2,FALSE),IF($E546="","","Not in HS Info"))</f>
        <v/>
      </c>
      <c r="B546" s="6" t="str">
        <f>IFERROR(VLOOKUP($C546, 'SLCC Student'!$H:$R, 11, FALSE), IF($E546="", "",  "Not yet admitted"))</f>
        <v/>
      </c>
      <c r="C546" s="5" t="str">
        <f>IFERROR(VLOOKUP($E546,'SLCC Student'!$A:$R,8,FALSE), IF($E546="", "", "Not yet admitted"))</f>
        <v/>
      </c>
      <c r="D546" s="5" t="str">
        <f>IFERROR(VLOOKUP($E546, 'HS Info'!$A:$D, 3, FALSE), IF($E546="", "",  "Not in HS Info"))</f>
        <v/>
      </c>
      <c r="E546" t="str">
        <f>IF(ISBLANK('HS Info'!A545), "", 'HS Info'!A545)</f>
        <v/>
      </c>
      <c r="F546" s="5" t="str">
        <f>IFERROR(VLOOKUP($E546, 'HS Info'!$A:$D, 4, FALSE), IF($E546="", "", "Not in HS Info"))</f>
        <v/>
      </c>
      <c r="G546" t="str">
        <f>IF(_xlfn.MAXIFS(ACT!$K:$K, ACT!$B:$B, 'Vetting Master'!$C546)&gt;0, _xlfn.MAXIFS(ACT!$K:$K, ACT!$B:$B, 'Vetting Master'!$C546), IF($E546="", "", 0))</f>
        <v/>
      </c>
      <c r="H546" t="str">
        <f>IF(_xlfn.MAXIFS(ACT!$J:$J, ACT!$B:$B, 'Vetting Master'!$C546)&gt;0, _xlfn.MAXIFS(ACT!$J:$J, ACT!$B:$B, 'Vetting Master'!$C546), IF($E546="", "", 0))</f>
        <v/>
      </c>
      <c r="I546" t="str">
        <f>IF(_xlfn.MAXIFS('SLCC Placement'!K:K, 'SLCC Placement'!B:B, 'Vetting Master'!$C546)&gt;0, _xlfn.MAXIFS('SLCC Placement'!K:K, 'SLCC Placement'!B:B, 'Vetting Master'!$C546), IF($E546="", "", 0))</f>
        <v/>
      </c>
      <c r="J546" t="str">
        <f>IF(_xlfn.MAXIFS('SLCC Placement'!J:J, 'SLCC Placement'!B:B, 'Vetting Master'!$C546)&gt;0, _xlfn.MAXIFS('SLCC Placement'!J:J, 'SLCC Placement'!B:B, 'Vetting Master'!$C546), IF($E546="", "", 0))</f>
        <v/>
      </c>
      <c r="K546" s="5" t="str">
        <f>IFERROR(IF(AND(MATCH(C546,'AP Credit'!B:B,0)&gt;0, MATCH("ENGL 1010",'AP Credit'!J:J,0)&gt;0),"Yes","No"), IF($E546="", " ", "No"))</f>
        <v xml:space="preserve"> </v>
      </c>
      <c r="L546" s="11" t="str" cm="1">
        <f t="array" ref="L546">IF($E546="", "", _xlfn.IFNA(_xlfn.IFS( J546&gt;599,  "1210 - Verify C or Better",  AND(J546&gt;499, OR(I546&gt;13, G546&gt;17)), "1060 - Verify C or Better", AND( OR(G546&gt;17, I546&gt;13), OR(H546&gt;22, J546&gt;399)), "1050 - Verify C or Better", OR( H546&gt;21, J546&gt;299), "1010/1030/1040", OR( H546&gt;19, J546&gt;299), "1010/1030", OR( H546&gt;18, J546&gt;299), "1030"), "Verify C or better in Secondary Math 1,2,3"))</f>
        <v/>
      </c>
      <c r="M546" s="4" t="str">
        <f>IFERROR(VLOOKUP($E546, 'HS Info'!$A:$E, 5, FALSE), IF($E546="", "", "Not in HS Info"))</f>
        <v/>
      </c>
      <c r="N546" s="5" t="str">
        <f>IFERROR(VLOOKUP($C546,Holds!$C:$K, 2, FALSE), IF($E546="", "", 0))</f>
        <v/>
      </c>
      <c r="O546" s="7" t="str">
        <f>IF($E546="", "", _xlfn.XLOOKUP(C546, 'SLCC Student'!H:H, 'SLCC Student'!P:P, "Not Found", 0, 1))</f>
        <v/>
      </c>
      <c r="P546" s="5" t="str">
        <f>IFERROR(VLOOKUP($E546, 'SLCC Student'!$A:$Q, 10, FALSE), IF($E546="", "", "Not Admitted"))</f>
        <v/>
      </c>
      <c r="Q546" s="5" t="str">
        <f>IFERROR(VLOOKUP($E546,'SLCC Student'!$A:$Q,12,FALSE),IF($E546="","", "NotAdmitted"))</f>
        <v/>
      </c>
    </row>
    <row r="547" spans="1:17" x14ac:dyDescent="0.2">
      <c r="A547" s="5" t="str">
        <f>IFERROR(VLOOKUP($E547,'HS Info'!$A:$D,2,FALSE),IF($E547="","","Not in HS Info"))</f>
        <v/>
      </c>
      <c r="B547" s="6" t="str">
        <f>IFERROR(VLOOKUP($C547, 'SLCC Student'!$H:$R, 11, FALSE), IF($E547="", "",  "Not yet admitted"))</f>
        <v/>
      </c>
      <c r="C547" s="5" t="str">
        <f>IFERROR(VLOOKUP($E547,'SLCC Student'!$A:$R,8,FALSE), IF($E547="", "", "Not yet admitted"))</f>
        <v/>
      </c>
      <c r="D547" s="5" t="str">
        <f>IFERROR(VLOOKUP($E547, 'HS Info'!$A:$D, 3, FALSE), IF($E547="", "",  "Not in HS Info"))</f>
        <v/>
      </c>
      <c r="E547" t="str">
        <f>IF(ISBLANK('HS Info'!A546), "", 'HS Info'!A546)</f>
        <v/>
      </c>
      <c r="F547" s="5" t="str">
        <f>IFERROR(VLOOKUP($E547, 'HS Info'!$A:$D, 4, FALSE), IF($E547="", "", "Not in HS Info"))</f>
        <v/>
      </c>
      <c r="G547" t="str">
        <f>IF(_xlfn.MAXIFS(ACT!$K:$K, ACT!$B:$B, 'Vetting Master'!$C547)&gt;0, _xlfn.MAXIFS(ACT!$K:$K, ACT!$B:$B, 'Vetting Master'!$C547), IF($E547="", "", 0))</f>
        <v/>
      </c>
      <c r="H547" t="str">
        <f>IF(_xlfn.MAXIFS(ACT!$J:$J, ACT!$B:$B, 'Vetting Master'!$C547)&gt;0, _xlfn.MAXIFS(ACT!$J:$J, ACT!$B:$B, 'Vetting Master'!$C547), IF($E547="", "", 0))</f>
        <v/>
      </c>
      <c r="I547" t="str">
        <f>IF(_xlfn.MAXIFS('SLCC Placement'!K:K, 'SLCC Placement'!B:B, 'Vetting Master'!$C547)&gt;0, _xlfn.MAXIFS('SLCC Placement'!K:K, 'SLCC Placement'!B:B, 'Vetting Master'!$C547), IF($E547="", "", 0))</f>
        <v/>
      </c>
      <c r="J547" t="str">
        <f>IF(_xlfn.MAXIFS('SLCC Placement'!J:J, 'SLCC Placement'!B:B, 'Vetting Master'!$C547)&gt;0, _xlfn.MAXIFS('SLCC Placement'!J:J, 'SLCC Placement'!B:B, 'Vetting Master'!$C547), IF($E547="", "", 0))</f>
        <v/>
      </c>
      <c r="K547" s="5" t="str">
        <f>IFERROR(IF(AND(MATCH(C547,'AP Credit'!B:B,0)&gt;0, MATCH("ENGL 1010",'AP Credit'!J:J,0)&gt;0),"Yes","No"), IF($E547="", " ", "No"))</f>
        <v xml:space="preserve"> </v>
      </c>
      <c r="L547" s="11" t="str" cm="1">
        <f t="array" ref="L547">IF($E547="", "", _xlfn.IFNA(_xlfn.IFS( J547&gt;599,  "1210 - Verify C or Better",  AND(J547&gt;499, OR(I547&gt;13, G547&gt;17)), "1060 - Verify C or Better", AND( OR(G547&gt;17, I547&gt;13), OR(H547&gt;22, J547&gt;399)), "1050 - Verify C or Better", OR( H547&gt;21, J547&gt;299), "1010/1030/1040", OR( H547&gt;19, J547&gt;299), "1010/1030", OR( H547&gt;18, J547&gt;299), "1030"), "Verify C or better in Secondary Math 1,2,3"))</f>
        <v/>
      </c>
      <c r="M547" s="4" t="str">
        <f>IFERROR(VLOOKUP($E547, 'HS Info'!$A:$E, 5, FALSE), IF($E547="", "", "Not in HS Info"))</f>
        <v/>
      </c>
      <c r="N547" s="5" t="str">
        <f>IFERROR(VLOOKUP($C547,Holds!$C:$K, 2, FALSE), IF($E547="", "", 0))</f>
        <v/>
      </c>
      <c r="O547" s="7" t="str">
        <f>IF($E547="", "", _xlfn.XLOOKUP(C547, 'SLCC Student'!H:H, 'SLCC Student'!P:P, "Not Found", 0, 1))</f>
        <v/>
      </c>
      <c r="P547" s="5" t="str">
        <f>IFERROR(VLOOKUP($E547, 'SLCC Student'!$A:$Q, 10, FALSE), IF($E547="", "", "Not Admitted"))</f>
        <v/>
      </c>
      <c r="Q547" s="5" t="str">
        <f>IFERROR(VLOOKUP($E547,'SLCC Student'!$A:$Q,12,FALSE),IF($E547="","", "NotAdmitted"))</f>
        <v/>
      </c>
    </row>
    <row r="548" spans="1:17" x14ac:dyDescent="0.2">
      <c r="A548" s="5" t="str">
        <f>IFERROR(VLOOKUP($E548,'HS Info'!$A:$D,2,FALSE),IF($E548="","","Not in HS Info"))</f>
        <v/>
      </c>
      <c r="B548" s="6" t="str">
        <f>IFERROR(VLOOKUP($C548, 'SLCC Student'!$H:$R, 11, FALSE), IF($E548="", "",  "Not yet admitted"))</f>
        <v/>
      </c>
      <c r="C548" s="5" t="str">
        <f>IFERROR(VLOOKUP($E548,'SLCC Student'!$A:$R,8,FALSE), IF($E548="", "", "Not yet admitted"))</f>
        <v/>
      </c>
      <c r="D548" s="5" t="str">
        <f>IFERROR(VLOOKUP($E548, 'HS Info'!$A:$D, 3, FALSE), IF($E548="", "",  "Not in HS Info"))</f>
        <v/>
      </c>
      <c r="E548" t="str">
        <f>IF(ISBLANK('HS Info'!A547), "", 'HS Info'!A547)</f>
        <v/>
      </c>
      <c r="F548" s="5" t="str">
        <f>IFERROR(VLOOKUP($E548, 'HS Info'!$A:$D, 4, FALSE), IF($E548="", "", "Not in HS Info"))</f>
        <v/>
      </c>
      <c r="G548" t="str">
        <f>IF(_xlfn.MAXIFS(ACT!$K:$K, ACT!$B:$B, 'Vetting Master'!$C548)&gt;0, _xlfn.MAXIFS(ACT!$K:$K, ACT!$B:$B, 'Vetting Master'!$C548), IF($E548="", "", 0))</f>
        <v/>
      </c>
      <c r="H548" t="str">
        <f>IF(_xlfn.MAXIFS(ACT!$J:$J, ACT!$B:$B, 'Vetting Master'!$C548)&gt;0, _xlfn.MAXIFS(ACT!$J:$J, ACT!$B:$B, 'Vetting Master'!$C548), IF($E548="", "", 0))</f>
        <v/>
      </c>
      <c r="I548" t="str">
        <f>IF(_xlfn.MAXIFS('SLCC Placement'!K:K, 'SLCC Placement'!B:B, 'Vetting Master'!$C548)&gt;0, _xlfn.MAXIFS('SLCC Placement'!K:K, 'SLCC Placement'!B:B, 'Vetting Master'!$C548), IF($E548="", "", 0))</f>
        <v/>
      </c>
      <c r="J548" t="str">
        <f>IF(_xlfn.MAXIFS('SLCC Placement'!J:J, 'SLCC Placement'!B:B, 'Vetting Master'!$C548)&gt;0, _xlfn.MAXIFS('SLCC Placement'!J:J, 'SLCC Placement'!B:B, 'Vetting Master'!$C548), IF($E548="", "", 0))</f>
        <v/>
      </c>
      <c r="K548" s="5" t="str">
        <f>IFERROR(IF(AND(MATCH(C548,'AP Credit'!B:B,0)&gt;0, MATCH("ENGL 1010",'AP Credit'!J:J,0)&gt;0),"Yes","No"), IF($E548="", " ", "No"))</f>
        <v xml:space="preserve"> </v>
      </c>
      <c r="L548" s="11" t="str" cm="1">
        <f t="array" ref="L548">IF($E548="", "", _xlfn.IFNA(_xlfn.IFS( J548&gt;599,  "1210 - Verify C or Better",  AND(J548&gt;499, OR(I548&gt;13, G548&gt;17)), "1060 - Verify C or Better", AND( OR(G548&gt;17, I548&gt;13), OR(H548&gt;22, J548&gt;399)), "1050 - Verify C or Better", OR( H548&gt;21, J548&gt;299), "1010/1030/1040", OR( H548&gt;19, J548&gt;299), "1010/1030", OR( H548&gt;18, J548&gt;299), "1030"), "Verify C or better in Secondary Math 1,2,3"))</f>
        <v/>
      </c>
      <c r="M548" s="4" t="str">
        <f>IFERROR(VLOOKUP($E548, 'HS Info'!$A:$E, 5, FALSE), IF($E548="", "", "Not in HS Info"))</f>
        <v/>
      </c>
      <c r="N548" s="5" t="str">
        <f>IFERROR(VLOOKUP($C548,Holds!$C:$K, 2, FALSE), IF($E548="", "", 0))</f>
        <v/>
      </c>
      <c r="O548" s="7" t="str">
        <f>IF($E548="", "", _xlfn.XLOOKUP(C548, 'SLCC Student'!H:H, 'SLCC Student'!P:P, "Not Found", 0, 1))</f>
        <v/>
      </c>
      <c r="P548" s="5" t="str">
        <f>IFERROR(VLOOKUP($E548, 'SLCC Student'!$A:$Q, 10, FALSE), IF($E548="", "", "Not Admitted"))</f>
        <v/>
      </c>
      <c r="Q548" s="5" t="str">
        <f>IFERROR(VLOOKUP($E548,'SLCC Student'!$A:$Q,12,FALSE),IF($E548="","", "NotAdmitted"))</f>
        <v/>
      </c>
    </row>
    <row r="549" spans="1:17" x14ac:dyDescent="0.2">
      <c r="A549" s="5" t="str">
        <f>IFERROR(VLOOKUP($E549,'HS Info'!$A:$D,2,FALSE),IF($E549="","","Not in HS Info"))</f>
        <v/>
      </c>
      <c r="B549" s="6" t="str">
        <f>IFERROR(VLOOKUP($C549, 'SLCC Student'!$H:$R, 11, FALSE), IF($E549="", "",  "Not yet admitted"))</f>
        <v/>
      </c>
      <c r="C549" s="5" t="str">
        <f>IFERROR(VLOOKUP($E549,'SLCC Student'!$A:$R,8,FALSE), IF($E549="", "", "Not yet admitted"))</f>
        <v/>
      </c>
      <c r="D549" s="5" t="str">
        <f>IFERROR(VLOOKUP($E549, 'HS Info'!$A:$D, 3, FALSE), IF($E549="", "",  "Not in HS Info"))</f>
        <v/>
      </c>
      <c r="E549" t="str">
        <f>IF(ISBLANK('HS Info'!A548), "", 'HS Info'!A548)</f>
        <v/>
      </c>
      <c r="F549" s="5" t="str">
        <f>IFERROR(VLOOKUP($E549, 'HS Info'!$A:$D, 4, FALSE), IF($E549="", "", "Not in HS Info"))</f>
        <v/>
      </c>
      <c r="G549" t="str">
        <f>IF(_xlfn.MAXIFS(ACT!$K:$K, ACT!$B:$B, 'Vetting Master'!$C549)&gt;0, _xlfn.MAXIFS(ACT!$K:$K, ACT!$B:$B, 'Vetting Master'!$C549), IF($E549="", "", 0))</f>
        <v/>
      </c>
      <c r="H549" t="str">
        <f>IF(_xlfn.MAXIFS(ACT!$J:$J, ACT!$B:$B, 'Vetting Master'!$C549)&gt;0, _xlfn.MAXIFS(ACT!$J:$J, ACT!$B:$B, 'Vetting Master'!$C549), IF($E549="", "", 0))</f>
        <v/>
      </c>
      <c r="I549" t="str">
        <f>IF(_xlfn.MAXIFS('SLCC Placement'!K:K, 'SLCC Placement'!B:B, 'Vetting Master'!$C549)&gt;0, _xlfn.MAXIFS('SLCC Placement'!K:K, 'SLCC Placement'!B:B, 'Vetting Master'!$C549), IF($E549="", "", 0))</f>
        <v/>
      </c>
      <c r="J549" t="str">
        <f>IF(_xlfn.MAXIFS('SLCC Placement'!J:J, 'SLCC Placement'!B:B, 'Vetting Master'!$C549)&gt;0, _xlfn.MAXIFS('SLCC Placement'!J:J, 'SLCC Placement'!B:B, 'Vetting Master'!$C549), IF($E549="", "", 0))</f>
        <v/>
      </c>
      <c r="K549" s="5" t="str">
        <f>IFERROR(IF(AND(MATCH(C549,'AP Credit'!B:B,0)&gt;0, MATCH("ENGL 1010",'AP Credit'!J:J,0)&gt;0),"Yes","No"), IF($E549="", " ", "No"))</f>
        <v xml:space="preserve"> </v>
      </c>
      <c r="L549" s="11" t="str" cm="1">
        <f t="array" ref="L549">IF($E549="", "", _xlfn.IFNA(_xlfn.IFS( J549&gt;599,  "1210 - Verify C or Better",  AND(J549&gt;499, OR(I549&gt;13, G549&gt;17)), "1060 - Verify C or Better", AND( OR(G549&gt;17, I549&gt;13), OR(H549&gt;22, J549&gt;399)), "1050 - Verify C or Better", OR( H549&gt;21, J549&gt;299), "1010/1030/1040", OR( H549&gt;19, J549&gt;299), "1010/1030", OR( H549&gt;18, J549&gt;299), "1030"), "Verify C or better in Secondary Math 1,2,3"))</f>
        <v/>
      </c>
      <c r="M549" s="4" t="str">
        <f>IFERROR(VLOOKUP($E549, 'HS Info'!$A:$E, 5, FALSE), IF($E549="", "", "Not in HS Info"))</f>
        <v/>
      </c>
      <c r="N549" s="5" t="str">
        <f>IFERROR(VLOOKUP($C549,Holds!$C:$K, 2, FALSE), IF($E549="", "", 0))</f>
        <v/>
      </c>
      <c r="O549" s="7" t="str">
        <f>IF($E549="", "", _xlfn.XLOOKUP(C549, 'SLCC Student'!H:H, 'SLCC Student'!P:P, "Not Found", 0, 1))</f>
        <v/>
      </c>
      <c r="P549" s="5" t="str">
        <f>IFERROR(VLOOKUP($E549, 'SLCC Student'!$A:$Q, 10, FALSE), IF($E549="", "", "Not Admitted"))</f>
        <v/>
      </c>
      <c r="Q549" s="5" t="str">
        <f>IFERROR(VLOOKUP($E549,'SLCC Student'!$A:$Q,12,FALSE),IF($E549="","", "NotAdmitted"))</f>
        <v/>
      </c>
    </row>
    <row r="550" spans="1:17" x14ac:dyDescent="0.2">
      <c r="A550" s="5" t="str">
        <f>IFERROR(VLOOKUP($E550,'HS Info'!$A:$D,2,FALSE),IF($E550="","","Not in HS Info"))</f>
        <v/>
      </c>
      <c r="B550" s="6" t="str">
        <f>IFERROR(VLOOKUP($C550, 'SLCC Student'!$H:$R, 11, FALSE), IF($E550="", "",  "Not yet admitted"))</f>
        <v/>
      </c>
      <c r="C550" s="5" t="str">
        <f>IFERROR(VLOOKUP($E550,'SLCC Student'!$A:$R,8,FALSE), IF($E550="", "", "Not yet admitted"))</f>
        <v/>
      </c>
      <c r="D550" s="5" t="str">
        <f>IFERROR(VLOOKUP($E550, 'HS Info'!$A:$D, 3, FALSE), IF($E550="", "",  "Not in HS Info"))</f>
        <v/>
      </c>
      <c r="E550" t="str">
        <f>IF(ISBLANK('HS Info'!A549), "", 'HS Info'!A549)</f>
        <v/>
      </c>
      <c r="F550" s="5" t="str">
        <f>IFERROR(VLOOKUP($E550, 'HS Info'!$A:$D, 4, FALSE), IF($E550="", "", "Not in HS Info"))</f>
        <v/>
      </c>
      <c r="G550" t="str">
        <f>IF(_xlfn.MAXIFS(ACT!$K:$K, ACT!$B:$B, 'Vetting Master'!$C550)&gt;0, _xlfn.MAXIFS(ACT!$K:$K, ACT!$B:$B, 'Vetting Master'!$C550), IF($E550="", "", 0))</f>
        <v/>
      </c>
      <c r="H550" t="str">
        <f>IF(_xlfn.MAXIFS(ACT!$J:$J, ACT!$B:$B, 'Vetting Master'!$C550)&gt;0, _xlfn.MAXIFS(ACT!$J:$J, ACT!$B:$B, 'Vetting Master'!$C550), IF($E550="", "", 0))</f>
        <v/>
      </c>
      <c r="I550" t="str">
        <f>IF(_xlfn.MAXIFS('SLCC Placement'!K:K, 'SLCC Placement'!B:B, 'Vetting Master'!$C550)&gt;0, _xlfn.MAXIFS('SLCC Placement'!K:K, 'SLCC Placement'!B:B, 'Vetting Master'!$C550), IF($E550="", "", 0))</f>
        <v/>
      </c>
      <c r="J550" t="str">
        <f>IF(_xlfn.MAXIFS('SLCC Placement'!J:J, 'SLCC Placement'!B:B, 'Vetting Master'!$C550)&gt;0, _xlfn.MAXIFS('SLCC Placement'!J:J, 'SLCC Placement'!B:B, 'Vetting Master'!$C550), IF($E550="", "", 0))</f>
        <v/>
      </c>
      <c r="K550" s="5" t="str">
        <f>IFERROR(IF(AND(MATCH(C550,'AP Credit'!B:B,0)&gt;0, MATCH("ENGL 1010",'AP Credit'!J:J,0)&gt;0),"Yes","No"), IF($E550="", " ", "No"))</f>
        <v xml:space="preserve"> </v>
      </c>
      <c r="L550" s="11" t="str" cm="1">
        <f t="array" ref="L550">IF($E550="", "", _xlfn.IFNA(_xlfn.IFS( J550&gt;599,  "1210 - Verify C or Better",  AND(J550&gt;499, OR(I550&gt;13, G550&gt;17)), "1060 - Verify C or Better", AND( OR(G550&gt;17, I550&gt;13), OR(H550&gt;22, J550&gt;399)), "1050 - Verify C or Better", OR( H550&gt;21, J550&gt;299), "1010/1030/1040", OR( H550&gt;19, J550&gt;299), "1010/1030", OR( H550&gt;18, J550&gt;299), "1030"), "Verify C or better in Secondary Math 1,2,3"))</f>
        <v/>
      </c>
      <c r="M550" s="4" t="str">
        <f>IFERROR(VLOOKUP($E550, 'HS Info'!$A:$E, 5, FALSE), IF($E550="", "", "Not in HS Info"))</f>
        <v/>
      </c>
      <c r="N550" s="5" t="str">
        <f>IFERROR(VLOOKUP($C550,Holds!$C:$K, 2, FALSE), IF($E550="", "", 0))</f>
        <v/>
      </c>
      <c r="O550" s="7" t="str">
        <f>IF($E550="", "", _xlfn.XLOOKUP(C550, 'SLCC Student'!H:H, 'SLCC Student'!P:P, "Not Found", 0, 1))</f>
        <v/>
      </c>
      <c r="P550" s="5" t="str">
        <f>IFERROR(VLOOKUP($E550, 'SLCC Student'!$A:$Q, 10, FALSE), IF($E550="", "", "Not Admitted"))</f>
        <v/>
      </c>
      <c r="Q550" s="5" t="str">
        <f>IFERROR(VLOOKUP($E550,'SLCC Student'!$A:$Q,12,FALSE),IF($E550="","", "NotAdmitted"))</f>
        <v/>
      </c>
    </row>
    <row r="551" spans="1:17" x14ac:dyDescent="0.2">
      <c r="A551" s="5" t="str">
        <f>IFERROR(VLOOKUP($E551,'HS Info'!$A:$D,2,FALSE),IF($E551="","","Not in HS Info"))</f>
        <v/>
      </c>
      <c r="B551" s="6" t="str">
        <f>IFERROR(VLOOKUP($C551, 'SLCC Student'!$H:$R, 11, FALSE), IF($E551="", "",  "Not yet admitted"))</f>
        <v/>
      </c>
      <c r="C551" s="5" t="str">
        <f>IFERROR(VLOOKUP($E551,'SLCC Student'!$A:$R,8,FALSE), IF($E551="", "", "Not yet admitted"))</f>
        <v/>
      </c>
      <c r="D551" s="5" t="str">
        <f>IFERROR(VLOOKUP($E551, 'HS Info'!$A:$D, 3, FALSE), IF($E551="", "",  "Not in HS Info"))</f>
        <v/>
      </c>
      <c r="E551" t="str">
        <f>IF(ISBLANK('HS Info'!A550), "", 'HS Info'!A550)</f>
        <v/>
      </c>
      <c r="F551" s="5" t="str">
        <f>IFERROR(VLOOKUP($E551, 'HS Info'!$A:$D, 4, FALSE), IF($E551="", "", "Not in HS Info"))</f>
        <v/>
      </c>
      <c r="G551" t="str">
        <f>IF(_xlfn.MAXIFS(ACT!$K:$K, ACT!$B:$B, 'Vetting Master'!$C551)&gt;0, _xlfn.MAXIFS(ACT!$K:$K, ACT!$B:$B, 'Vetting Master'!$C551), IF($E551="", "", 0))</f>
        <v/>
      </c>
      <c r="H551" t="str">
        <f>IF(_xlfn.MAXIFS(ACT!$J:$J, ACT!$B:$B, 'Vetting Master'!$C551)&gt;0, _xlfn.MAXIFS(ACT!$J:$J, ACT!$B:$B, 'Vetting Master'!$C551), IF($E551="", "", 0))</f>
        <v/>
      </c>
      <c r="I551" t="str">
        <f>IF(_xlfn.MAXIFS('SLCC Placement'!K:K, 'SLCC Placement'!B:B, 'Vetting Master'!$C551)&gt;0, _xlfn.MAXIFS('SLCC Placement'!K:K, 'SLCC Placement'!B:B, 'Vetting Master'!$C551), IF($E551="", "", 0))</f>
        <v/>
      </c>
      <c r="J551" t="str">
        <f>IF(_xlfn.MAXIFS('SLCC Placement'!J:J, 'SLCC Placement'!B:B, 'Vetting Master'!$C551)&gt;0, _xlfn.MAXIFS('SLCC Placement'!J:J, 'SLCC Placement'!B:B, 'Vetting Master'!$C551), IF($E551="", "", 0))</f>
        <v/>
      </c>
      <c r="K551" s="5" t="str">
        <f>IFERROR(IF(AND(MATCH(C551,'AP Credit'!B:B,0)&gt;0, MATCH("ENGL 1010",'AP Credit'!J:J,0)&gt;0),"Yes","No"), IF($E551="", " ", "No"))</f>
        <v xml:space="preserve"> </v>
      </c>
      <c r="L551" s="11" t="str" cm="1">
        <f t="array" ref="L551">IF($E551="", "", _xlfn.IFNA(_xlfn.IFS( J551&gt;599,  "1210 - Verify C or Better",  AND(J551&gt;499, OR(I551&gt;13, G551&gt;17)), "1060 - Verify C or Better", AND( OR(G551&gt;17, I551&gt;13), OR(H551&gt;22, J551&gt;399)), "1050 - Verify C or Better", OR( H551&gt;21, J551&gt;299), "1010/1030/1040", OR( H551&gt;19, J551&gt;299), "1010/1030", OR( H551&gt;18, J551&gt;299), "1030"), "Verify C or better in Secondary Math 1,2,3"))</f>
        <v/>
      </c>
      <c r="M551" s="4" t="str">
        <f>IFERROR(VLOOKUP($E551, 'HS Info'!$A:$E, 5, FALSE), IF($E551="", "", "Not in HS Info"))</f>
        <v/>
      </c>
      <c r="N551" s="5" t="str">
        <f>IFERROR(VLOOKUP($C551,Holds!$C:$K, 2, FALSE), IF($E551="", "", 0))</f>
        <v/>
      </c>
      <c r="O551" s="7" t="str">
        <f>IF($E551="", "", _xlfn.XLOOKUP(C551, 'SLCC Student'!H:H, 'SLCC Student'!P:P, "Not Found", 0, 1))</f>
        <v/>
      </c>
      <c r="P551" s="5" t="str">
        <f>IFERROR(VLOOKUP($E551, 'SLCC Student'!$A:$Q, 10, FALSE), IF($E551="", "", "Not Admitted"))</f>
        <v/>
      </c>
      <c r="Q551" s="5" t="str">
        <f>IFERROR(VLOOKUP($E551,'SLCC Student'!$A:$Q,12,FALSE),IF($E551="","", "NotAdmitted"))</f>
        <v/>
      </c>
    </row>
    <row r="552" spans="1:17" x14ac:dyDescent="0.2">
      <c r="A552" s="5" t="str">
        <f>IFERROR(VLOOKUP($E552,'HS Info'!$A:$D,2,FALSE),IF($E552="","","Not in HS Info"))</f>
        <v/>
      </c>
      <c r="B552" s="6" t="str">
        <f>IFERROR(VLOOKUP($C552, 'SLCC Student'!$H:$R, 11, FALSE), IF($E552="", "",  "Not yet admitted"))</f>
        <v/>
      </c>
      <c r="C552" s="5" t="str">
        <f>IFERROR(VLOOKUP($E552,'SLCC Student'!$A:$R,8,FALSE), IF($E552="", "", "Not yet admitted"))</f>
        <v/>
      </c>
      <c r="D552" s="5" t="str">
        <f>IFERROR(VLOOKUP($E552, 'HS Info'!$A:$D, 3, FALSE), IF($E552="", "",  "Not in HS Info"))</f>
        <v/>
      </c>
      <c r="E552" t="str">
        <f>IF(ISBLANK('HS Info'!A551), "", 'HS Info'!A551)</f>
        <v/>
      </c>
      <c r="F552" s="5" t="str">
        <f>IFERROR(VLOOKUP($E552, 'HS Info'!$A:$D, 4, FALSE), IF($E552="", "", "Not in HS Info"))</f>
        <v/>
      </c>
      <c r="G552" t="str">
        <f>IF(_xlfn.MAXIFS(ACT!$K:$K, ACT!$B:$B, 'Vetting Master'!$C552)&gt;0, _xlfn.MAXIFS(ACT!$K:$K, ACT!$B:$B, 'Vetting Master'!$C552), IF($E552="", "", 0))</f>
        <v/>
      </c>
      <c r="H552" t="str">
        <f>IF(_xlfn.MAXIFS(ACT!$J:$J, ACT!$B:$B, 'Vetting Master'!$C552)&gt;0, _xlfn.MAXIFS(ACT!$J:$J, ACT!$B:$B, 'Vetting Master'!$C552), IF($E552="", "", 0))</f>
        <v/>
      </c>
      <c r="I552" t="str">
        <f>IF(_xlfn.MAXIFS('SLCC Placement'!K:K, 'SLCC Placement'!B:B, 'Vetting Master'!$C552)&gt;0, _xlfn.MAXIFS('SLCC Placement'!K:K, 'SLCC Placement'!B:B, 'Vetting Master'!$C552), IF($E552="", "", 0))</f>
        <v/>
      </c>
      <c r="J552" t="str">
        <f>IF(_xlfn.MAXIFS('SLCC Placement'!J:J, 'SLCC Placement'!B:B, 'Vetting Master'!$C552)&gt;0, _xlfn.MAXIFS('SLCC Placement'!J:J, 'SLCC Placement'!B:B, 'Vetting Master'!$C552), IF($E552="", "", 0))</f>
        <v/>
      </c>
      <c r="K552" s="5" t="str">
        <f>IFERROR(IF(AND(MATCH(C552,'AP Credit'!B:B,0)&gt;0, MATCH("ENGL 1010",'AP Credit'!J:J,0)&gt;0),"Yes","No"), IF($E552="", " ", "No"))</f>
        <v xml:space="preserve"> </v>
      </c>
      <c r="L552" s="11" t="str" cm="1">
        <f t="array" ref="L552">IF($E552="", "", _xlfn.IFNA(_xlfn.IFS( J552&gt;599,  "1210 - Verify C or Better",  AND(J552&gt;499, OR(I552&gt;13, G552&gt;17)), "1060 - Verify C or Better", AND( OR(G552&gt;17, I552&gt;13), OR(H552&gt;22, J552&gt;399)), "1050 - Verify C or Better", OR( H552&gt;21, J552&gt;299), "1010/1030/1040", OR( H552&gt;19, J552&gt;299), "1010/1030", OR( H552&gt;18, J552&gt;299), "1030"), "Verify C or better in Secondary Math 1,2,3"))</f>
        <v/>
      </c>
      <c r="M552" s="4" t="str">
        <f>IFERROR(VLOOKUP($E552, 'HS Info'!$A:$E, 5, FALSE), IF($E552="", "", "Not in HS Info"))</f>
        <v/>
      </c>
      <c r="N552" s="5" t="str">
        <f>IFERROR(VLOOKUP($C552,Holds!$C:$K, 2, FALSE), IF($E552="", "", 0))</f>
        <v/>
      </c>
      <c r="O552" s="7" t="str">
        <f>IF($E552="", "", _xlfn.XLOOKUP(C552, 'SLCC Student'!H:H, 'SLCC Student'!P:P, "Not Found", 0, 1))</f>
        <v/>
      </c>
      <c r="P552" s="5" t="str">
        <f>IFERROR(VLOOKUP($E552, 'SLCC Student'!$A:$Q, 10, FALSE), IF($E552="", "", "Not Admitted"))</f>
        <v/>
      </c>
      <c r="Q552" s="5" t="str">
        <f>IFERROR(VLOOKUP($E552,'SLCC Student'!$A:$Q,12,FALSE),IF($E552="","", "NotAdmitted"))</f>
        <v/>
      </c>
    </row>
    <row r="553" spans="1:17" x14ac:dyDescent="0.2">
      <c r="A553" s="5" t="str">
        <f>IFERROR(VLOOKUP($E553,'HS Info'!$A:$D,2,FALSE),IF($E553="","","Not in HS Info"))</f>
        <v/>
      </c>
      <c r="B553" s="6" t="str">
        <f>IFERROR(VLOOKUP($C553, 'SLCC Student'!$H:$R, 11, FALSE), IF($E553="", "",  "Not yet admitted"))</f>
        <v/>
      </c>
      <c r="C553" s="5" t="str">
        <f>IFERROR(VLOOKUP($E553,'SLCC Student'!$A:$R,8,FALSE), IF($E553="", "", "Not yet admitted"))</f>
        <v/>
      </c>
      <c r="D553" s="5" t="str">
        <f>IFERROR(VLOOKUP($E553, 'HS Info'!$A:$D, 3, FALSE), IF($E553="", "",  "Not in HS Info"))</f>
        <v/>
      </c>
      <c r="E553" t="str">
        <f>IF(ISBLANK('HS Info'!A552), "", 'HS Info'!A552)</f>
        <v/>
      </c>
      <c r="F553" s="5" t="str">
        <f>IFERROR(VLOOKUP($E553, 'HS Info'!$A:$D, 4, FALSE), IF($E553="", "", "Not in HS Info"))</f>
        <v/>
      </c>
      <c r="G553" t="str">
        <f>IF(_xlfn.MAXIFS(ACT!$K:$K, ACT!$B:$B, 'Vetting Master'!$C553)&gt;0, _xlfn.MAXIFS(ACT!$K:$K, ACT!$B:$B, 'Vetting Master'!$C553), IF($E553="", "", 0))</f>
        <v/>
      </c>
      <c r="H553" t="str">
        <f>IF(_xlfn.MAXIFS(ACT!$J:$J, ACT!$B:$B, 'Vetting Master'!$C553)&gt;0, _xlfn.MAXIFS(ACT!$J:$J, ACT!$B:$B, 'Vetting Master'!$C553), IF($E553="", "", 0))</f>
        <v/>
      </c>
      <c r="I553" t="str">
        <f>IF(_xlfn.MAXIFS('SLCC Placement'!K:K, 'SLCC Placement'!B:B, 'Vetting Master'!$C553)&gt;0, _xlfn.MAXIFS('SLCC Placement'!K:K, 'SLCC Placement'!B:B, 'Vetting Master'!$C553), IF($E553="", "", 0))</f>
        <v/>
      </c>
      <c r="J553" t="str">
        <f>IF(_xlfn.MAXIFS('SLCC Placement'!J:J, 'SLCC Placement'!B:B, 'Vetting Master'!$C553)&gt;0, _xlfn.MAXIFS('SLCC Placement'!J:J, 'SLCC Placement'!B:B, 'Vetting Master'!$C553), IF($E553="", "", 0))</f>
        <v/>
      </c>
      <c r="K553" s="5" t="str">
        <f>IFERROR(IF(AND(MATCH(C553,'AP Credit'!B:B,0)&gt;0, MATCH("ENGL 1010",'AP Credit'!J:J,0)&gt;0),"Yes","No"), IF($E553="", " ", "No"))</f>
        <v xml:space="preserve"> </v>
      </c>
      <c r="L553" s="11" t="str" cm="1">
        <f t="array" ref="L553">IF($E553="", "", _xlfn.IFNA(_xlfn.IFS( J553&gt;599,  "1210 - Verify C or Better",  AND(J553&gt;499, OR(I553&gt;13, G553&gt;17)), "1060 - Verify C or Better", AND( OR(G553&gt;17, I553&gt;13), OR(H553&gt;22, J553&gt;399)), "1050 - Verify C or Better", OR( H553&gt;21, J553&gt;299), "1010/1030/1040", OR( H553&gt;19, J553&gt;299), "1010/1030", OR( H553&gt;18, J553&gt;299), "1030"), "Verify C or better in Secondary Math 1,2,3"))</f>
        <v/>
      </c>
      <c r="M553" s="4" t="str">
        <f>IFERROR(VLOOKUP($E553, 'HS Info'!$A:$E, 5, FALSE), IF($E553="", "", "Not in HS Info"))</f>
        <v/>
      </c>
      <c r="N553" s="5" t="str">
        <f>IFERROR(VLOOKUP($C553,Holds!$C:$K, 2, FALSE), IF($E553="", "", 0))</f>
        <v/>
      </c>
      <c r="O553" s="7" t="str">
        <f>IF($E553="", "", _xlfn.XLOOKUP(C553, 'SLCC Student'!H:H, 'SLCC Student'!P:P, "Not Found", 0, 1))</f>
        <v/>
      </c>
      <c r="P553" s="5" t="str">
        <f>IFERROR(VLOOKUP($E553, 'SLCC Student'!$A:$Q, 10, FALSE), IF($E553="", "", "Not Admitted"))</f>
        <v/>
      </c>
      <c r="Q553" s="5" t="str">
        <f>IFERROR(VLOOKUP($E553,'SLCC Student'!$A:$Q,12,FALSE),IF($E553="","", "NotAdmitted"))</f>
        <v/>
      </c>
    </row>
    <row r="554" spans="1:17" x14ac:dyDescent="0.2">
      <c r="A554" s="5" t="str">
        <f>IFERROR(VLOOKUP($E554,'HS Info'!$A:$D,2,FALSE),IF($E554="","","Not in HS Info"))</f>
        <v/>
      </c>
      <c r="B554" s="6" t="str">
        <f>IFERROR(VLOOKUP($C554, 'SLCC Student'!$H:$R, 11, FALSE), IF($E554="", "",  "Not yet admitted"))</f>
        <v/>
      </c>
      <c r="C554" s="5" t="str">
        <f>IFERROR(VLOOKUP($E554,'SLCC Student'!$A:$R,8,FALSE), IF($E554="", "", "Not yet admitted"))</f>
        <v/>
      </c>
      <c r="D554" s="5" t="str">
        <f>IFERROR(VLOOKUP($E554, 'HS Info'!$A:$D, 3, FALSE), IF($E554="", "",  "Not in HS Info"))</f>
        <v/>
      </c>
      <c r="E554" t="str">
        <f>IF(ISBLANK('HS Info'!A553), "", 'HS Info'!A553)</f>
        <v/>
      </c>
      <c r="F554" s="5" t="str">
        <f>IFERROR(VLOOKUP($E554, 'HS Info'!$A:$D, 4, FALSE), IF($E554="", "", "Not in HS Info"))</f>
        <v/>
      </c>
      <c r="G554" t="str">
        <f>IF(_xlfn.MAXIFS(ACT!$K:$K, ACT!$B:$B, 'Vetting Master'!$C554)&gt;0, _xlfn.MAXIFS(ACT!$K:$K, ACT!$B:$B, 'Vetting Master'!$C554), IF($E554="", "", 0))</f>
        <v/>
      </c>
      <c r="H554" t="str">
        <f>IF(_xlfn.MAXIFS(ACT!$J:$J, ACT!$B:$B, 'Vetting Master'!$C554)&gt;0, _xlfn.MAXIFS(ACT!$J:$J, ACT!$B:$B, 'Vetting Master'!$C554), IF($E554="", "", 0))</f>
        <v/>
      </c>
      <c r="I554" t="str">
        <f>IF(_xlfn.MAXIFS('SLCC Placement'!K:K, 'SLCC Placement'!B:B, 'Vetting Master'!$C554)&gt;0, _xlfn.MAXIFS('SLCC Placement'!K:K, 'SLCC Placement'!B:B, 'Vetting Master'!$C554), IF($E554="", "", 0))</f>
        <v/>
      </c>
      <c r="J554" t="str">
        <f>IF(_xlfn.MAXIFS('SLCC Placement'!J:J, 'SLCC Placement'!B:B, 'Vetting Master'!$C554)&gt;0, _xlfn.MAXIFS('SLCC Placement'!J:J, 'SLCC Placement'!B:B, 'Vetting Master'!$C554), IF($E554="", "", 0))</f>
        <v/>
      </c>
      <c r="K554" s="5" t="str">
        <f>IFERROR(IF(AND(MATCH(C554,'AP Credit'!B:B,0)&gt;0, MATCH("ENGL 1010",'AP Credit'!J:J,0)&gt;0),"Yes","No"), IF($E554="", " ", "No"))</f>
        <v xml:space="preserve"> </v>
      </c>
      <c r="L554" s="11" t="str" cm="1">
        <f t="array" ref="L554">IF($E554="", "", _xlfn.IFNA(_xlfn.IFS( J554&gt;599,  "1210 - Verify C or Better",  AND(J554&gt;499, OR(I554&gt;13, G554&gt;17)), "1060 - Verify C or Better", AND( OR(G554&gt;17, I554&gt;13), OR(H554&gt;22, J554&gt;399)), "1050 - Verify C or Better", OR( H554&gt;21, J554&gt;299), "1010/1030/1040", OR( H554&gt;19, J554&gt;299), "1010/1030", OR( H554&gt;18, J554&gt;299), "1030"), "Verify C or better in Secondary Math 1,2,3"))</f>
        <v/>
      </c>
      <c r="M554" s="4" t="str">
        <f>IFERROR(VLOOKUP($E554, 'HS Info'!$A:$E, 5, FALSE), IF($E554="", "", "Not in HS Info"))</f>
        <v/>
      </c>
      <c r="N554" s="5" t="str">
        <f>IFERROR(VLOOKUP($C554,Holds!$C:$K, 2, FALSE), IF($E554="", "", 0))</f>
        <v/>
      </c>
      <c r="O554" s="7" t="str">
        <f>IF($E554="", "", _xlfn.XLOOKUP(C554, 'SLCC Student'!H:H, 'SLCC Student'!P:P, "Not Found", 0, 1))</f>
        <v/>
      </c>
      <c r="P554" s="5" t="str">
        <f>IFERROR(VLOOKUP($E554, 'SLCC Student'!$A:$Q, 10, FALSE), IF($E554="", "", "Not Admitted"))</f>
        <v/>
      </c>
      <c r="Q554" s="5" t="str">
        <f>IFERROR(VLOOKUP($E554,'SLCC Student'!$A:$Q,12,FALSE),IF($E554="","", "NotAdmitted"))</f>
        <v/>
      </c>
    </row>
    <row r="555" spans="1:17" x14ac:dyDescent="0.2">
      <c r="A555" s="5" t="str">
        <f>IFERROR(VLOOKUP($E555,'HS Info'!$A:$D,2,FALSE),IF($E555="","","Not in HS Info"))</f>
        <v/>
      </c>
      <c r="B555" s="6" t="str">
        <f>IFERROR(VLOOKUP($C555, 'SLCC Student'!$H:$R, 11, FALSE), IF($E555="", "",  "Not yet admitted"))</f>
        <v/>
      </c>
      <c r="C555" s="5" t="str">
        <f>IFERROR(VLOOKUP($E555,'SLCC Student'!$A:$R,8,FALSE), IF($E555="", "", "Not yet admitted"))</f>
        <v/>
      </c>
      <c r="D555" s="5" t="str">
        <f>IFERROR(VLOOKUP($E555, 'HS Info'!$A:$D, 3, FALSE), IF($E555="", "",  "Not in HS Info"))</f>
        <v/>
      </c>
      <c r="E555" t="str">
        <f>IF(ISBLANK('HS Info'!A554), "", 'HS Info'!A554)</f>
        <v/>
      </c>
      <c r="F555" s="5" t="str">
        <f>IFERROR(VLOOKUP($E555, 'HS Info'!$A:$D, 4, FALSE), IF($E555="", "", "Not in HS Info"))</f>
        <v/>
      </c>
      <c r="G555" t="str">
        <f>IF(_xlfn.MAXIFS(ACT!$K:$K, ACT!$B:$B, 'Vetting Master'!$C555)&gt;0, _xlfn.MAXIFS(ACT!$K:$K, ACT!$B:$B, 'Vetting Master'!$C555), IF($E555="", "", 0))</f>
        <v/>
      </c>
      <c r="H555" t="str">
        <f>IF(_xlfn.MAXIFS(ACT!$J:$J, ACT!$B:$B, 'Vetting Master'!$C555)&gt;0, _xlfn.MAXIFS(ACT!$J:$J, ACT!$B:$B, 'Vetting Master'!$C555), IF($E555="", "", 0))</f>
        <v/>
      </c>
      <c r="I555" t="str">
        <f>IF(_xlfn.MAXIFS('SLCC Placement'!K:K, 'SLCC Placement'!B:B, 'Vetting Master'!$C555)&gt;0, _xlfn.MAXIFS('SLCC Placement'!K:K, 'SLCC Placement'!B:B, 'Vetting Master'!$C555), IF($E555="", "", 0))</f>
        <v/>
      </c>
      <c r="J555" t="str">
        <f>IF(_xlfn.MAXIFS('SLCC Placement'!J:J, 'SLCC Placement'!B:B, 'Vetting Master'!$C555)&gt;0, _xlfn.MAXIFS('SLCC Placement'!J:J, 'SLCC Placement'!B:B, 'Vetting Master'!$C555), IF($E555="", "", 0))</f>
        <v/>
      </c>
      <c r="K555" s="5" t="str">
        <f>IFERROR(IF(AND(MATCH(C555,'AP Credit'!B:B,0)&gt;0, MATCH("ENGL 1010",'AP Credit'!J:J,0)&gt;0),"Yes","No"), IF($E555="", " ", "No"))</f>
        <v xml:space="preserve"> </v>
      </c>
      <c r="L555" s="11" t="str" cm="1">
        <f t="array" ref="L555">IF($E555="", "", _xlfn.IFNA(_xlfn.IFS( J555&gt;599,  "1210 - Verify C or Better",  AND(J555&gt;499, OR(I555&gt;13, G555&gt;17)), "1060 - Verify C or Better", AND( OR(G555&gt;17, I555&gt;13), OR(H555&gt;22, J555&gt;399)), "1050 - Verify C or Better", OR( H555&gt;21, J555&gt;299), "1010/1030/1040", OR( H555&gt;19, J555&gt;299), "1010/1030", OR( H555&gt;18, J555&gt;299), "1030"), "Verify C or better in Secondary Math 1,2,3"))</f>
        <v/>
      </c>
      <c r="M555" s="4" t="str">
        <f>IFERROR(VLOOKUP($E555, 'HS Info'!$A:$E, 5, FALSE), IF($E555="", "", "Not in HS Info"))</f>
        <v/>
      </c>
      <c r="N555" s="5" t="str">
        <f>IFERROR(VLOOKUP($C555,Holds!$C:$K, 2, FALSE), IF($E555="", "", 0))</f>
        <v/>
      </c>
      <c r="O555" s="7" t="str">
        <f>IF($E555="", "", _xlfn.XLOOKUP(C555, 'SLCC Student'!H:H, 'SLCC Student'!P:P, "Not Found", 0, 1))</f>
        <v/>
      </c>
      <c r="P555" s="5" t="str">
        <f>IFERROR(VLOOKUP($E555, 'SLCC Student'!$A:$Q, 10, FALSE), IF($E555="", "", "Not Admitted"))</f>
        <v/>
      </c>
      <c r="Q555" s="5" t="str">
        <f>IFERROR(VLOOKUP($E555,'SLCC Student'!$A:$Q,12,FALSE),IF($E555="","", "NotAdmitted"))</f>
        <v/>
      </c>
    </row>
    <row r="556" spans="1:17" x14ac:dyDescent="0.2">
      <c r="A556" s="5" t="str">
        <f>IFERROR(VLOOKUP($E556,'HS Info'!$A:$D,2,FALSE),IF($E556="","","Not in HS Info"))</f>
        <v/>
      </c>
      <c r="B556" s="6" t="str">
        <f>IFERROR(VLOOKUP($C556, 'SLCC Student'!$H:$R, 11, FALSE), IF($E556="", "",  "Not yet admitted"))</f>
        <v/>
      </c>
      <c r="C556" s="5" t="str">
        <f>IFERROR(VLOOKUP($E556,'SLCC Student'!$A:$R,8,FALSE), IF($E556="", "", "Not yet admitted"))</f>
        <v/>
      </c>
      <c r="D556" s="5" t="str">
        <f>IFERROR(VLOOKUP($E556, 'HS Info'!$A:$D, 3, FALSE), IF($E556="", "",  "Not in HS Info"))</f>
        <v/>
      </c>
      <c r="E556" t="str">
        <f>IF(ISBLANK('HS Info'!A555), "", 'HS Info'!A555)</f>
        <v/>
      </c>
      <c r="F556" s="5" t="str">
        <f>IFERROR(VLOOKUP($E556, 'HS Info'!$A:$D, 4, FALSE), IF($E556="", "", "Not in HS Info"))</f>
        <v/>
      </c>
      <c r="G556" t="str">
        <f>IF(_xlfn.MAXIFS(ACT!$K:$K, ACT!$B:$B, 'Vetting Master'!$C556)&gt;0, _xlfn.MAXIFS(ACT!$K:$K, ACT!$B:$B, 'Vetting Master'!$C556), IF($E556="", "", 0))</f>
        <v/>
      </c>
      <c r="H556" t="str">
        <f>IF(_xlfn.MAXIFS(ACT!$J:$J, ACT!$B:$B, 'Vetting Master'!$C556)&gt;0, _xlfn.MAXIFS(ACT!$J:$J, ACT!$B:$B, 'Vetting Master'!$C556), IF($E556="", "", 0))</f>
        <v/>
      </c>
      <c r="I556" t="str">
        <f>IF(_xlfn.MAXIFS('SLCC Placement'!K:K, 'SLCC Placement'!B:B, 'Vetting Master'!$C556)&gt;0, _xlfn.MAXIFS('SLCC Placement'!K:K, 'SLCC Placement'!B:B, 'Vetting Master'!$C556), IF($E556="", "", 0))</f>
        <v/>
      </c>
      <c r="J556" t="str">
        <f>IF(_xlfn.MAXIFS('SLCC Placement'!J:J, 'SLCC Placement'!B:B, 'Vetting Master'!$C556)&gt;0, _xlfn.MAXIFS('SLCC Placement'!J:J, 'SLCC Placement'!B:B, 'Vetting Master'!$C556), IF($E556="", "", 0))</f>
        <v/>
      </c>
      <c r="K556" s="5" t="str">
        <f>IFERROR(IF(AND(MATCH(C556,'AP Credit'!B:B,0)&gt;0, MATCH("ENGL 1010",'AP Credit'!J:J,0)&gt;0),"Yes","No"), IF($E556="", " ", "No"))</f>
        <v xml:space="preserve"> </v>
      </c>
      <c r="L556" s="11" t="str" cm="1">
        <f t="array" ref="L556">IF($E556="", "", _xlfn.IFNA(_xlfn.IFS( J556&gt;599,  "1210 - Verify C or Better",  AND(J556&gt;499, OR(I556&gt;13, G556&gt;17)), "1060 - Verify C or Better", AND( OR(G556&gt;17, I556&gt;13), OR(H556&gt;22, J556&gt;399)), "1050 - Verify C or Better", OR( H556&gt;21, J556&gt;299), "1010/1030/1040", OR( H556&gt;19, J556&gt;299), "1010/1030", OR( H556&gt;18, J556&gt;299), "1030"), "Verify C or better in Secondary Math 1,2,3"))</f>
        <v/>
      </c>
      <c r="M556" s="4" t="str">
        <f>IFERROR(VLOOKUP($E556, 'HS Info'!$A:$E, 5, FALSE), IF($E556="", "", "Not in HS Info"))</f>
        <v/>
      </c>
      <c r="N556" s="5" t="str">
        <f>IFERROR(VLOOKUP($C556,Holds!$C:$K, 2, FALSE), IF($E556="", "", 0))</f>
        <v/>
      </c>
      <c r="O556" s="7" t="str">
        <f>IF($E556="", "", _xlfn.XLOOKUP(C556, 'SLCC Student'!H:H, 'SLCC Student'!P:P, "Not Found", 0, 1))</f>
        <v/>
      </c>
      <c r="P556" s="5" t="str">
        <f>IFERROR(VLOOKUP($E556, 'SLCC Student'!$A:$Q, 10, FALSE), IF($E556="", "", "Not Admitted"))</f>
        <v/>
      </c>
      <c r="Q556" s="5" t="str">
        <f>IFERROR(VLOOKUP($E556,'SLCC Student'!$A:$Q,12,FALSE),IF($E556="","", "NotAdmitted"))</f>
        <v/>
      </c>
    </row>
    <row r="557" spans="1:17" x14ac:dyDescent="0.2">
      <c r="A557" s="5" t="str">
        <f>IFERROR(VLOOKUP($E557,'HS Info'!$A:$D,2,FALSE),IF($E557="","","Not in HS Info"))</f>
        <v/>
      </c>
      <c r="B557" s="6" t="str">
        <f>IFERROR(VLOOKUP($C557, 'SLCC Student'!$H:$R, 11, FALSE), IF($E557="", "",  "Not yet admitted"))</f>
        <v/>
      </c>
      <c r="C557" s="5" t="str">
        <f>IFERROR(VLOOKUP($E557,'SLCC Student'!$A:$R,8,FALSE), IF($E557="", "", "Not yet admitted"))</f>
        <v/>
      </c>
      <c r="D557" s="5" t="str">
        <f>IFERROR(VLOOKUP($E557, 'HS Info'!$A:$D, 3, FALSE), IF($E557="", "",  "Not in HS Info"))</f>
        <v/>
      </c>
      <c r="E557" t="str">
        <f>IF(ISBLANK('HS Info'!A556), "", 'HS Info'!A556)</f>
        <v/>
      </c>
      <c r="F557" s="5" t="str">
        <f>IFERROR(VLOOKUP($E557, 'HS Info'!$A:$D, 4, FALSE), IF($E557="", "", "Not in HS Info"))</f>
        <v/>
      </c>
      <c r="G557" t="str">
        <f>IF(_xlfn.MAXIFS(ACT!$K:$K, ACT!$B:$B, 'Vetting Master'!$C557)&gt;0, _xlfn.MAXIFS(ACT!$K:$K, ACT!$B:$B, 'Vetting Master'!$C557), IF($E557="", "", 0))</f>
        <v/>
      </c>
      <c r="H557" t="str">
        <f>IF(_xlfn.MAXIFS(ACT!$J:$J, ACT!$B:$B, 'Vetting Master'!$C557)&gt;0, _xlfn.MAXIFS(ACT!$J:$J, ACT!$B:$B, 'Vetting Master'!$C557), IF($E557="", "", 0))</f>
        <v/>
      </c>
      <c r="I557" t="str">
        <f>IF(_xlfn.MAXIFS('SLCC Placement'!K:K, 'SLCC Placement'!B:B, 'Vetting Master'!$C557)&gt;0, _xlfn.MAXIFS('SLCC Placement'!K:K, 'SLCC Placement'!B:B, 'Vetting Master'!$C557), IF($E557="", "", 0))</f>
        <v/>
      </c>
      <c r="J557" t="str">
        <f>IF(_xlfn.MAXIFS('SLCC Placement'!J:J, 'SLCC Placement'!B:B, 'Vetting Master'!$C557)&gt;0, _xlfn.MAXIFS('SLCC Placement'!J:J, 'SLCC Placement'!B:B, 'Vetting Master'!$C557), IF($E557="", "", 0))</f>
        <v/>
      </c>
      <c r="K557" s="5" t="str">
        <f>IFERROR(IF(AND(MATCH(C557,'AP Credit'!B:B,0)&gt;0, MATCH("ENGL 1010",'AP Credit'!J:J,0)&gt;0),"Yes","No"), IF($E557="", " ", "No"))</f>
        <v xml:space="preserve"> </v>
      </c>
      <c r="L557" s="11" t="str" cm="1">
        <f t="array" ref="L557">IF($E557="", "", _xlfn.IFNA(_xlfn.IFS( J557&gt;599,  "1210 - Verify C or Better",  AND(J557&gt;499, OR(I557&gt;13, G557&gt;17)), "1060 - Verify C or Better", AND( OR(G557&gt;17, I557&gt;13), OR(H557&gt;22, J557&gt;399)), "1050 - Verify C or Better", OR( H557&gt;21, J557&gt;299), "1010/1030/1040", OR( H557&gt;19, J557&gt;299), "1010/1030", OR( H557&gt;18, J557&gt;299), "1030"), "Verify C or better in Secondary Math 1,2,3"))</f>
        <v/>
      </c>
      <c r="M557" s="4" t="str">
        <f>IFERROR(VLOOKUP($E557, 'HS Info'!$A:$E, 5, FALSE), IF($E557="", "", "Not in HS Info"))</f>
        <v/>
      </c>
      <c r="N557" s="5" t="str">
        <f>IFERROR(VLOOKUP($C557,Holds!$C:$K, 2, FALSE), IF($E557="", "", 0))</f>
        <v/>
      </c>
      <c r="O557" s="7" t="str">
        <f>IF($E557="", "", _xlfn.XLOOKUP(C557, 'SLCC Student'!H:H, 'SLCC Student'!P:P, "Not Found", 0, 1))</f>
        <v/>
      </c>
      <c r="P557" s="5" t="str">
        <f>IFERROR(VLOOKUP($E557, 'SLCC Student'!$A:$Q, 10, FALSE), IF($E557="", "", "Not Admitted"))</f>
        <v/>
      </c>
      <c r="Q557" s="5" t="str">
        <f>IFERROR(VLOOKUP($E557,'SLCC Student'!$A:$Q,12,FALSE),IF($E557="","", "NotAdmitted"))</f>
        <v/>
      </c>
    </row>
    <row r="558" spans="1:17" x14ac:dyDescent="0.2">
      <c r="A558" s="5" t="str">
        <f>IFERROR(VLOOKUP($E558,'HS Info'!$A:$D,2,FALSE),IF($E558="","","Not in HS Info"))</f>
        <v/>
      </c>
      <c r="B558" s="6" t="str">
        <f>IFERROR(VLOOKUP($C558, 'SLCC Student'!$H:$R, 11, FALSE), IF($E558="", "",  "Not yet admitted"))</f>
        <v/>
      </c>
      <c r="C558" s="5" t="str">
        <f>IFERROR(VLOOKUP($E558,'SLCC Student'!$A:$R,8,FALSE), IF($E558="", "", "Not yet admitted"))</f>
        <v/>
      </c>
      <c r="D558" s="5" t="str">
        <f>IFERROR(VLOOKUP($E558, 'HS Info'!$A:$D, 3, FALSE), IF($E558="", "",  "Not in HS Info"))</f>
        <v/>
      </c>
      <c r="E558" t="str">
        <f>IF(ISBLANK('HS Info'!A557), "", 'HS Info'!A557)</f>
        <v/>
      </c>
      <c r="F558" s="5" t="str">
        <f>IFERROR(VLOOKUP($E558, 'HS Info'!$A:$D, 4, FALSE), IF($E558="", "", "Not in HS Info"))</f>
        <v/>
      </c>
      <c r="G558" t="str">
        <f>IF(_xlfn.MAXIFS(ACT!$K:$K, ACT!$B:$B, 'Vetting Master'!$C558)&gt;0, _xlfn.MAXIFS(ACT!$K:$K, ACT!$B:$B, 'Vetting Master'!$C558), IF($E558="", "", 0))</f>
        <v/>
      </c>
      <c r="H558" t="str">
        <f>IF(_xlfn.MAXIFS(ACT!$J:$J, ACT!$B:$B, 'Vetting Master'!$C558)&gt;0, _xlfn.MAXIFS(ACT!$J:$J, ACT!$B:$B, 'Vetting Master'!$C558), IF($E558="", "", 0))</f>
        <v/>
      </c>
      <c r="I558" t="str">
        <f>IF(_xlfn.MAXIFS('SLCC Placement'!K:K, 'SLCC Placement'!B:B, 'Vetting Master'!$C558)&gt;0, _xlfn.MAXIFS('SLCC Placement'!K:K, 'SLCC Placement'!B:B, 'Vetting Master'!$C558), IF($E558="", "", 0))</f>
        <v/>
      </c>
      <c r="J558" t="str">
        <f>IF(_xlfn.MAXIFS('SLCC Placement'!J:J, 'SLCC Placement'!B:B, 'Vetting Master'!$C558)&gt;0, _xlfn.MAXIFS('SLCC Placement'!J:J, 'SLCC Placement'!B:B, 'Vetting Master'!$C558), IF($E558="", "", 0))</f>
        <v/>
      </c>
      <c r="K558" s="5" t="str">
        <f>IFERROR(IF(AND(MATCH(C558,'AP Credit'!B:B,0)&gt;0, MATCH("ENGL 1010",'AP Credit'!J:J,0)&gt;0),"Yes","No"), IF($E558="", " ", "No"))</f>
        <v xml:space="preserve"> </v>
      </c>
      <c r="L558" s="11" t="str" cm="1">
        <f t="array" ref="L558">IF($E558="", "", _xlfn.IFNA(_xlfn.IFS( J558&gt;599,  "1210 - Verify C or Better",  AND(J558&gt;499, OR(I558&gt;13, G558&gt;17)), "1060 - Verify C or Better", AND( OR(G558&gt;17, I558&gt;13), OR(H558&gt;22, J558&gt;399)), "1050 - Verify C or Better", OR( H558&gt;21, J558&gt;299), "1010/1030/1040", OR( H558&gt;19, J558&gt;299), "1010/1030", OR( H558&gt;18, J558&gt;299), "1030"), "Verify C or better in Secondary Math 1,2,3"))</f>
        <v/>
      </c>
      <c r="M558" s="4" t="str">
        <f>IFERROR(VLOOKUP($E558, 'HS Info'!$A:$E, 5, FALSE), IF($E558="", "", "Not in HS Info"))</f>
        <v/>
      </c>
      <c r="N558" s="5" t="str">
        <f>IFERROR(VLOOKUP($C558,Holds!$C:$K, 2, FALSE), IF($E558="", "", 0))</f>
        <v/>
      </c>
      <c r="O558" s="7" t="str">
        <f>IF($E558="", "", _xlfn.XLOOKUP(C558, 'SLCC Student'!H:H, 'SLCC Student'!P:P, "Not Found", 0, 1))</f>
        <v/>
      </c>
      <c r="P558" s="5" t="str">
        <f>IFERROR(VLOOKUP($E558, 'SLCC Student'!$A:$Q, 10, FALSE), IF($E558="", "", "Not Admitted"))</f>
        <v/>
      </c>
      <c r="Q558" s="5" t="str">
        <f>IFERROR(VLOOKUP($E558,'SLCC Student'!$A:$Q,12,FALSE),IF($E558="","", "NotAdmitted"))</f>
        <v/>
      </c>
    </row>
    <row r="559" spans="1:17" x14ac:dyDescent="0.2">
      <c r="A559" s="5" t="str">
        <f>IFERROR(VLOOKUP($E559,'HS Info'!$A:$D,2,FALSE),IF($E559="","","Not in HS Info"))</f>
        <v/>
      </c>
      <c r="B559" s="6" t="str">
        <f>IFERROR(VLOOKUP($C559, 'SLCC Student'!$H:$R, 11, FALSE), IF($E559="", "",  "Not yet admitted"))</f>
        <v/>
      </c>
      <c r="C559" s="5" t="str">
        <f>IFERROR(VLOOKUP($E559,'SLCC Student'!$A:$R,8,FALSE), IF($E559="", "", "Not yet admitted"))</f>
        <v/>
      </c>
      <c r="D559" s="5" t="str">
        <f>IFERROR(VLOOKUP($E559, 'HS Info'!$A:$D, 3, FALSE), IF($E559="", "",  "Not in HS Info"))</f>
        <v/>
      </c>
      <c r="E559" t="str">
        <f>IF(ISBLANK('HS Info'!A558), "", 'HS Info'!A558)</f>
        <v/>
      </c>
      <c r="F559" s="5" t="str">
        <f>IFERROR(VLOOKUP($E559, 'HS Info'!$A:$D, 4, FALSE), IF($E559="", "", "Not in HS Info"))</f>
        <v/>
      </c>
      <c r="G559" t="str">
        <f>IF(_xlfn.MAXIFS(ACT!$K:$K, ACT!$B:$B, 'Vetting Master'!$C559)&gt;0, _xlfn.MAXIFS(ACT!$K:$K, ACT!$B:$B, 'Vetting Master'!$C559), IF($E559="", "", 0))</f>
        <v/>
      </c>
      <c r="H559" t="str">
        <f>IF(_xlfn.MAXIFS(ACT!$J:$J, ACT!$B:$B, 'Vetting Master'!$C559)&gt;0, _xlfn.MAXIFS(ACT!$J:$J, ACT!$B:$B, 'Vetting Master'!$C559), IF($E559="", "", 0))</f>
        <v/>
      </c>
      <c r="I559" t="str">
        <f>IF(_xlfn.MAXIFS('SLCC Placement'!K:K, 'SLCC Placement'!B:B, 'Vetting Master'!$C559)&gt;0, _xlfn.MAXIFS('SLCC Placement'!K:K, 'SLCC Placement'!B:B, 'Vetting Master'!$C559), IF($E559="", "", 0))</f>
        <v/>
      </c>
      <c r="J559" t="str">
        <f>IF(_xlfn.MAXIFS('SLCC Placement'!J:J, 'SLCC Placement'!B:B, 'Vetting Master'!$C559)&gt;0, _xlfn.MAXIFS('SLCC Placement'!J:J, 'SLCC Placement'!B:B, 'Vetting Master'!$C559), IF($E559="", "", 0))</f>
        <v/>
      </c>
      <c r="K559" s="5" t="str">
        <f>IFERROR(IF(AND(MATCH(C559,'AP Credit'!B:B,0)&gt;0, MATCH("ENGL 1010",'AP Credit'!J:J,0)&gt;0),"Yes","No"), IF($E559="", " ", "No"))</f>
        <v xml:space="preserve"> </v>
      </c>
      <c r="L559" s="11" t="str" cm="1">
        <f t="array" ref="L559">IF($E559="", "", _xlfn.IFNA(_xlfn.IFS( J559&gt;599,  "1210 - Verify C or Better",  AND(J559&gt;499, OR(I559&gt;13, G559&gt;17)), "1060 - Verify C or Better", AND( OR(G559&gt;17, I559&gt;13), OR(H559&gt;22, J559&gt;399)), "1050 - Verify C or Better", OR( H559&gt;21, J559&gt;299), "1010/1030/1040", OR( H559&gt;19, J559&gt;299), "1010/1030", OR( H559&gt;18, J559&gt;299), "1030"), "Verify C or better in Secondary Math 1,2,3"))</f>
        <v/>
      </c>
      <c r="M559" s="4" t="str">
        <f>IFERROR(VLOOKUP($E559, 'HS Info'!$A:$E, 5, FALSE), IF($E559="", "", "Not in HS Info"))</f>
        <v/>
      </c>
      <c r="N559" s="5" t="str">
        <f>IFERROR(VLOOKUP($C559,Holds!$C:$K, 2, FALSE), IF($E559="", "", 0))</f>
        <v/>
      </c>
      <c r="O559" s="7" t="str">
        <f>IF($E559="", "", _xlfn.XLOOKUP(C559, 'SLCC Student'!H:H, 'SLCC Student'!P:P, "Not Found", 0, 1))</f>
        <v/>
      </c>
      <c r="P559" s="5" t="str">
        <f>IFERROR(VLOOKUP($E559, 'SLCC Student'!$A:$Q, 10, FALSE), IF($E559="", "", "Not Admitted"))</f>
        <v/>
      </c>
      <c r="Q559" s="5" t="str">
        <f>IFERROR(VLOOKUP($E559,'SLCC Student'!$A:$Q,12,FALSE),IF($E559="","", "NotAdmitted"))</f>
        <v/>
      </c>
    </row>
    <row r="560" spans="1:17" x14ac:dyDescent="0.2">
      <c r="A560" s="5" t="str">
        <f>IFERROR(VLOOKUP($E560,'HS Info'!$A:$D,2,FALSE),IF($E560="","","Not in HS Info"))</f>
        <v/>
      </c>
      <c r="B560" s="6" t="str">
        <f>IFERROR(VLOOKUP($C560, 'SLCC Student'!$H:$R, 11, FALSE), IF($E560="", "",  "Not yet admitted"))</f>
        <v/>
      </c>
      <c r="C560" s="5" t="str">
        <f>IFERROR(VLOOKUP($E560,'SLCC Student'!$A:$R,8,FALSE), IF($E560="", "", "Not yet admitted"))</f>
        <v/>
      </c>
      <c r="D560" s="5" t="str">
        <f>IFERROR(VLOOKUP($E560, 'HS Info'!$A:$D, 3, FALSE), IF($E560="", "",  "Not in HS Info"))</f>
        <v/>
      </c>
      <c r="E560" t="str">
        <f>IF(ISBLANK('HS Info'!A559), "", 'HS Info'!A559)</f>
        <v/>
      </c>
      <c r="F560" s="5" t="str">
        <f>IFERROR(VLOOKUP($E560, 'HS Info'!$A:$D, 4, FALSE), IF($E560="", "", "Not in HS Info"))</f>
        <v/>
      </c>
      <c r="G560" t="str">
        <f>IF(_xlfn.MAXIFS(ACT!$K:$K, ACT!$B:$B, 'Vetting Master'!$C560)&gt;0, _xlfn.MAXIFS(ACT!$K:$K, ACT!$B:$B, 'Vetting Master'!$C560), IF($E560="", "", 0))</f>
        <v/>
      </c>
      <c r="H560" t="str">
        <f>IF(_xlfn.MAXIFS(ACT!$J:$J, ACT!$B:$B, 'Vetting Master'!$C560)&gt;0, _xlfn.MAXIFS(ACT!$J:$J, ACT!$B:$B, 'Vetting Master'!$C560), IF($E560="", "", 0))</f>
        <v/>
      </c>
      <c r="I560" t="str">
        <f>IF(_xlfn.MAXIFS('SLCC Placement'!K:K, 'SLCC Placement'!B:B, 'Vetting Master'!$C560)&gt;0, _xlfn.MAXIFS('SLCC Placement'!K:K, 'SLCC Placement'!B:B, 'Vetting Master'!$C560), IF($E560="", "", 0))</f>
        <v/>
      </c>
      <c r="J560" t="str">
        <f>IF(_xlfn.MAXIFS('SLCC Placement'!J:J, 'SLCC Placement'!B:B, 'Vetting Master'!$C560)&gt;0, _xlfn.MAXIFS('SLCC Placement'!J:J, 'SLCC Placement'!B:B, 'Vetting Master'!$C560), IF($E560="", "", 0))</f>
        <v/>
      </c>
      <c r="K560" s="5" t="str">
        <f>IFERROR(IF(AND(MATCH(C560,'AP Credit'!B:B,0)&gt;0, MATCH("ENGL 1010",'AP Credit'!J:J,0)&gt;0),"Yes","No"), IF($E560="", " ", "No"))</f>
        <v xml:space="preserve"> </v>
      </c>
      <c r="L560" s="11" t="str" cm="1">
        <f t="array" ref="L560">IF($E560="", "", _xlfn.IFNA(_xlfn.IFS( J560&gt;599,  "1210 - Verify C or Better",  AND(J560&gt;499, OR(I560&gt;13, G560&gt;17)), "1060 - Verify C or Better", AND( OR(G560&gt;17, I560&gt;13), OR(H560&gt;22, J560&gt;399)), "1050 - Verify C or Better", OR( H560&gt;21, J560&gt;299), "1010/1030/1040", OR( H560&gt;19, J560&gt;299), "1010/1030", OR( H560&gt;18, J560&gt;299), "1030"), "Verify C or better in Secondary Math 1,2,3"))</f>
        <v/>
      </c>
      <c r="M560" s="4" t="str">
        <f>IFERROR(VLOOKUP($E560, 'HS Info'!$A:$E, 5, FALSE), IF($E560="", "", "Not in HS Info"))</f>
        <v/>
      </c>
      <c r="N560" s="5" t="str">
        <f>IFERROR(VLOOKUP($C560,Holds!$C:$K, 2, FALSE), IF($E560="", "", 0))</f>
        <v/>
      </c>
      <c r="O560" s="7" t="str">
        <f>IF($E560="", "", _xlfn.XLOOKUP(C560, 'SLCC Student'!H:H, 'SLCC Student'!P:P, "Not Found", 0, 1))</f>
        <v/>
      </c>
      <c r="P560" s="5" t="str">
        <f>IFERROR(VLOOKUP($E560, 'SLCC Student'!$A:$Q, 10, FALSE), IF($E560="", "", "Not Admitted"))</f>
        <v/>
      </c>
      <c r="Q560" s="5" t="str">
        <f>IFERROR(VLOOKUP($E560,'SLCC Student'!$A:$Q,12,FALSE),IF($E560="","", "NotAdmitted"))</f>
        <v/>
      </c>
    </row>
    <row r="561" spans="1:17" x14ac:dyDescent="0.2">
      <c r="A561" s="5" t="str">
        <f>IFERROR(VLOOKUP($E561,'HS Info'!$A:$D,2,FALSE),IF($E561="","","Not in HS Info"))</f>
        <v/>
      </c>
      <c r="B561" s="6" t="str">
        <f>IFERROR(VLOOKUP($C561, 'SLCC Student'!$H:$R, 11, FALSE), IF($E561="", "",  "Not yet admitted"))</f>
        <v/>
      </c>
      <c r="C561" s="5" t="str">
        <f>IFERROR(VLOOKUP($E561,'SLCC Student'!$A:$R,8,FALSE), IF($E561="", "", "Not yet admitted"))</f>
        <v/>
      </c>
      <c r="D561" s="5" t="str">
        <f>IFERROR(VLOOKUP($E561, 'HS Info'!$A:$D, 3, FALSE), IF($E561="", "",  "Not in HS Info"))</f>
        <v/>
      </c>
      <c r="E561" t="str">
        <f>IF(ISBLANK('HS Info'!A560), "", 'HS Info'!A560)</f>
        <v/>
      </c>
      <c r="F561" s="5" t="str">
        <f>IFERROR(VLOOKUP($E561, 'HS Info'!$A:$D, 4, FALSE), IF($E561="", "", "Not in HS Info"))</f>
        <v/>
      </c>
      <c r="G561" t="str">
        <f>IF(_xlfn.MAXIFS(ACT!$K:$K, ACT!$B:$B, 'Vetting Master'!$C561)&gt;0, _xlfn.MAXIFS(ACT!$K:$K, ACT!$B:$B, 'Vetting Master'!$C561), IF($E561="", "", 0))</f>
        <v/>
      </c>
      <c r="H561" t="str">
        <f>IF(_xlfn.MAXIFS(ACT!$J:$J, ACT!$B:$B, 'Vetting Master'!$C561)&gt;0, _xlfn.MAXIFS(ACT!$J:$J, ACT!$B:$B, 'Vetting Master'!$C561), IF($E561="", "", 0))</f>
        <v/>
      </c>
      <c r="I561" t="str">
        <f>IF(_xlfn.MAXIFS('SLCC Placement'!K:K, 'SLCC Placement'!B:B, 'Vetting Master'!$C561)&gt;0, _xlfn.MAXIFS('SLCC Placement'!K:K, 'SLCC Placement'!B:B, 'Vetting Master'!$C561), IF($E561="", "", 0))</f>
        <v/>
      </c>
      <c r="J561" t="str">
        <f>IF(_xlfn.MAXIFS('SLCC Placement'!J:J, 'SLCC Placement'!B:B, 'Vetting Master'!$C561)&gt;0, _xlfn.MAXIFS('SLCC Placement'!J:J, 'SLCC Placement'!B:B, 'Vetting Master'!$C561), IF($E561="", "", 0))</f>
        <v/>
      </c>
      <c r="K561" s="5" t="str">
        <f>IFERROR(IF(AND(MATCH(C561,'AP Credit'!B:B,0)&gt;0, MATCH("ENGL 1010",'AP Credit'!J:J,0)&gt;0),"Yes","No"), IF($E561="", " ", "No"))</f>
        <v xml:space="preserve"> </v>
      </c>
      <c r="L561" s="11" t="str" cm="1">
        <f t="array" ref="L561">IF($E561="", "", _xlfn.IFNA(_xlfn.IFS( J561&gt;599,  "1210 - Verify C or Better",  AND(J561&gt;499, OR(I561&gt;13, G561&gt;17)), "1060 - Verify C or Better", AND( OR(G561&gt;17, I561&gt;13), OR(H561&gt;22, J561&gt;399)), "1050 - Verify C or Better", OR( H561&gt;21, J561&gt;299), "1010/1030/1040", OR( H561&gt;19, J561&gt;299), "1010/1030", OR( H561&gt;18, J561&gt;299), "1030"), "Verify C or better in Secondary Math 1,2,3"))</f>
        <v/>
      </c>
      <c r="M561" s="4" t="str">
        <f>IFERROR(VLOOKUP($E561, 'HS Info'!$A:$E, 5, FALSE), IF($E561="", "", "Not in HS Info"))</f>
        <v/>
      </c>
      <c r="N561" s="5" t="str">
        <f>IFERROR(VLOOKUP($C561,Holds!$C:$K, 2, FALSE), IF($E561="", "", 0))</f>
        <v/>
      </c>
      <c r="O561" s="7" t="str">
        <f>IF($E561="", "", _xlfn.XLOOKUP(C561, 'SLCC Student'!H:H, 'SLCC Student'!P:P, "Not Found", 0, 1))</f>
        <v/>
      </c>
      <c r="P561" s="5" t="str">
        <f>IFERROR(VLOOKUP($E561, 'SLCC Student'!$A:$Q, 10, FALSE), IF($E561="", "", "Not Admitted"))</f>
        <v/>
      </c>
      <c r="Q561" s="5" t="str">
        <f>IFERROR(VLOOKUP($E561,'SLCC Student'!$A:$Q,12,FALSE),IF($E561="","", "NotAdmitted"))</f>
        <v/>
      </c>
    </row>
    <row r="562" spans="1:17" x14ac:dyDescent="0.2">
      <c r="A562" s="5" t="str">
        <f>IFERROR(VLOOKUP($E562,'HS Info'!$A:$D,2,FALSE),IF($E562="","","Not in HS Info"))</f>
        <v/>
      </c>
      <c r="B562" s="6" t="str">
        <f>IFERROR(VLOOKUP($C562, 'SLCC Student'!$H:$R, 11, FALSE), IF($E562="", "",  "Not yet admitted"))</f>
        <v/>
      </c>
      <c r="C562" s="5" t="str">
        <f>IFERROR(VLOOKUP($E562,'SLCC Student'!$A:$R,8,FALSE), IF($E562="", "", "Not yet admitted"))</f>
        <v/>
      </c>
      <c r="D562" s="5" t="str">
        <f>IFERROR(VLOOKUP($E562, 'HS Info'!$A:$D, 3, FALSE), IF($E562="", "",  "Not in HS Info"))</f>
        <v/>
      </c>
      <c r="E562" t="str">
        <f>IF(ISBLANK('HS Info'!A561), "", 'HS Info'!A561)</f>
        <v/>
      </c>
      <c r="F562" s="5" t="str">
        <f>IFERROR(VLOOKUP($E562, 'HS Info'!$A:$D, 4, FALSE), IF($E562="", "", "Not in HS Info"))</f>
        <v/>
      </c>
      <c r="G562" t="str">
        <f>IF(_xlfn.MAXIFS(ACT!$K:$K, ACT!$B:$B, 'Vetting Master'!$C562)&gt;0, _xlfn.MAXIFS(ACT!$K:$K, ACT!$B:$B, 'Vetting Master'!$C562), IF($E562="", "", 0))</f>
        <v/>
      </c>
      <c r="H562" t="str">
        <f>IF(_xlfn.MAXIFS(ACT!$J:$J, ACT!$B:$B, 'Vetting Master'!$C562)&gt;0, _xlfn.MAXIFS(ACT!$J:$J, ACT!$B:$B, 'Vetting Master'!$C562), IF($E562="", "", 0))</f>
        <v/>
      </c>
      <c r="I562" t="str">
        <f>IF(_xlfn.MAXIFS('SLCC Placement'!K:K, 'SLCC Placement'!B:B, 'Vetting Master'!$C562)&gt;0, _xlfn.MAXIFS('SLCC Placement'!K:K, 'SLCC Placement'!B:B, 'Vetting Master'!$C562), IF($E562="", "", 0))</f>
        <v/>
      </c>
      <c r="J562" t="str">
        <f>IF(_xlfn.MAXIFS('SLCC Placement'!J:J, 'SLCC Placement'!B:B, 'Vetting Master'!$C562)&gt;0, _xlfn.MAXIFS('SLCC Placement'!J:J, 'SLCC Placement'!B:B, 'Vetting Master'!$C562), IF($E562="", "", 0))</f>
        <v/>
      </c>
      <c r="K562" s="5" t="str">
        <f>IFERROR(IF(AND(MATCH(C562,'AP Credit'!B:B,0)&gt;0, MATCH("ENGL 1010",'AP Credit'!J:J,0)&gt;0),"Yes","No"), IF($E562="", " ", "No"))</f>
        <v xml:space="preserve"> </v>
      </c>
      <c r="L562" s="11" t="str" cm="1">
        <f t="array" ref="L562">IF($E562="", "", _xlfn.IFNA(_xlfn.IFS( J562&gt;599,  "1210 - Verify C or Better",  AND(J562&gt;499, OR(I562&gt;13, G562&gt;17)), "1060 - Verify C or Better", AND( OR(G562&gt;17, I562&gt;13), OR(H562&gt;22, J562&gt;399)), "1050 - Verify C or Better", OR( H562&gt;21, J562&gt;299), "1010/1030/1040", OR( H562&gt;19, J562&gt;299), "1010/1030", OR( H562&gt;18, J562&gt;299), "1030"), "Verify C or better in Secondary Math 1,2,3"))</f>
        <v/>
      </c>
      <c r="M562" s="4" t="str">
        <f>IFERROR(VLOOKUP($E562, 'HS Info'!$A:$E, 5, FALSE), IF($E562="", "", "Not in HS Info"))</f>
        <v/>
      </c>
      <c r="N562" s="5" t="str">
        <f>IFERROR(VLOOKUP($C562,Holds!$C:$K, 2, FALSE), IF($E562="", "", 0))</f>
        <v/>
      </c>
      <c r="O562" s="7" t="str">
        <f>IF($E562="", "", _xlfn.XLOOKUP(C562, 'SLCC Student'!H:H, 'SLCC Student'!P:P, "Not Found", 0, 1))</f>
        <v/>
      </c>
      <c r="P562" s="5" t="str">
        <f>IFERROR(VLOOKUP($E562, 'SLCC Student'!$A:$Q, 10, FALSE), IF($E562="", "", "Not Admitted"))</f>
        <v/>
      </c>
      <c r="Q562" s="5" t="str">
        <f>IFERROR(VLOOKUP($E562,'SLCC Student'!$A:$Q,12,FALSE),IF($E562="","", "NotAdmitted"))</f>
        <v/>
      </c>
    </row>
    <row r="563" spans="1:17" x14ac:dyDescent="0.2">
      <c r="A563" s="5" t="str">
        <f>IFERROR(VLOOKUP($E563,'HS Info'!$A:$D,2,FALSE),IF($E563="","","Not in HS Info"))</f>
        <v/>
      </c>
      <c r="B563" s="6" t="str">
        <f>IFERROR(VLOOKUP($C563, 'SLCC Student'!$H:$R, 11, FALSE), IF($E563="", "",  "Not yet admitted"))</f>
        <v/>
      </c>
      <c r="C563" s="5" t="str">
        <f>IFERROR(VLOOKUP($E563,'SLCC Student'!$A:$R,8,FALSE), IF($E563="", "", "Not yet admitted"))</f>
        <v/>
      </c>
      <c r="D563" s="5" t="str">
        <f>IFERROR(VLOOKUP($E563, 'HS Info'!$A:$D, 3, FALSE), IF($E563="", "",  "Not in HS Info"))</f>
        <v/>
      </c>
      <c r="E563" t="str">
        <f>IF(ISBLANK('HS Info'!A562), "", 'HS Info'!A562)</f>
        <v/>
      </c>
      <c r="F563" s="5" t="str">
        <f>IFERROR(VLOOKUP($E563, 'HS Info'!$A:$D, 4, FALSE), IF($E563="", "", "Not in HS Info"))</f>
        <v/>
      </c>
      <c r="G563" t="str">
        <f>IF(_xlfn.MAXIFS(ACT!$K:$K, ACT!$B:$B, 'Vetting Master'!$C563)&gt;0, _xlfn.MAXIFS(ACT!$K:$K, ACT!$B:$B, 'Vetting Master'!$C563), IF($E563="", "", 0))</f>
        <v/>
      </c>
      <c r="H563" t="str">
        <f>IF(_xlfn.MAXIFS(ACT!$J:$J, ACT!$B:$B, 'Vetting Master'!$C563)&gt;0, _xlfn.MAXIFS(ACT!$J:$J, ACT!$B:$B, 'Vetting Master'!$C563), IF($E563="", "", 0))</f>
        <v/>
      </c>
      <c r="I563" t="str">
        <f>IF(_xlfn.MAXIFS('SLCC Placement'!K:K, 'SLCC Placement'!B:B, 'Vetting Master'!$C563)&gt;0, _xlfn.MAXIFS('SLCC Placement'!K:K, 'SLCC Placement'!B:B, 'Vetting Master'!$C563), IF($E563="", "", 0))</f>
        <v/>
      </c>
      <c r="J563" t="str">
        <f>IF(_xlfn.MAXIFS('SLCC Placement'!J:J, 'SLCC Placement'!B:B, 'Vetting Master'!$C563)&gt;0, _xlfn.MAXIFS('SLCC Placement'!J:J, 'SLCC Placement'!B:B, 'Vetting Master'!$C563), IF($E563="", "", 0))</f>
        <v/>
      </c>
      <c r="K563" s="5" t="str">
        <f>IFERROR(IF(AND(MATCH(C563,'AP Credit'!B:B,0)&gt;0, MATCH("ENGL 1010",'AP Credit'!J:J,0)&gt;0),"Yes","No"), IF($E563="", " ", "No"))</f>
        <v xml:space="preserve"> </v>
      </c>
      <c r="L563" s="11" t="str" cm="1">
        <f t="array" ref="L563">IF($E563="", "", _xlfn.IFNA(_xlfn.IFS( J563&gt;599,  "1210 - Verify C or Better",  AND(J563&gt;499, OR(I563&gt;13, G563&gt;17)), "1060 - Verify C or Better", AND( OR(G563&gt;17, I563&gt;13), OR(H563&gt;22, J563&gt;399)), "1050 - Verify C or Better", OR( H563&gt;21, J563&gt;299), "1010/1030/1040", OR( H563&gt;19, J563&gt;299), "1010/1030", OR( H563&gt;18, J563&gt;299), "1030"), "Verify C or better in Secondary Math 1,2,3"))</f>
        <v/>
      </c>
      <c r="M563" s="4" t="str">
        <f>IFERROR(VLOOKUP($E563, 'HS Info'!$A:$E, 5, FALSE), IF($E563="", "", "Not in HS Info"))</f>
        <v/>
      </c>
      <c r="N563" s="5" t="str">
        <f>IFERROR(VLOOKUP($C563,Holds!$C:$K, 2, FALSE), IF($E563="", "", 0))</f>
        <v/>
      </c>
      <c r="O563" s="7" t="str">
        <f>IF($E563="", "", _xlfn.XLOOKUP(C563, 'SLCC Student'!H:H, 'SLCC Student'!P:P, "Not Found", 0, 1))</f>
        <v/>
      </c>
      <c r="P563" s="5" t="str">
        <f>IFERROR(VLOOKUP($E563, 'SLCC Student'!$A:$Q, 10, FALSE), IF($E563="", "", "Not Admitted"))</f>
        <v/>
      </c>
      <c r="Q563" s="5" t="str">
        <f>IFERROR(VLOOKUP($E563,'SLCC Student'!$A:$Q,12,FALSE),IF($E563="","", "NotAdmitted"))</f>
        <v/>
      </c>
    </row>
    <row r="564" spans="1:17" x14ac:dyDescent="0.2">
      <c r="A564" s="5" t="str">
        <f>IFERROR(VLOOKUP($E564,'HS Info'!$A:$D,2,FALSE),IF($E564="","","Not in HS Info"))</f>
        <v/>
      </c>
      <c r="B564" s="6" t="str">
        <f>IFERROR(VLOOKUP($C564, 'SLCC Student'!$H:$R, 11, FALSE), IF($E564="", "",  "Not yet admitted"))</f>
        <v/>
      </c>
      <c r="C564" s="5" t="str">
        <f>IFERROR(VLOOKUP($E564,'SLCC Student'!$A:$R,8,FALSE), IF($E564="", "", "Not yet admitted"))</f>
        <v/>
      </c>
      <c r="D564" s="5" t="str">
        <f>IFERROR(VLOOKUP($E564, 'HS Info'!$A:$D, 3, FALSE), IF($E564="", "",  "Not in HS Info"))</f>
        <v/>
      </c>
      <c r="E564" t="str">
        <f>IF(ISBLANK('HS Info'!A563), "", 'HS Info'!A563)</f>
        <v/>
      </c>
      <c r="F564" s="5" t="str">
        <f>IFERROR(VLOOKUP($E564, 'HS Info'!$A:$D, 4, FALSE), IF($E564="", "", "Not in HS Info"))</f>
        <v/>
      </c>
      <c r="G564" t="str">
        <f>IF(_xlfn.MAXIFS(ACT!$K:$K, ACT!$B:$B, 'Vetting Master'!$C564)&gt;0, _xlfn.MAXIFS(ACT!$K:$K, ACT!$B:$B, 'Vetting Master'!$C564), IF($E564="", "", 0))</f>
        <v/>
      </c>
      <c r="H564" t="str">
        <f>IF(_xlfn.MAXIFS(ACT!$J:$J, ACT!$B:$B, 'Vetting Master'!$C564)&gt;0, _xlfn.MAXIFS(ACT!$J:$J, ACT!$B:$B, 'Vetting Master'!$C564), IF($E564="", "", 0))</f>
        <v/>
      </c>
      <c r="I564" t="str">
        <f>IF(_xlfn.MAXIFS('SLCC Placement'!K:K, 'SLCC Placement'!B:B, 'Vetting Master'!$C564)&gt;0, _xlfn.MAXIFS('SLCC Placement'!K:K, 'SLCC Placement'!B:B, 'Vetting Master'!$C564), IF($E564="", "", 0))</f>
        <v/>
      </c>
      <c r="J564" t="str">
        <f>IF(_xlfn.MAXIFS('SLCC Placement'!J:J, 'SLCC Placement'!B:B, 'Vetting Master'!$C564)&gt;0, _xlfn.MAXIFS('SLCC Placement'!J:J, 'SLCC Placement'!B:B, 'Vetting Master'!$C564), IF($E564="", "", 0))</f>
        <v/>
      </c>
      <c r="K564" s="5" t="str">
        <f>IFERROR(IF(AND(MATCH(C564,'AP Credit'!B:B,0)&gt;0, MATCH("ENGL 1010",'AP Credit'!J:J,0)&gt;0),"Yes","No"), IF($E564="", " ", "No"))</f>
        <v xml:space="preserve"> </v>
      </c>
      <c r="L564" s="11" t="str" cm="1">
        <f t="array" ref="L564">IF($E564="", "", _xlfn.IFNA(_xlfn.IFS( J564&gt;599,  "1210 - Verify C or Better",  AND(J564&gt;499, OR(I564&gt;13, G564&gt;17)), "1060 - Verify C or Better", AND( OR(G564&gt;17, I564&gt;13), OR(H564&gt;22, J564&gt;399)), "1050 - Verify C or Better", OR( H564&gt;21, J564&gt;299), "1010/1030/1040", OR( H564&gt;19, J564&gt;299), "1010/1030", OR( H564&gt;18, J564&gt;299), "1030"), "Verify C or better in Secondary Math 1,2,3"))</f>
        <v/>
      </c>
      <c r="M564" s="4" t="str">
        <f>IFERROR(VLOOKUP($E564, 'HS Info'!$A:$E, 5, FALSE), IF($E564="", "", "Not in HS Info"))</f>
        <v/>
      </c>
      <c r="N564" s="5" t="str">
        <f>IFERROR(VLOOKUP($C564,Holds!$C:$K, 2, FALSE), IF($E564="", "", 0))</f>
        <v/>
      </c>
      <c r="O564" s="7" t="str">
        <f>IF($E564="", "", _xlfn.XLOOKUP(C564, 'SLCC Student'!H:H, 'SLCC Student'!P:P, "Not Found", 0, 1))</f>
        <v/>
      </c>
      <c r="P564" s="5" t="str">
        <f>IFERROR(VLOOKUP($E564, 'SLCC Student'!$A:$Q, 10, FALSE), IF($E564="", "", "Not Admitted"))</f>
        <v/>
      </c>
      <c r="Q564" s="5" t="str">
        <f>IFERROR(VLOOKUP($E564,'SLCC Student'!$A:$Q,12,FALSE),IF($E564="","", "NotAdmitted"))</f>
        <v/>
      </c>
    </row>
    <row r="565" spans="1:17" x14ac:dyDescent="0.2">
      <c r="A565" s="5" t="str">
        <f>IFERROR(VLOOKUP($E565,'HS Info'!$A:$D,2,FALSE),IF($E565="","","Not in HS Info"))</f>
        <v/>
      </c>
      <c r="B565" s="6" t="str">
        <f>IFERROR(VLOOKUP($C565, 'SLCC Student'!$H:$R, 11, FALSE), IF($E565="", "",  "Not yet admitted"))</f>
        <v/>
      </c>
      <c r="C565" s="5" t="str">
        <f>IFERROR(VLOOKUP($E565,'SLCC Student'!$A:$R,8,FALSE), IF($E565="", "", "Not yet admitted"))</f>
        <v/>
      </c>
      <c r="D565" s="5" t="str">
        <f>IFERROR(VLOOKUP($E565, 'HS Info'!$A:$D, 3, FALSE), IF($E565="", "",  "Not in HS Info"))</f>
        <v/>
      </c>
      <c r="E565" t="str">
        <f>IF(ISBLANK('HS Info'!A564), "", 'HS Info'!A564)</f>
        <v/>
      </c>
      <c r="F565" s="5" t="str">
        <f>IFERROR(VLOOKUP($E565, 'HS Info'!$A:$D, 4, FALSE), IF($E565="", "", "Not in HS Info"))</f>
        <v/>
      </c>
      <c r="G565" t="str">
        <f>IF(_xlfn.MAXIFS(ACT!$K:$K, ACT!$B:$B, 'Vetting Master'!$C565)&gt;0, _xlfn.MAXIFS(ACT!$K:$K, ACT!$B:$B, 'Vetting Master'!$C565), IF($E565="", "", 0))</f>
        <v/>
      </c>
      <c r="H565" t="str">
        <f>IF(_xlfn.MAXIFS(ACT!$J:$J, ACT!$B:$B, 'Vetting Master'!$C565)&gt;0, _xlfn.MAXIFS(ACT!$J:$J, ACT!$B:$B, 'Vetting Master'!$C565), IF($E565="", "", 0))</f>
        <v/>
      </c>
      <c r="I565" t="str">
        <f>IF(_xlfn.MAXIFS('SLCC Placement'!K:K, 'SLCC Placement'!B:B, 'Vetting Master'!$C565)&gt;0, _xlfn.MAXIFS('SLCC Placement'!K:K, 'SLCC Placement'!B:B, 'Vetting Master'!$C565), IF($E565="", "", 0))</f>
        <v/>
      </c>
      <c r="J565" t="str">
        <f>IF(_xlfn.MAXIFS('SLCC Placement'!J:J, 'SLCC Placement'!B:B, 'Vetting Master'!$C565)&gt;0, _xlfn.MAXIFS('SLCC Placement'!J:J, 'SLCC Placement'!B:B, 'Vetting Master'!$C565), IF($E565="", "", 0))</f>
        <v/>
      </c>
      <c r="K565" s="5" t="str">
        <f>IFERROR(IF(AND(MATCH(C565,'AP Credit'!B:B,0)&gt;0, MATCH("ENGL 1010",'AP Credit'!J:J,0)&gt;0),"Yes","No"), IF($E565="", " ", "No"))</f>
        <v xml:space="preserve"> </v>
      </c>
      <c r="L565" s="11" t="str" cm="1">
        <f t="array" ref="L565">IF($E565="", "", _xlfn.IFNA(_xlfn.IFS( J565&gt;599,  "1210 - Verify C or Better",  AND(J565&gt;499, OR(I565&gt;13, G565&gt;17)), "1060 - Verify C or Better", AND( OR(G565&gt;17, I565&gt;13), OR(H565&gt;22, J565&gt;399)), "1050 - Verify C or Better", OR( H565&gt;21, J565&gt;299), "1010/1030/1040", OR( H565&gt;19, J565&gt;299), "1010/1030", OR( H565&gt;18, J565&gt;299), "1030"), "Verify C or better in Secondary Math 1,2,3"))</f>
        <v/>
      </c>
      <c r="M565" s="4" t="str">
        <f>IFERROR(VLOOKUP($E565, 'HS Info'!$A:$E, 5, FALSE), IF($E565="", "", "Not in HS Info"))</f>
        <v/>
      </c>
      <c r="N565" s="5" t="str">
        <f>IFERROR(VLOOKUP($C565,Holds!$C:$K, 2, FALSE), IF($E565="", "", 0))</f>
        <v/>
      </c>
      <c r="O565" s="7" t="str">
        <f>IF($E565="", "", _xlfn.XLOOKUP(C565, 'SLCC Student'!H:H, 'SLCC Student'!P:P, "Not Found", 0, 1))</f>
        <v/>
      </c>
      <c r="P565" s="5" t="str">
        <f>IFERROR(VLOOKUP($E565, 'SLCC Student'!$A:$Q, 10, FALSE), IF($E565="", "", "Not Admitted"))</f>
        <v/>
      </c>
      <c r="Q565" s="5" t="str">
        <f>IFERROR(VLOOKUP($E565,'SLCC Student'!$A:$Q,12,FALSE),IF($E565="","", "NotAdmitted"))</f>
        <v/>
      </c>
    </row>
    <row r="566" spans="1:17" x14ac:dyDescent="0.2">
      <c r="A566" s="5" t="str">
        <f>IFERROR(VLOOKUP($E566,'HS Info'!$A:$D,2,FALSE),IF($E566="","","Not in HS Info"))</f>
        <v/>
      </c>
      <c r="B566" s="6" t="str">
        <f>IFERROR(VLOOKUP($C566, 'SLCC Student'!$H:$R, 11, FALSE), IF($E566="", "",  "Not yet admitted"))</f>
        <v/>
      </c>
      <c r="C566" s="5" t="str">
        <f>IFERROR(VLOOKUP($E566,'SLCC Student'!$A:$R,8,FALSE), IF($E566="", "", "Not yet admitted"))</f>
        <v/>
      </c>
      <c r="D566" s="5" t="str">
        <f>IFERROR(VLOOKUP($E566, 'HS Info'!$A:$D, 3, FALSE), IF($E566="", "",  "Not in HS Info"))</f>
        <v/>
      </c>
      <c r="E566" t="str">
        <f>IF(ISBLANK('HS Info'!A565), "", 'HS Info'!A565)</f>
        <v/>
      </c>
      <c r="F566" s="5" t="str">
        <f>IFERROR(VLOOKUP($E566, 'HS Info'!$A:$D, 4, FALSE), IF($E566="", "", "Not in HS Info"))</f>
        <v/>
      </c>
      <c r="G566" t="str">
        <f>IF(_xlfn.MAXIFS(ACT!$K:$K, ACT!$B:$B, 'Vetting Master'!$C566)&gt;0, _xlfn.MAXIFS(ACT!$K:$K, ACT!$B:$B, 'Vetting Master'!$C566), IF($E566="", "", 0))</f>
        <v/>
      </c>
      <c r="H566" t="str">
        <f>IF(_xlfn.MAXIFS(ACT!$J:$J, ACT!$B:$B, 'Vetting Master'!$C566)&gt;0, _xlfn.MAXIFS(ACT!$J:$J, ACT!$B:$B, 'Vetting Master'!$C566), IF($E566="", "", 0))</f>
        <v/>
      </c>
      <c r="I566" t="str">
        <f>IF(_xlfn.MAXIFS('SLCC Placement'!K:K, 'SLCC Placement'!B:B, 'Vetting Master'!$C566)&gt;0, _xlfn.MAXIFS('SLCC Placement'!K:K, 'SLCC Placement'!B:B, 'Vetting Master'!$C566), IF($E566="", "", 0))</f>
        <v/>
      </c>
      <c r="J566" t="str">
        <f>IF(_xlfn.MAXIFS('SLCC Placement'!J:J, 'SLCC Placement'!B:B, 'Vetting Master'!$C566)&gt;0, _xlfn.MAXIFS('SLCC Placement'!J:J, 'SLCC Placement'!B:B, 'Vetting Master'!$C566), IF($E566="", "", 0))</f>
        <v/>
      </c>
      <c r="K566" s="5" t="str">
        <f>IFERROR(IF(AND(MATCH(C566,'AP Credit'!B:B,0)&gt;0, MATCH("ENGL 1010",'AP Credit'!J:J,0)&gt;0),"Yes","No"), IF($E566="", " ", "No"))</f>
        <v xml:space="preserve"> </v>
      </c>
      <c r="L566" s="11" t="str" cm="1">
        <f t="array" ref="L566">IF($E566="", "", _xlfn.IFNA(_xlfn.IFS( J566&gt;599,  "1210 - Verify C or Better",  AND(J566&gt;499, OR(I566&gt;13, G566&gt;17)), "1060 - Verify C or Better", AND( OR(G566&gt;17, I566&gt;13), OR(H566&gt;22, J566&gt;399)), "1050 - Verify C or Better", OR( H566&gt;21, J566&gt;299), "1010/1030/1040", OR( H566&gt;19, J566&gt;299), "1010/1030", OR( H566&gt;18, J566&gt;299), "1030"), "Verify C or better in Secondary Math 1,2,3"))</f>
        <v/>
      </c>
      <c r="M566" s="4" t="str">
        <f>IFERROR(VLOOKUP($E566, 'HS Info'!$A:$E, 5, FALSE), IF($E566="", "", "Not in HS Info"))</f>
        <v/>
      </c>
      <c r="N566" s="5" t="str">
        <f>IFERROR(VLOOKUP($C566,Holds!$C:$K, 2, FALSE), IF($E566="", "", 0))</f>
        <v/>
      </c>
      <c r="O566" s="7" t="str">
        <f>IF($E566="", "", _xlfn.XLOOKUP(C566, 'SLCC Student'!H:H, 'SLCC Student'!P:P, "Not Found", 0, 1))</f>
        <v/>
      </c>
      <c r="P566" s="5" t="str">
        <f>IFERROR(VLOOKUP($E566, 'SLCC Student'!$A:$Q, 10, FALSE), IF($E566="", "", "Not Admitted"))</f>
        <v/>
      </c>
      <c r="Q566" s="5" t="str">
        <f>IFERROR(VLOOKUP($E566,'SLCC Student'!$A:$Q,12,FALSE),IF($E566="","", "NotAdmitted"))</f>
        <v/>
      </c>
    </row>
    <row r="567" spans="1:17" x14ac:dyDescent="0.2">
      <c r="A567" s="5" t="str">
        <f>IFERROR(VLOOKUP($E567,'HS Info'!$A:$D,2,FALSE),IF($E567="","","Not in HS Info"))</f>
        <v/>
      </c>
      <c r="B567" s="6" t="str">
        <f>IFERROR(VLOOKUP($C567, 'SLCC Student'!$H:$R, 11, FALSE), IF($E567="", "",  "Not yet admitted"))</f>
        <v/>
      </c>
      <c r="C567" s="5" t="str">
        <f>IFERROR(VLOOKUP($E567,'SLCC Student'!$A:$R,8,FALSE), IF($E567="", "", "Not yet admitted"))</f>
        <v/>
      </c>
      <c r="D567" s="5" t="str">
        <f>IFERROR(VLOOKUP($E567, 'HS Info'!$A:$D, 3, FALSE), IF($E567="", "",  "Not in HS Info"))</f>
        <v/>
      </c>
      <c r="E567" t="str">
        <f>IF(ISBLANK('HS Info'!A566), "", 'HS Info'!A566)</f>
        <v/>
      </c>
      <c r="F567" s="5" t="str">
        <f>IFERROR(VLOOKUP($E567, 'HS Info'!$A:$D, 4, FALSE), IF($E567="", "", "Not in HS Info"))</f>
        <v/>
      </c>
      <c r="G567" t="str">
        <f>IF(_xlfn.MAXIFS(ACT!$K:$K, ACT!$B:$B, 'Vetting Master'!$C567)&gt;0, _xlfn.MAXIFS(ACT!$K:$K, ACT!$B:$B, 'Vetting Master'!$C567), IF($E567="", "", 0))</f>
        <v/>
      </c>
      <c r="H567" t="str">
        <f>IF(_xlfn.MAXIFS(ACT!$J:$J, ACT!$B:$B, 'Vetting Master'!$C567)&gt;0, _xlfn.MAXIFS(ACT!$J:$J, ACT!$B:$B, 'Vetting Master'!$C567), IF($E567="", "", 0))</f>
        <v/>
      </c>
      <c r="I567" t="str">
        <f>IF(_xlfn.MAXIFS('SLCC Placement'!K:K, 'SLCC Placement'!B:B, 'Vetting Master'!$C567)&gt;0, _xlfn.MAXIFS('SLCC Placement'!K:K, 'SLCC Placement'!B:B, 'Vetting Master'!$C567), IF($E567="", "", 0))</f>
        <v/>
      </c>
      <c r="J567" t="str">
        <f>IF(_xlfn.MAXIFS('SLCC Placement'!J:J, 'SLCC Placement'!B:B, 'Vetting Master'!$C567)&gt;0, _xlfn.MAXIFS('SLCC Placement'!J:J, 'SLCC Placement'!B:B, 'Vetting Master'!$C567), IF($E567="", "", 0))</f>
        <v/>
      </c>
      <c r="K567" s="5" t="str">
        <f>IFERROR(IF(AND(MATCH(C567,'AP Credit'!B:B,0)&gt;0, MATCH("ENGL 1010",'AP Credit'!J:J,0)&gt;0),"Yes","No"), IF($E567="", " ", "No"))</f>
        <v xml:space="preserve"> </v>
      </c>
      <c r="L567" s="11" t="str" cm="1">
        <f t="array" ref="L567">IF($E567="", "", _xlfn.IFNA(_xlfn.IFS( J567&gt;599,  "1210 - Verify C or Better",  AND(J567&gt;499, OR(I567&gt;13, G567&gt;17)), "1060 - Verify C or Better", AND( OR(G567&gt;17, I567&gt;13), OR(H567&gt;22, J567&gt;399)), "1050 - Verify C or Better", OR( H567&gt;21, J567&gt;299), "1010/1030/1040", OR( H567&gt;19, J567&gt;299), "1010/1030", OR( H567&gt;18, J567&gt;299), "1030"), "Verify C or better in Secondary Math 1,2,3"))</f>
        <v/>
      </c>
      <c r="M567" s="4" t="str">
        <f>IFERROR(VLOOKUP($E567, 'HS Info'!$A:$E, 5, FALSE), IF($E567="", "", "Not in HS Info"))</f>
        <v/>
      </c>
      <c r="N567" s="5" t="str">
        <f>IFERROR(VLOOKUP($C567,Holds!$C:$K, 2, FALSE), IF($E567="", "", 0))</f>
        <v/>
      </c>
      <c r="O567" s="7" t="str">
        <f>IF($E567="", "", _xlfn.XLOOKUP(C567, 'SLCC Student'!H:H, 'SLCC Student'!P:P, "Not Found", 0, 1))</f>
        <v/>
      </c>
      <c r="P567" s="5" t="str">
        <f>IFERROR(VLOOKUP($E567, 'SLCC Student'!$A:$Q, 10, FALSE), IF($E567="", "", "Not Admitted"))</f>
        <v/>
      </c>
      <c r="Q567" s="5" t="str">
        <f>IFERROR(VLOOKUP($E567,'SLCC Student'!$A:$Q,12,FALSE),IF($E567="","", "NotAdmitted"))</f>
        <v/>
      </c>
    </row>
    <row r="568" spans="1:17" x14ac:dyDescent="0.2">
      <c r="A568" s="5" t="str">
        <f>IFERROR(VLOOKUP($E568,'HS Info'!$A:$D,2,FALSE),IF($E568="","","Not in HS Info"))</f>
        <v/>
      </c>
      <c r="B568" s="6" t="str">
        <f>IFERROR(VLOOKUP($C568, 'SLCC Student'!$H:$R, 11, FALSE), IF($E568="", "",  "Not yet admitted"))</f>
        <v/>
      </c>
      <c r="C568" s="5" t="str">
        <f>IFERROR(VLOOKUP($E568,'SLCC Student'!$A:$R,8,FALSE), IF($E568="", "", "Not yet admitted"))</f>
        <v/>
      </c>
      <c r="D568" s="5" t="str">
        <f>IFERROR(VLOOKUP($E568, 'HS Info'!$A:$D, 3, FALSE), IF($E568="", "",  "Not in HS Info"))</f>
        <v/>
      </c>
      <c r="E568" t="str">
        <f>IF(ISBLANK('HS Info'!A567), "", 'HS Info'!A567)</f>
        <v/>
      </c>
      <c r="F568" s="5" t="str">
        <f>IFERROR(VLOOKUP($E568, 'HS Info'!$A:$D, 4, FALSE), IF($E568="", "", "Not in HS Info"))</f>
        <v/>
      </c>
      <c r="G568" t="str">
        <f>IF(_xlfn.MAXIFS(ACT!$K:$K, ACT!$B:$B, 'Vetting Master'!$C568)&gt;0, _xlfn.MAXIFS(ACT!$K:$K, ACT!$B:$B, 'Vetting Master'!$C568), IF($E568="", "", 0))</f>
        <v/>
      </c>
      <c r="H568" t="str">
        <f>IF(_xlfn.MAXIFS(ACT!$J:$J, ACT!$B:$B, 'Vetting Master'!$C568)&gt;0, _xlfn.MAXIFS(ACT!$J:$J, ACT!$B:$B, 'Vetting Master'!$C568), IF($E568="", "", 0))</f>
        <v/>
      </c>
      <c r="I568" t="str">
        <f>IF(_xlfn.MAXIFS('SLCC Placement'!K:K, 'SLCC Placement'!B:B, 'Vetting Master'!$C568)&gt;0, _xlfn.MAXIFS('SLCC Placement'!K:K, 'SLCC Placement'!B:B, 'Vetting Master'!$C568), IF($E568="", "", 0))</f>
        <v/>
      </c>
      <c r="J568" t="str">
        <f>IF(_xlfn.MAXIFS('SLCC Placement'!J:J, 'SLCC Placement'!B:B, 'Vetting Master'!$C568)&gt;0, _xlfn.MAXIFS('SLCC Placement'!J:J, 'SLCC Placement'!B:B, 'Vetting Master'!$C568), IF($E568="", "", 0))</f>
        <v/>
      </c>
      <c r="K568" s="5" t="str">
        <f>IFERROR(IF(AND(MATCH(C568,'AP Credit'!B:B,0)&gt;0, MATCH("ENGL 1010",'AP Credit'!J:J,0)&gt;0),"Yes","No"), IF($E568="", " ", "No"))</f>
        <v xml:space="preserve"> </v>
      </c>
      <c r="L568" s="11" t="str" cm="1">
        <f t="array" ref="L568">IF($E568="", "", _xlfn.IFNA(_xlfn.IFS( J568&gt;599,  "1210 - Verify C or Better",  AND(J568&gt;499, OR(I568&gt;13, G568&gt;17)), "1060 - Verify C or Better", AND( OR(G568&gt;17, I568&gt;13), OR(H568&gt;22, J568&gt;399)), "1050 - Verify C or Better", OR( H568&gt;21, J568&gt;299), "1010/1030/1040", OR( H568&gt;19, J568&gt;299), "1010/1030", OR( H568&gt;18, J568&gt;299), "1030"), "Verify C or better in Secondary Math 1,2,3"))</f>
        <v/>
      </c>
      <c r="M568" s="4" t="str">
        <f>IFERROR(VLOOKUP($E568, 'HS Info'!$A:$E, 5, FALSE), IF($E568="", "", "Not in HS Info"))</f>
        <v/>
      </c>
      <c r="N568" s="5" t="str">
        <f>IFERROR(VLOOKUP($C568,Holds!$C:$K, 2, FALSE), IF($E568="", "", 0))</f>
        <v/>
      </c>
      <c r="O568" s="7" t="str">
        <f>IF($E568="", "", _xlfn.XLOOKUP(C568, 'SLCC Student'!H:H, 'SLCC Student'!P:P, "Not Found", 0, 1))</f>
        <v/>
      </c>
      <c r="P568" s="5" t="str">
        <f>IFERROR(VLOOKUP($E568, 'SLCC Student'!$A:$Q, 10, FALSE), IF($E568="", "", "Not Admitted"))</f>
        <v/>
      </c>
      <c r="Q568" s="5" t="str">
        <f>IFERROR(VLOOKUP($E568,'SLCC Student'!$A:$Q,12,FALSE),IF($E568="","", "NotAdmitted"))</f>
        <v/>
      </c>
    </row>
    <row r="569" spans="1:17" x14ac:dyDescent="0.2">
      <c r="A569" s="5" t="str">
        <f>IFERROR(VLOOKUP($E569,'HS Info'!$A:$D,2,FALSE),IF($E569="","","Not in HS Info"))</f>
        <v/>
      </c>
      <c r="B569" s="6" t="str">
        <f>IFERROR(VLOOKUP($C569, 'SLCC Student'!$H:$R, 11, FALSE), IF($E569="", "",  "Not yet admitted"))</f>
        <v/>
      </c>
      <c r="C569" s="5" t="str">
        <f>IFERROR(VLOOKUP($E569,'SLCC Student'!$A:$R,8,FALSE), IF($E569="", "", "Not yet admitted"))</f>
        <v/>
      </c>
      <c r="D569" s="5" t="str">
        <f>IFERROR(VLOOKUP($E569, 'HS Info'!$A:$D, 3, FALSE), IF($E569="", "",  "Not in HS Info"))</f>
        <v/>
      </c>
      <c r="E569" t="str">
        <f>IF(ISBLANK('HS Info'!A568), "", 'HS Info'!A568)</f>
        <v/>
      </c>
      <c r="F569" s="5" t="str">
        <f>IFERROR(VLOOKUP($E569, 'HS Info'!$A:$D, 4, FALSE), IF($E569="", "", "Not in HS Info"))</f>
        <v/>
      </c>
      <c r="G569" t="str">
        <f>IF(_xlfn.MAXIFS(ACT!$K:$K, ACT!$B:$B, 'Vetting Master'!$C569)&gt;0, _xlfn.MAXIFS(ACT!$K:$K, ACT!$B:$B, 'Vetting Master'!$C569), IF($E569="", "", 0))</f>
        <v/>
      </c>
      <c r="H569" t="str">
        <f>IF(_xlfn.MAXIFS(ACT!$J:$J, ACT!$B:$B, 'Vetting Master'!$C569)&gt;0, _xlfn.MAXIFS(ACT!$J:$J, ACT!$B:$B, 'Vetting Master'!$C569), IF($E569="", "", 0))</f>
        <v/>
      </c>
      <c r="I569" t="str">
        <f>IF(_xlfn.MAXIFS('SLCC Placement'!K:K, 'SLCC Placement'!B:B, 'Vetting Master'!$C569)&gt;0, _xlfn.MAXIFS('SLCC Placement'!K:K, 'SLCC Placement'!B:B, 'Vetting Master'!$C569), IF($E569="", "", 0))</f>
        <v/>
      </c>
      <c r="J569" t="str">
        <f>IF(_xlfn.MAXIFS('SLCC Placement'!J:J, 'SLCC Placement'!B:B, 'Vetting Master'!$C569)&gt;0, _xlfn.MAXIFS('SLCC Placement'!J:J, 'SLCC Placement'!B:B, 'Vetting Master'!$C569), IF($E569="", "", 0))</f>
        <v/>
      </c>
      <c r="K569" s="5" t="str">
        <f>IFERROR(IF(AND(MATCH(C569,'AP Credit'!B:B,0)&gt;0, MATCH("ENGL 1010",'AP Credit'!J:J,0)&gt;0),"Yes","No"), IF($E569="", " ", "No"))</f>
        <v xml:space="preserve"> </v>
      </c>
      <c r="L569" s="11" t="str" cm="1">
        <f t="array" ref="L569">IF($E569="", "", _xlfn.IFNA(_xlfn.IFS( J569&gt;599,  "1210 - Verify C or Better",  AND(J569&gt;499, OR(I569&gt;13, G569&gt;17)), "1060 - Verify C or Better", AND( OR(G569&gt;17, I569&gt;13), OR(H569&gt;22, J569&gt;399)), "1050 - Verify C or Better", OR( H569&gt;21, J569&gt;299), "1010/1030/1040", OR( H569&gt;19, J569&gt;299), "1010/1030", OR( H569&gt;18, J569&gt;299), "1030"), "Verify C or better in Secondary Math 1,2,3"))</f>
        <v/>
      </c>
      <c r="M569" s="4" t="str">
        <f>IFERROR(VLOOKUP($E569, 'HS Info'!$A:$E, 5, FALSE), IF($E569="", "", "Not in HS Info"))</f>
        <v/>
      </c>
      <c r="N569" s="5" t="str">
        <f>IFERROR(VLOOKUP($C569,Holds!$C:$K, 2, FALSE), IF($E569="", "", 0))</f>
        <v/>
      </c>
      <c r="O569" s="7" t="str">
        <f>IF($E569="", "", _xlfn.XLOOKUP(C569, 'SLCC Student'!H:H, 'SLCC Student'!P:P, "Not Found", 0, 1))</f>
        <v/>
      </c>
      <c r="P569" s="5" t="str">
        <f>IFERROR(VLOOKUP($E569, 'SLCC Student'!$A:$Q, 10, FALSE), IF($E569="", "", "Not Admitted"))</f>
        <v/>
      </c>
      <c r="Q569" s="5" t="str">
        <f>IFERROR(VLOOKUP($E569,'SLCC Student'!$A:$Q,12,FALSE),IF($E569="","", "NotAdmitted"))</f>
        <v/>
      </c>
    </row>
    <row r="570" spans="1:17" x14ac:dyDescent="0.2">
      <c r="A570" s="5" t="str">
        <f>IFERROR(VLOOKUP($E570,'HS Info'!$A:$D,2,FALSE),IF($E570="","","Not in HS Info"))</f>
        <v/>
      </c>
      <c r="B570" s="6" t="str">
        <f>IFERROR(VLOOKUP($C570, 'SLCC Student'!$H:$R, 11, FALSE), IF($E570="", "",  "Not yet admitted"))</f>
        <v/>
      </c>
      <c r="C570" s="5" t="str">
        <f>IFERROR(VLOOKUP($E570,'SLCC Student'!$A:$R,8,FALSE), IF($E570="", "", "Not yet admitted"))</f>
        <v/>
      </c>
      <c r="D570" s="5" t="str">
        <f>IFERROR(VLOOKUP($E570, 'HS Info'!$A:$D, 3, FALSE), IF($E570="", "",  "Not in HS Info"))</f>
        <v/>
      </c>
      <c r="E570" t="str">
        <f>IF(ISBLANK('HS Info'!A569), "", 'HS Info'!A569)</f>
        <v/>
      </c>
      <c r="F570" s="5" t="str">
        <f>IFERROR(VLOOKUP($E570, 'HS Info'!$A:$D, 4, FALSE), IF($E570="", "", "Not in HS Info"))</f>
        <v/>
      </c>
      <c r="G570" t="str">
        <f>IF(_xlfn.MAXIFS(ACT!$K:$K, ACT!$B:$B, 'Vetting Master'!$C570)&gt;0, _xlfn.MAXIFS(ACT!$K:$K, ACT!$B:$B, 'Vetting Master'!$C570), IF($E570="", "", 0))</f>
        <v/>
      </c>
      <c r="H570" t="str">
        <f>IF(_xlfn.MAXIFS(ACT!$J:$J, ACT!$B:$B, 'Vetting Master'!$C570)&gt;0, _xlfn.MAXIFS(ACT!$J:$J, ACT!$B:$B, 'Vetting Master'!$C570), IF($E570="", "", 0))</f>
        <v/>
      </c>
      <c r="I570" t="str">
        <f>IF(_xlfn.MAXIFS('SLCC Placement'!K:K, 'SLCC Placement'!B:B, 'Vetting Master'!$C570)&gt;0, _xlfn.MAXIFS('SLCC Placement'!K:K, 'SLCC Placement'!B:B, 'Vetting Master'!$C570), IF($E570="", "", 0))</f>
        <v/>
      </c>
      <c r="J570" t="str">
        <f>IF(_xlfn.MAXIFS('SLCC Placement'!J:J, 'SLCC Placement'!B:B, 'Vetting Master'!$C570)&gt;0, _xlfn.MAXIFS('SLCC Placement'!J:J, 'SLCC Placement'!B:B, 'Vetting Master'!$C570), IF($E570="", "", 0))</f>
        <v/>
      </c>
      <c r="K570" s="5" t="str">
        <f>IFERROR(IF(AND(MATCH(C570,'AP Credit'!B:B,0)&gt;0, MATCH("ENGL 1010",'AP Credit'!J:J,0)&gt;0),"Yes","No"), IF($E570="", " ", "No"))</f>
        <v xml:space="preserve"> </v>
      </c>
      <c r="L570" s="11" t="str" cm="1">
        <f t="array" ref="L570">IF($E570="", "", _xlfn.IFNA(_xlfn.IFS( J570&gt;599,  "1210 - Verify C or Better",  AND(J570&gt;499, OR(I570&gt;13, G570&gt;17)), "1060 - Verify C or Better", AND( OR(G570&gt;17, I570&gt;13), OR(H570&gt;22, J570&gt;399)), "1050 - Verify C or Better", OR( H570&gt;21, J570&gt;299), "1010/1030/1040", OR( H570&gt;19, J570&gt;299), "1010/1030", OR( H570&gt;18, J570&gt;299), "1030"), "Verify C or better in Secondary Math 1,2,3"))</f>
        <v/>
      </c>
      <c r="M570" s="4" t="str">
        <f>IFERROR(VLOOKUP($E570, 'HS Info'!$A:$E, 5, FALSE), IF($E570="", "", "Not in HS Info"))</f>
        <v/>
      </c>
      <c r="N570" s="5" t="str">
        <f>IFERROR(VLOOKUP($C570,Holds!$C:$K, 2, FALSE), IF($E570="", "", 0))</f>
        <v/>
      </c>
      <c r="O570" s="7" t="str">
        <f>IF($E570="", "", _xlfn.XLOOKUP(C570, 'SLCC Student'!H:H, 'SLCC Student'!P:P, "Not Found", 0, 1))</f>
        <v/>
      </c>
      <c r="P570" s="5" t="str">
        <f>IFERROR(VLOOKUP($E570, 'SLCC Student'!$A:$Q, 10, FALSE), IF($E570="", "", "Not Admitted"))</f>
        <v/>
      </c>
      <c r="Q570" s="5" t="str">
        <f>IFERROR(VLOOKUP($E570,'SLCC Student'!$A:$Q,12,FALSE),IF($E570="","", "NotAdmitted"))</f>
        <v/>
      </c>
    </row>
    <row r="571" spans="1:17" x14ac:dyDescent="0.2">
      <c r="A571" s="5" t="str">
        <f>IFERROR(VLOOKUP($E571,'HS Info'!$A:$D,2,FALSE),IF($E571="","","Not in HS Info"))</f>
        <v/>
      </c>
      <c r="B571" s="6" t="str">
        <f>IFERROR(VLOOKUP($C571, 'SLCC Student'!$H:$R, 11, FALSE), IF($E571="", "",  "Not yet admitted"))</f>
        <v/>
      </c>
      <c r="C571" s="5" t="str">
        <f>IFERROR(VLOOKUP($E571,'SLCC Student'!$A:$R,8,FALSE), IF($E571="", "", "Not yet admitted"))</f>
        <v/>
      </c>
      <c r="D571" s="5" t="str">
        <f>IFERROR(VLOOKUP($E571, 'HS Info'!$A:$D, 3, FALSE), IF($E571="", "",  "Not in HS Info"))</f>
        <v/>
      </c>
      <c r="E571" t="str">
        <f>IF(ISBLANK('HS Info'!A570), "", 'HS Info'!A570)</f>
        <v/>
      </c>
      <c r="F571" s="5" t="str">
        <f>IFERROR(VLOOKUP($E571, 'HS Info'!$A:$D, 4, FALSE), IF($E571="", "", "Not in HS Info"))</f>
        <v/>
      </c>
      <c r="G571" t="str">
        <f>IF(_xlfn.MAXIFS(ACT!$K:$K, ACT!$B:$B, 'Vetting Master'!$C571)&gt;0, _xlfn.MAXIFS(ACT!$K:$K, ACT!$B:$B, 'Vetting Master'!$C571), IF($E571="", "", 0))</f>
        <v/>
      </c>
      <c r="H571" t="str">
        <f>IF(_xlfn.MAXIFS(ACT!$J:$J, ACT!$B:$B, 'Vetting Master'!$C571)&gt;0, _xlfn.MAXIFS(ACT!$J:$J, ACT!$B:$B, 'Vetting Master'!$C571), IF($E571="", "", 0))</f>
        <v/>
      </c>
      <c r="I571" t="str">
        <f>IF(_xlfn.MAXIFS('SLCC Placement'!K:K, 'SLCC Placement'!B:B, 'Vetting Master'!$C571)&gt;0, _xlfn.MAXIFS('SLCC Placement'!K:K, 'SLCC Placement'!B:B, 'Vetting Master'!$C571), IF($E571="", "", 0))</f>
        <v/>
      </c>
      <c r="J571" t="str">
        <f>IF(_xlfn.MAXIFS('SLCC Placement'!J:J, 'SLCC Placement'!B:B, 'Vetting Master'!$C571)&gt;0, _xlfn.MAXIFS('SLCC Placement'!J:J, 'SLCC Placement'!B:B, 'Vetting Master'!$C571), IF($E571="", "", 0))</f>
        <v/>
      </c>
      <c r="K571" s="5" t="str">
        <f>IFERROR(IF(AND(MATCH(C571,'AP Credit'!B:B,0)&gt;0, MATCH("ENGL 1010",'AP Credit'!J:J,0)&gt;0),"Yes","No"), IF($E571="", " ", "No"))</f>
        <v xml:space="preserve"> </v>
      </c>
      <c r="L571" s="11" t="str" cm="1">
        <f t="array" ref="L571">IF($E571="", "", _xlfn.IFNA(_xlfn.IFS( J571&gt;599,  "1210 - Verify C or Better",  AND(J571&gt;499, OR(I571&gt;13, G571&gt;17)), "1060 - Verify C or Better", AND( OR(G571&gt;17, I571&gt;13), OR(H571&gt;22, J571&gt;399)), "1050 - Verify C or Better", OR( H571&gt;21, J571&gt;299), "1010/1030/1040", OR( H571&gt;19, J571&gt;299), "1010/1030", OR( H571&gt;18, J571&gt;299), "1030"), "Verify C or better in Secondary Math 1,2,3"))</f>
        <v/>
      </c>
      <c r="M571" s="4" t="str">
        <f>IFERROR(VLOOKUP($E571, 'HS Info'!$A:$E, 5, FALSE), IF($E571="", "", "Not in HS Info"))</f>
        <v/>
      </c>
      <c r="N571" s="5" t="str">
        <f>IFERROR(VLOOKUP($C571,Holds!$C:$K, 2, FALSE), IF($E571="", "", 0))</f>
        <v/>
      </c>
      <c r="O571" s="7" t="str">
        <f>IF($E571="", "", _xlfn.XLOOKUP(C571, 'SLCC Student'!H:H, 'SLCC Student'!P:P, "Not Found", 0, 1))</f>
        <v/>
      </c>
      <c r="P571" s="5" t="str">
        <f>IFERROR(VLOOKUP($E571, 'SLCC Student'!$A:$Q, 10, FALSE), IF($E571="", "", "Not Admitted"))</f>
        <v/>
      </c>
      <c r="Q571" s="5" t="str">
        <f>IFERROR(VLOOKUP($E571,'SLCC Student'!$A:$Q,12,FALSE),IF($E571="","", "NotAdmitted"))</f>
        <v/>
      </c>
    </row>
    <row r="572" spans="1:17" x14ac:dyDescent="0.2">
      <c r="A572" s="5" t="str">
        <f>IFERROR(VLOOKUP($E572,'HS Info'!$A:$D,2,FALSE),IF($E572="","","Not in HS Info"))</f>
        <v/>
      </c>
      <c r="B572" s="6" t="str">
        <f>IFERROR(VLOOKUP($C572, 'SLCC Student'!$H:$R, 11, FALSE), IF($E572="", "",  "Not yet admitted"))</f>
        <v/>
      </c>
      <c r="C572" s="5" t="str">
        <f>IFERROR(VLOOKUP($E572,'SLCC Student'!$A:$R,8,FALSE), IF($E572="", "", "Not yet admitted"))</f>
        <v/>
      </c>
      <c r="D572" s="5" t="str">
        <f>IFERROR(VLOOKUP($E572, 'HS Info'!$A:$D, 3, FALSE), IF($E572="", "",  "Not in HS Info"))</f>
        <v/>
      </c>
      <c r="E572" t="str">
        <f>IF(ISBLANK('HS Info'!A571), "", 'HS Info'!A571)</f>
        <v/>
      </c>
      <c r="F572" s="5" t="str">
        <f>IFERROR(VLOOKUP($E572, 'HS Info'!$A:$D, 4, FALSE), IF($E572="", "", "Not in HS Info"))</f>
        <v/>
      </c>
      <c r="G572" t="str">
        <f>IF(_xlfn.MAXIFS(ACT!$K:$K, ACT!$B:$B, 'Vetting Master'!$C572)&gt;0, _xlfn.MAXIFS(ACT!$K:$K, ACT!$B:$B, 'Vetting Master'!$C572), IF($E572="", "", 0))</f>
        <v/>
      </c>
      <c r="H572" t="str">
        <f>IF(_xlfn.MAXIFS(ACT!$J:$J, ACT!$B:$B, 'Vetting Master'!$C572)&gt;0, _xlfn.MAXIFS(ACT!$J:$J, ACT!$B:$B, 'Vetting Master'!$C572), IF($E572="", "", 0))</f>
        <v/>
      </c>
      <c r="I572" t="str">
        <f>IF(_xlfn.MAXIFS('SLCC Placement'!K:K, 'SLCC Placement'!B:B, 'Vetting Master'!$C572)&gt;0, _xlfn.MAXIFS('SLCC Placement'!K:K, 'SLCC Placement'!B:B, 'Vetting Master'!$C572), IF($E572="", "", 0))</f>
        <v/>
      </c>
      <c r="J572" t="str">
        <f>IF(_xlfn.MAXIFS('SLCC Placement'!J:J, 'SLCC Placement'!B:B, 'Vetting Master'!$C572)&gt;0, _xlfn.MAXIFS('SLCC Placement'!J:J, 'SLCC Placement'!B:B, 'Vetting Master'!$C572), IF($E572="", "", 0))</f>
        <v/>
      </c>
      <c r="K572" s="5" t="str">
        <f>IFERROR(IF(AND(MATCH(C572,'AP Credit'!B:B,0)&gt;0, MATCH("ENGL 1010",'AP Credit'!J:J,0)&gt;0),"Yes","No"), IF($E572="", " ", "No"))</f>
        <v xml:space="preserve"> </v>
      </c>
      <c r="L572" s="11" t="str" cm="1">
        <f t="array" ref="L572">IF($E572="", "", _xlfn.IFNA(_xlfn.IFS( J572&gt;599,  "1210 - Verify C or Better",  AND(J572&gt;499, OR(I572&gt;13, G572&gt;17)), "1060 - Verify C or Better", AND( OR(G572&gt;17, I572&gt;13), OR(H572&gt;22, J572&gt;399)), "1050 - Verify C or Better", OR( H572&gt;21, J572&gt;299), "1010/1030/1040", OR( H572&gt;19, J572&gt;299), "1010/1030", OR( H572&gt;18, J572&gt;299), "1030"), "Verify C or better in Secondary Math 1,2,3"))</f>
        <v/>
      </c>
      <c r="M572" s="4" t="str">
        <f>IFERROR(VLOOKUP($E572, 'HS Info'!$A:$E, 5, FALSE), IF($E572="", "", "Not in HS Info"))</f>
        <v/>
      </c>
      <c r="N572" s="5" t="str">
        <f>IFERROR(VLOOKUP($C572,Holds!$C:$K, 2, FALSE), IF($E572="", "", 0))</f>
        <v/>
      </c>
      <c r="O572" s="7" t="str">
        <f>IF($E572="", "", _xlfn.XLOOKUP(C572, 'SLCC Student'!H:H, 'SLCC Student'!P:P, "Not Found", 0, 1))</f>
        <v/>
      </c>
      <c r="P572" s="5" t="str">
        <f>IFERROR(VLOOKUP($E572, 'SLCC Student'!$A:$Q, 10, FALSE), IF($E572="", "", "Not Admitted"))</f>
        <v/>
      </c>
      <c r="Q572" s="5" t="str">
        <f>IFERROR(VLOOKUP($E572,'SLCC Student'!$A:$Q,12,FALSE),IF($E572="","", "NotAdmitted"))</f>
        <v/>
      </c>
    </row>
    <row r="573" spans="1:17" x14ac:dyDescent="0.2">
      <c r="A573" s="5" t="str">
        <f>IFERROR(VLOOKUP($E573,'HS Info'!$A:$D,2,FALSE),IF($E573="","","Not in HS Info"))</f>
        <v/>
      </c>
      <c r="B573" s="6" t="str">
        <f>IFERROR(VLOOKUP($C573, 'SLCC Student'!$H:$R, 11, FALSE), IF($E573="", "",  "Not yet admitted"))</f>
        <v/>
      </c>
      <c r="C573" s="5" t="str">
        <f>IFERROR(VLOOKUP($E573,'SLCC Student'!$A:$R,8,FALSE), IF($E573="", "", "Not yet admitted"))</f>
        <v/>
      </c>
      <c r="D573" s="5" t="str">
        <f>IFERROR(VLOOKUP($E573, 'HS Info'!$A:$D, 3, FALSE), IF($E573="", "",  "Not in HS Info"))</f>
        <v/>
      </c>
      <c r="E573" t="str">
        <f>IF(ISBLANK('HS Info'!A572), "", 'HS Info'!A572)</f>
        <v/>
      </c>
      <c r="F573" s="5" t="str">
        <f>IFERROR(VLOOKUP($E573, 'HS Info'!$A:$D, 4, FALSE), IF($E573="", "", "Not in HS Info"))</f>
        <v/>
      </c>
      <c r="G573" t="str">
        <f>IF(_xlfn.MAXIFS(ACT!$K:$K, ACT!$B:$B, 'Vetting Master'!$C573)&gt;0, _xlfn.MAXIFS(ACT!$K:$K, ACT!$B:$B, 'Vetting Master'!$C573), IF($E573="", "", 0))</f>
        <v/>
      </c>
      <c r="H573" t="str">
        <f>IF(_xlfn.MAXIFS(ACT!$J:$J, ACT!$B:$B, 'Vetting Master'!$C573)&gt;0, _xlfn.MAXIFS(ACT!$J:$J, ACT!$B:$B, 'Vetting Master'!$C573), IF($E573="", "", 0))</f>
        <v/>
      </c>
      <c r="I573" t="str">
        <f>IF(_xlfn.MAXIFS('SLCC Placement'!K:K, 'SLCC Placement'!B:B, 'Vetting Master'!$C573)&gt;0, _xlfn.MAXIFS('SLCC Placement'!K:K, 'SLCC Placement'!B:B, 'Vetting Master'!$C573), IF($E573="", "", 0))</f>
        <v/>
      </c>
      <c r="J573" t="str">
        <f>IF(_xlfn.MAXIFS('SLCC Placement'!J:J, 'SLCC Placement'!B:B, 'Vetting Master'!$C573)&gt;0, _xlfn.MAXIFS('SLCC Placement'!J:J, 'SLCC Placement'!B:B, 'Vetting Master'!$C573), IF($E573="", "", 0))</f>
        <v/>
      </c>
      <c r="K573" s="5" t="str">
        <f>IFERROR(IF(AND(MATCH(C573,'AP Credit'!B:B,0)&gt;0, MATCH("ENGL 1010",'AP Credit'!J:J,0)&gt;0),"Yes","No"), IF($E573="", " ", "No"))</f>
        <v xml:space="preserve"> </v>
      </c>
      <c r="L573" s="11" t="str" cm="1">
        <f t="array" ref="L573">IF($E573="", "", _xlfn.IFNA(_xlfn.IFS( J573&gt;599,  "1210 - Verify C or Better",  AND(J573&gt;499, OR(I573&gt;13, G573&gt;17)), "1060 - Verify C or Better", AND( OR(G573&gt;17, I573&gt;13), OR(H573&gt;22, J573&gt;399)), "1050 - Verify C or Better", OR( H573&gt;21, J573&gt;299), "1010/1030/1040", OR( H573&gt;19, J573&gt;299), "1010/1030", OR( H573&gt;18, J573&gt;299), "1030"), "Verify C or better in Secondary Math 1,2,3"))</f>
        <v/>
      </c>
      <c r="M573" s="4" t="str">
        <f>IFERROR(VLOOKUP($E573, 'HS Info'!$A:$E, 5, FALSE), IF($E573="", "", "Not in HS Info"))</f>
        <v/>
      </c>
      <c r="N573" s="5" t="str">
        <f>IFERROR(VLOOKUP($C573,Holds!$C:$K, 2, FALSE), IF($E573="", "", 0))</f>
        <v/>
      </c>
      <c r="O573" s="7" t="str">
        <f>IF($E573="", "", _xlfn.XLOOKUP(C573, 'SLCC Student'!H:H, 'SLCC Student'!P:P, "Not Found", 0, 1))</f>
        <v/>
      </c>
      <c r="P573" s="5" t="str">
        <f>IFERROR(VLOOKUP($E573, 'SLCC Student'!$A:$Q, 10, FALSE), IF($E573="", "", "Not Admitted"))</f>
        <v/>
      </c>
      <c r="Q573" s="5" t="str">
        <f>IFERROR(VLOOKUP($E573,'SLCC Student'!$A:$Q,12,FALSE),IF($E573="","", "NotAdmitted"))</f>
        <v/>
      </c>
    </row>
    <row r="574" spans="1:17" x14ac:dyDescent="0.2">
      <c r="A574" s="5" t="str">
        <f>IFERROR(VLOOKUP($E574,'HS Info'!$A:$D,2,FALSE),IF($E574="","","Not in HS Info"))</f>
        <v/>
      </c>
      <c r="B574" s="6" t="str">
        <f>IFERROR(VLOOKUP($C574, 'SLCC Student'!$H:$R, 11, FALSE), IF($E574="", "",  "Not yet admitted"))</f>
        <v/>
      </c>
      <c r="C574" s="5" t="str">
        <f>IFERROR(VLOOKUP($E574,'SLCC Student'!$A:$R,8,FALSE), IF($E574="", "", "Not yet admitted"))</f>
        <v/>
      </c>
      <c r="D574" s="5" t="str">
        <f>IFERROR(VLOOKUP($E574, 'HS Info'!$A:$D, 3, FALSE), IF($E574="", "",  "Not in HS Info"))</f>
        <v/>
      </c>
      <c r="E574" t="str">
        <f>IF(ISBLANK('HS Info'!A573), "", 'HS Info'!A573)</f>
        <v/>
      </c>
      <c r="F574" s="5" t="str">
        <f>IFERROR(VLOOKUP($E574, 'HS Info'!$A:$D, 4, FALSE), IF($E574="", "", "Not in HS Info"))</f>
        <v/>
      </c>
      <c r="G574" t="str">
        <f>IF(_xlfn.MAXIFS(ACT!$K:$K, ACT!$B:$B, 'Vetting Master'!$C574)&gt;0, _xlfn.MAXIFS(ACT!$K:$K, ACT!$B:$B, 'Vetting Master'!$C574), IF($E574="", "", 0))</f>
        <v/>
      </c>
      <c r="H574" t="str">
        <f>IF(_xlfn.MAXIFS(ACT!$J:$J, ACT!$B:$B, 'Vetting Master'!$C574)&gt;0, _xlfn.MAXIFS(ACT!$J:$J, ACT!$B:$B, 'Vetting Master'!$C574), IF($E574="", "", 0))</f>
        <v/>
      </c>
      <c r="I574" t="str">
        <f>IF(_xlfn.MAXIFS('SLCC Placement'!K:K, 'SLCC Placement'!B:B, 'Vetting Master'!$C574)&gt;0, _xlfn.MAXIFS('SLCC Placement'!K:K, 'SLCC Placement'!B:B, 'Vetting Master'!$C574), IF($E574="", "", 0))</f>
        <v/>
      </c>
      <c r="J574" t="str">
        <f>IF(_xlfn.MAXIFS('SLCC Placement'!J:J, 'SLCC Placement'!B:B, 'Vetting Master'!$C574)&gt;0, _xlfn.MAXIFS('SLCC Placement'!J:J, 'SLCC Placement'!B:B, 'Vetting Master'!$C574), IF($E574="", "", 0))</f>
        <v/>
      </c>
      <c r="K574" s="5" t="str">
        <f>IFERROR(IF(AND(MATCH(C574,'AP Credit'!B:B,0)&gt;0, MATCH("ENGL 1010",'AP Credit'!J:J,0)&gt;0),"Yes","No"), IF($E574="", " ", "No"))</f>
        <v xml:space="preserve"> </v>
      </c>
      <c r="L574" s="11" t="str" cm="1">
        <f t="array" ref="L574">IF($E574="", "", _xlfn.IFNA(_xlfn.IFS( J574&gt;599,  "1210 - Verify C or Better",  AND(J574&gt;499, OR(I574&gt;13, G574&gt;17)), "1060 - Verify C or Better", AND( OR(G574&gt;17, I574&gt;13), OR(H574&gt;22, J574&gt;399)), "1050 - Verify C or Better", OR( H574&gt;21, J574&gt;299), "1010/1030/1040", OR( H574&gt;19, J574&gt;299), "1010/1030", OR( H574&gt;18, J574&gt;299), "1030"), "Verify C or better in Secondary Math 1,2,3"))</f>
        <v/>
      </c>
      <c r="M574" s="4" t="str">
        <f>IFERROR(VLOOKUP($E574, 'HS Info'!$A:$E, 5, FALSE), IF($E574="", "", "Not in HS Info"))</f>
        <v/>
      </c>
      <c r="N574" s="5" t="str">
        <f>IFERROR(VLOOKUP($C574,Holds!$C:$K, 2, FALSE), IF($E574="", "", 0))</f>
        <v/>
      </c>
      <c r="O574" s="7" t="str">
        <f>IF($E574="", "", _xlfn.XLOOKUP(C574, 'SLCC Student'!H:H, 'SLCC Student'!P:P, "Not Found", 0, 1))</f>
        <v/>
      </c>
      <c r="P574" s="5" t="str">
        <f>IFERROR(VLOOKUP($E574, 'SLCC Student'!$A:$Q, 10, FALSE), IF($E574="", "", "Not Admitted"))</f>
        <v/>
      </c>
      <c r="Q574" s="5" t="str">
        <f>IFERROR(VLOOKUP($E574,'SLCC Student'!$A:$Q,12,FALSE),IF($E574="","", "NotAdmitted"))</f>
        <v/>
      </c>
    </row>
    <row r="575" spans="1:17" x14ac:dyDescent="0.2">
      <c r="A575" s="5" t="str">
        <f>IFERROR(VLOOKUP($E575,'HS Info'!$A:$D,2,FALSE),IF($E575="","","Not in HS Info"))</f>
        <v/>
      </c>
      <c r="B575" s="6" t="str">
        <f>IFERROR(VLOOKUP($C575, 'SLCC Student'!$H:$R, 11, FALSE), IF($E575="", "",  "Not yet admitted"))</f>
        <v/>
      </c>
      <c r="C575" s="5" t="str">
        <f>IFERROR(VLOOKUP($E575,'SLCC Student'!$A:$R,8,FALSE), IF($E575="", "", "Not yet admitted"))</f>
        <v/>
      </c>
      <c r="D575" s="5" t="str">
        <f>IFERROR(VLOOKUP($E575, 'HS Info'!$A:$D, 3, FALSE), IF($E575="", "",  "Not in HS Info"))</f>
        <v/>
      </c>
      <c r="E575" t="str">
        <f>IF(ISBLANK('HS Info'!A574), "", 'HS Info'!A574)</f>
        <v/>
      </c>
      <c r="F575" s="5" t="str">
        <f>IFERROR(VLOOKUP($E575, 'HS Info'!$A:$D, 4, FALSE), IF($E575="", "", "Not in HS Info"))</f>
        <v/>
      </c>
      <c r="G575" t="str">
        <f>IF(_xlfn.MAXIFS(ACT!$K:$K, ACT!$B:$B, 'Vetting Master'!$C575)&gt;0, _xlfn.MAXIFS(ACT!$K:$K, ACT!$B:$B, 'Vetting Master'!$C575), IF($E575="", "", 0))</f>
        <v/>
      </c>
      <c r="H575" t="str">
        <f>IF(_xlfn.MAXIFS(ACT!$J:$J, ACT!$B:$B, 'Vetting Master'!$C575)&gt;0, _xlfn.MAXIFS(ACT!$J:$J, ACT!$B:$B, 'Vetting Master'!$C575), IF($E575="", "", 0))</f>
        <v/>
      </c>
      <c r="I575" t="str">
        <f>IF(_xlfn.MAXIFS('SLCC Placement'!K:K, 'SLCC Placement'!B:B, 'Vetting Master'!$C575)&gt;0, _xlfn.MAXIFS('SLCC Placement'!K:K, 'SLCC Placement'!B:B, 'Vetting Master'!$C575), IF($E575="", "", 0))</f>
        <v/>
      </c>
      <c r="J575" t="str">
        <f>IF(_xlfn.MAXIFS('SLCC Placement'!J:J, 'SLCC Placement'!B:B, 'Vetting Master'!$C575)&gt;0, _xlfn.MAXIFS('SLCC Placement'!J:J, 'SLCC Placement'!B:B, 'Vetting Master'!$C575), IF($E575="", "", 0))</f>
        <v/>
      </c>
      <c r="K575" s="5" t="str">
        <f>IFERROR(IF(AND(MATCH(C575,'AP Credit'!B:B,0)&gt;0, MATCH("ENGL 1010",'AP Credit'!J:J,0)&gt;0),"Yes","No"), IF($E575="", " ", "No"))</f>
        <v xml:space="preserve"> </v>
      </c>
      <c r="L575" s="11" t="str" cm="1">
        <f t="array" ref="L575">IF($E575="", "", _xlfn.IFNA(_xlfn.IFS( J575&gt;599,  "1210 - Verify C or Better",  AND(J575&gt;499, OR(I575&gt;13, G575&gt;17)), "1060 - Verify C or Better", AND( OR(G575&gt;17, I575&gt;13), OR(H575&gt;22, J575&gt;399)), "1050 - Verify C or Better", OR( H575&gt;21, J575&gt;299), "1010/1030/1040", OR( H575&gt;19, J575&gt;299), "1010/1030", OR( H575&gt;18, J575&gt;299), "1030"), "Verify C or better in Secondary Math 1,2,3"))</f>
        <v/>
      </c>
      <c r="M575" s="4" t="str">
        <f>IFERROR(VLOOKUP($E575, 'HS Info'!$A:$E, 5, FALSE), IF($E575="", "", "Not in HS Info"))</f>
        <v/>
      </c>
      <c r="N575" s="5" t="str">
        <f>IFERROR(VLOOKUP($C575,Holds!$C:$K, 2, FALSE), IF($E575="", "", 0))</f>
        <v/>
      </c>
      <c r="O575" s="7" t="str">
        <f>IF($E575="", "", _xlfn.XLOOKUP(C575, 'SLCC Student'!H:H, 'SLCC Student'!P:P, "Not Found", 0, 1))</f>
        <v/>
      </c>
      <c r="P575" s="5" t="str">
        <f>IFERROR(VLOOKUP($E575, 'SLCC Student'!$A:$Q, 10, FALSE), IF($E575="", "", "Not Admitted"))</f>
        <v/>
      </c>
      <c r="Q575" s="5" t="str">
        <f>IFERROR(VLOOKUP($E575,'SLCC Student'!$A:$Q,12,FALSE),IF($E575="","", "NotAdmitted"))</f>
        <v/>
      </c>
    </row>
    <row r="576" spans="1:17" x14ac:dyDescent="0.2">
      <c r="A576" s="5" t="str">
        <f>IFERROR(VLOOKUP($E576,'HS Info'!$A:$D,2,FALSE),IF($E576="","","Not in HS Info"))</f>
        <v/>
      </c>
      <c r="B576" s="6" t="str">
        <f>IFERROR(VLOOKUP($C576, 'SLCC Student'!$H:$R, 11, FALSE), IF($E576="", "",  "Not yet admitted"))</f>
        <v/>
      </c>
      <c r="C576" s="5" t="str">
        <f>IFERROR(VLOOKUP($E576,'SLCC Student'!$A:$R,8,FALSE), IF($E576="", "", "Not yet admitted"))</f>
        <v/>
      </c>
      <c r="D576" s="5" t="str">
        <f>IFERROR(VLOOKUP($E576, 'HS Info'!$A:$D, 3, FALSE), IF($E576="", "",  "Not in HS Info"))</f>
        <v/>
      </c>
      <c r="E576" t="str">
        <f>IF(ISBLANK('HS Info'!A575), "", 'HS Info'!A575)</f>
        <v/>
      </c>
      <c r="F576" s="5" t="str">
        <f>IFERROR(VLOOKUP($E576, 'HS Info'!$A:$D, 4, FALSE), IF($E576="", "", "Not in HS Info"))</f>
        <v/>
      </c>
      <c r="G576" t="str">
        <f>IF(_xlfn.MAXIFS(ACT!$K:$K, ACT!$B:$B, 'Vetting Master'!$C576)&gt;0, _xlfn.MAXIFS(ACT!$K:$K, ACT!$B:$B, 'Vetting Master'!$C576), IF($E576="", "", 0))</f>
        <v/>
      </c>
      <c r="H576" t="str">
        <f>IF(_xlfn.MAXIFS(ACT!$J:$J, ACT!$B:$B, 'Vetting Master'!$C576)&gt;0, _xlfn.MAXIFS(ACT!$J:$J, ACT!$B:$B, 'Vetting Master'!$C576), IF($E576="", "", 0))</f>
        <v/>
      </c>
      <c r="I576" t="str">
        <f>IF(_xlfn.MAXIFS('SLCC Placement'!K:K, 'SLCC Placement'!B:B, 'Vetting Master'!$C576)&gt;0, _xlfn.MAXIFS('SLCC Placement'!K:K, 'SLCC Placement'!B:B, 'Vetting Master'!$C576), IF($E576="", "", 0))</f>
        <v/>
      </c>
      <c r="J576" t="str">
        <f>IF(_xlfn.MAXIFS('SLCC Placement'!J:J, 'SLCC Placement'!B:B, 'Vetting Master'!$C576)&gt;0, _xlfn.MAXIFS('SLCC Placement'!J:J, 'SLCC Placement'!B:B, 'Vetting Master'!$C576), IF($E576="", "", 0))</f>
        <v/>
      </c>
      <c r="K576" s="5" t="str">
        <f>IFERROR(IF(AND(MATCH(C576,'AP Credit'!B:B,0)&gt;0, MATCH("ENGL 1010",'AP Credit'!J:J,0)&gt;0),"Yes","No"), IF($E576="", " ", "No"))</f>
        <v xml:space="preserve"> </v>
      </c>
      <c r="L576" s="11" t="str" cm="1">
        <f t="array" ref="L576">IF($E576="", "", _xlfn.IFNA(_xlfn.IFS( J576&gt;599,  "1210 - Verify C or Better",  AND(J576&gt;499, OR(I576&gt;13, G576&gt;17)), "1060 - Verify C or Better", AND( OR(G576&gt;17, I576&gt;13), OR(H576&gt;22, J576&gt;399)), "1050 - Verify C or Better", OR( H576&gt;21, J576&gt;299), "1010/1030/1040", OR( H576&gt;19, J576&gt;299), "1010/1030", OR( H576&gt;18, J576&gt;299), "1030"), "Verify C or better in Secondary Math 1,2,3"))</f>
        <v/>
      </c>
      <c r="M576" s="4" t="str">
        <f>IFERROR(VLOOKUP($E576, 'HS Info'!$A:$E, 5, FALSE), IF($E576="", "", "Not in HS Info"))</f>
        <v/>
      </c>
      <c r="N576" s="5" t="str">
        <f>IFERROR(VLOOKUP($C576,Holds!$C:$K, 2, FALSE), IF($E576="", "", 0))</f>
        <v/>
      </c>
      <c r="O576" s="7" t="str">
        <f>IF($E576="", "", _xlfn.XLOOKUP(C576, 'SLCC Student'!H:H, 'SLCC Student'!P:P, "Not Found", 0, 1))</f>
        <v/>
      </c>
      <c r="P576" s="5" t="str">
        <f>IFERROR(VLOOKUP($E576, 'SLCC Student'!$A:$Q, 10, FALSE), IF($E576="", "", "Not Admitted"))</f>
        <v/>
      </c>
      <c r="Q576" s="5" t="str">
        <f>IFERROR(VLOOKUP($E576,'SLCC Student'!$A:$Q,12,FALSE),IF($E576="","", "NotAdmitted"))</f>
        <v/>
      </c>
    </row>
    <row r="577" spans="1:17" x14ac:dyDescent="0.2">
      <c r="A577" s="5" t="str">
        <f>IFERROR(VLOOKUP($E577,'HS Info'!$A:$D,2,FALSE),IF($E577="","","Not in HS Info"))</f>
        <v/>
      </c>
      <c r="B577" s="6" t="str">
        <f>IFERROR(VLOOKUP($C577, 'SLCC Student'!$H:$R, 11, FALSE), IF($E577="", "",  "Not yet admitted"))</f>
        <v/>
      </c>
      <c r="C577" s="5" t="str">
        <f>IFERROR(VLOOKUP($E577,'SLCC Student'!$A:$R,8,FALSE), IF($E577="", "", "Not yet admitted"))</f>
        <v/>
      </c>
      <c r="D577" s="5" t="str">
        <f>IFERROR(VLOOKUP($E577, 'HS Info'!$A:$D, 3, FALSE), IF($E577="", "",  "Not in HS Info"))</f>
        <v/>
      </c>
      <c r="E577" t="str">
        <f>IF(ISBLANK('HS Info'!A576), "", 'HS Info'!A576)</f>
        <v/>
      </c>
      <c r="F577" s="5" t="str">
        <f>IFERROR(VLOOKUP($E577, 'HS Info'!$A:$D, 4, FALSE), IF($E577="", "", "Not in HS Info"))</f>
        <v/>
      </c>
      <c r="G577" t="str">
        <f>IF(_xlfn.MAXIFS(ACT!$K:$K, ACT!$B:$B, 'Vetting Master'!$C577)&gt;0, _xlfn.MAXIFS(ACT!$K:$K, ACT!$B:$B, 'Vetting Master'!$C577), IF($E577="", "", 0))</f>
        <v/>
      </c>
      <c r="H577" t="str">
        <f>IF(_xlfn.MAXIFS(ACT!$J:$J, ACT!$B:$B, 'Vetting Master'!$C577)&gt;0, _xlfn.MAXIFS(ACT!$J:$J, ACT!$B:$B, 'Vetting Master'!$C577), IF($E577="", "", 0))</f>
        <v/>
      </c>
      <c r="I577" t="str">
        <f>IF(_xlfn.MAXIFS('SLCC Placement'!K:K, 'SLCC Placement'!B:B, 'Vetting Master'!$C577)&gt;0, _xlfn.MAXIFS('SLCC Placement'!K:K, 'SLCC Placement'!B:B, 'Vetting Master'!$C577), IF($E577="", "", 0))</f>
        <v/>
      </c>
      <c r="J577" t="str">
        <f>IF(_xlfn.MAXIFS('SLCC Placement'!J:J, 'SLCC Placement'!B:B, 'Vetting Master'!$C577)&gt;0, _xlfn.MAXIFS('SLCC Placement'!J:J, 'SLCC Placement'!B:B, 'Vetting Master'!$C577), IF($E577="", "", 0))</f>
        <v/>
      </c>
      <c r="K577" s="5" t="str">
        <f>IFERROR(IF(AND(MATCH(C577,'AP Credit'!B:B,0)&gt;0, MATCH("ENGL 1010",'AP Credit'!J:J,0)&gt;0),"Yes","No"), IF($E577="", " ", "No"))</f>
        <v xml:space="preserve"> </v>
      </c>
      <c r="L577" s="11" t="str" cm="1">
        <f t="array" ref="L577">IF($E577="", "", _xlfn.IFNA(_xlfn.IFS( J577&gt;599,  "1210 - Verify C or Better",  AND(J577&gt;499, OR(I577&gt;13, G577&gt;17)), "1060 - Verify C or Better", AND( OR(G577&gt;17, I577&gt;13), OR(H577&gt;22, J577&gt;399)), "1050 - Verify C or Better", OR( H577&gt;21, J577&gt;299), "1010/1030/1040", OR( H577&gt;19, J577&gt;299), "1010/1030", OR( H577&gt;18, J577&gt;299), "1030"), "Verify C or better in Secondary Math 1,2,3"))</f>
        <v/>
      </c>
      <c r="M577" s="4" t="str">
        <f>IFERROR(VLOOKUP($E577, 'HS Info'!$A:$E, 5, FALSE), IF($E577="", "", "Not in HS Info"))</f>
        <v/>
      </c>
      <c r="N577" s="5" t="str">
        <f>IFERROR(VLOOKUP($C577,Holds!$C:$K, 2, FALSE), IF($E577="", "", 0))</f>
        <v/>
      </c>
      <c r="O577" s="7" t="str">
        <f>IF($E577="", "", _xlfn.XLOOKUP(C577, 'SLCC Student'!H:H, 'SLCC Student'!P:P, "Not Found", 0, 1))</f>
        <v/>
      </c>
      <c r="P577" s="5" t="str">
        <f>IFERROR(VLOOKUP($E577, 'SLCC Student'!$A:$Q, 10, FALSE), IF($E577="", "", "Not Admitted"))</f>
        <v/>
      </c>
      <c r="Q577" s="5" t="str">
        <f>IFERROR(VLOOKUP($E577,'SLCC Student'!$A:$Q,12,FALSE),IF($E577="","", "NotAdmitted"))</f>
        <v/>
      </c>
    </row>
    <row r="578" spans="1:17" x14ac:dyDescent="0.2">
      <c r="A578" s="5" t="str">
        <f>IFERROR(VLOOKUP($E578,'HS Info'!$A:$D,2,FALSE),IF($E578="","","Not in HS Info"))</f>
        <v/>
      </c>
      <c r="B578" s="6" t="str">
        <f>IFERROR(VLOOKUP($C578, 'SLCC Student'!$H:$R, 11, FALSE), IF($E578="", "",  "Not yet admitted"))</f>
        <v/>
      </c>
      <c r="C578" s="5" t="str">
        <f>IFERROR(VLOOKUP($E578,'SLCC Student'!$A:$R,8,FALSE), IF($E578="", "", "Not yet admitted"))</f>
        <v/>
      </c>
      <c r="D578" s="5" t="str">
        <f>IFERROR(VLOOKUP($E578, 'HS Info'!$A:$D, 3, FALSE), IF($E578="", "",  "Not in HS Info"))</f>
        <v/>
      </c>
      <c r="E578" t="str">
        <f>IF(ISBLANK('HS Info'!A577), "", 'HS Info'!A577)</f>
        <v/>
      </c>
      <c r="F578" s="5" t="str">
        <f>IFERROR(VLOOKUP($E578, 'HS Info'!$A:$D, 4, FALSE), IF($E578="", "", "Not in HS Info"))</f>
        <v/>
      </c>
      <c r="G578" t="str">
        <f>IF(_xlfn.MAXIFS(ACT!$K:$K, ACT!$B:$B, 'Vetting Master'!$C578)&gt;0, _xlfn.MAXIFS(ACT!$K:$K, ACT!$B:$B, 'Vetting Master'!$C578), IF($E578="", "", 0))</f>
        <v/>
      </c>
      <c r="H578" t="str">
        <f>IF(_xlfn.MAXIFS(ACT!$J:$J, ACT!$B:$B, 'Vetting Master'!$C578)&gt;0, _xlfn.MAXIFS(ACT!$J:$J, ACT!$B:$B, 'Vetting Master'!$C578), IF($E578="", "", 0))</f>
        <v/>
      </c>
      <c r="I578" t="str">
        <f>IF(_xlfn.MAXIFS('SLCC Placement'!K:K, 'SLCC Placement'!B:B, 'Vetting Master'!$C578)&gt;0, _xlfn.MAXIFS('SLCC Placement'!K:K, 'SLCC Placement'!B:B, 'Vetting Master'!$C578), IF($E578="", "", 0))</f>
        <v/>
      </c>
      <c r="J578" t="str">
        <f>IF(_xlfn.MAXIFS('SLCC Placement'!J:J, 'SLCC Placement'!B:B, 'Vetting Master'!$C578)&gt;0, _xlfn.MAXIFS('SLCC Placement'!J:J, 'SLCC Placement'!B:B, 'Vetting Master'!$C578), IF($E578="", "", 0))</f>
        <v/>
      </c>
      <c r="K578" s="5" t="str">
        <f>IFERROR(IF(AND(MATCH(C578,'AP Credit'!B:B,0)&gt;0, MATCH("ENGL 1010",'AP Credit'!J:J,0)&gt;0),"Yes","No"), IF($E578="", " ", "No"))</f>
        <v xml:space="preserve"> </v>
      </c>
      <c r="L578" s="11" t="str" cm="1">
        <f t="array" ref="L578">IF($E578="", "", _xlfn.IFNA(_xlfn.IFS( J578&gt;599,  "1210 - Verify C or Better",  AND(J578&gt;499, OR(I578&gt;13, G578&gt;17)), "1060 - Verify C or Better", AND( OR(G578&gt;17, I578&gt;13), OR(H578&gt;22, J578&gt;399)), "1050 - Verify C or Better", OR( H578&gt;21, J578&gt;299), "1010/1030/1040", OR( H578&gt;19, J578&gt;299), "1010/1030", OR( H578&gt;18, J578&gt;299), "1030"), "Verify C or better in Secondary Math 1,2,3"))</f>
        <v/>
      </c>
      <c r="M578" s="4" t="str">
        <f>IFERROR(VLOOKUP($E578, 'HS Info'!$A:$E, 5, FALSE), IF($E578="", "", "Not in HS Info"))</f>
        <v/>
      </c>
      <c r="N578" s="5" t="str">
        <f>IFERROR(VLOOKUP($C578,Holds!$C:$K, 2, FALSE), IF($E578="", "", 0))</f>
        <v/>
      </c>
      <c r="O578" s="7" t="str">
        <f>IF($E578="", "", _xlfn.XLOOKUP(C578, 'SLCC Student'!H:H, 'SLCC Student'!P:P, "Not Found", 0, 1))</f>
        <v/>
      </c>
      <c r="P578" s="5" t="str">
        <f>IFERROR(VLOOKUP($E578, 'SLCC Student'!$A:$Q, 10, FALSE), IF($E578="", "", "Not Admitted"))</f>
        <v/>
      </c>
      <c r="Q578" s="5" t="str">
        <f>IFERROR(VLOOKUP($E578,'SLCC Student'!$A:$Q,12,FALSE),IF($E578="","", "NotAdmitted"))</f>
        <v/>
      </c>
    </row>
    <row r="579" spans="1:17" x14ac:dyDescent="0.2">
      <c r="A579" s="5" t="str">
        <f>IFERROR(VLOOKUP($E579,'HS Info'!$A:$D,2,FALSE),IF($E579="","","Not in HS Info"))</f>
        <v/>
      </c>
      <c r="B579" s="6" t="str">
        <f>IFERROR(VLOOKUP($C579, 'SLCC Student'!$H:$R, 11, FALSE), IF($E579="", "",  "Not yet admitted"))</f>
        <v/>
      </c>
      <c r="C579" s="5" t="str">
        <f>IFERROR(VLOOKUP($E579,'SLCC Student'!$A:$R,8,FALSE), IF($E579="", "", "Not yet admitted"))</f>
        <v/>
      </c>
      <c r="D579" s="5" t="str">
        <f>IFERROR(VLOOKUP($E579, 'HS Info'!$A:$D, 3, FALSE), IF($E579="", "",  "Not in HS Info"))</f>
        <v/>
      </c>
      <c r="E579" t="str">
        <f>IF(ISBLANK('HS Info'!A578), "", 'HS Info'!A578)</f>
        <v/>
      </c>
      <c r="F579" s="5" t="str">
        <f>IFERROR(VLOOKUP($E579, 'HS Info'!$A:$D, 4, FALSE), IF($E579="", "", "Not in HS Info"))</f>
        <v/>
      </c>
      <c r="G579" t="str">
        <f>IF(_xlfn.MAXIFS(ACT!$K:$K, ACT!$B:$B, 'Vetting Master'!$C579)&gt;0, _xlfn.MAXIFS(ACT!$K:$K, ACT!$B:$B, 'Vetting Master'!$C579), IF($E579="", "", 0))</f>
        <v/>
      </c>
      <c r="H579" t="str">
        <f>IF(_xlfn.MAXIFS(ACT!$J:$J, ACT!$B:$B, 'Vetting Master'!$C579)&gt;0, _xlfn.MAXIFS(ACT!$J:$J, ACT!$B:$B, 'Vetting Master'!$C579), IF($E579="", "", 0))</f>
        <v/>
      </c>
      <c r="I579" t="str">
        <f>IF(_xlfn.MAXIFS('SLCC Placement'!K:K, 'SLCC Placement'!B:B, 'Vetting Master'!$C579)&gt;0, _xlfn.MAXIFS('SLCC Placement'!K:K, 'SLCC Placement'!B:B, 'Vetting Master'!$C579), IF($E579="", "", 0))</f>
        <v/>
      </c>
      <c r="J579" t="str">
        <f>IF(_xlfn.MAXIFS('SLCC Placement'!J:J, 'SLCC Placement'!B:B, 'Vetting Master'!$C579)&gt;0, _xlfn.MAXIFS('SLCC Placement'!J:J, 'SLCC Placement'!B:B, 'Vetting Master'!$C579), IF($E579="", "", 0))</f>
        <v/>
      </c>
      <c r="K579" s="5" t="str">
        <f>IFERROR(IF(AND(MATCH(C579,'AP Credit'!B:B,0)&gt;0, MATCH("ENGL 1010",'AP Credit'!J:J,0)&gt;0),"Yes","No"), IF($E579="", " ", "No"))</f>
        <v xml:space="preserve"> </v>
      </c>
      <c r="L579" s="11" t="str" cm="1">
        <f t="array" ref="L579">IF($E579="", "", _xlfn.IFNA(_xlfn.IFS( J579&gt;599,  "1210 - Verify C or Better",  AND(J579&gt;499, OR(I579&gt;13, G579&gt;17)), "1060 - Verify C or Better", AND( OR(G579&gt;17, I579&gt;13), OR(H579&gt;22, J579&gt;399)), "1050 - Verify C or Better", OR( H579&gt;21, J579&gt;299), "1010/1030/1040", OR( H579&gt;19, J579&gt;299), "1010/1030", OR( H579&gt;18, J579&gt;299), "1030"), "Verify C or better in Secondary Math 1,2,3"))</f>
        <v/>
      </c>
      <c r="M579" s="4" t="str">
        <f>IFERROR(VLOOKUP($E579, 'HS Info'!$A:$E, 5, FALSE), IF($E579="", "", "Not in HS Info"))</f>
        <v/>
      </c>
      <c r="N579" s="5" t="str">
        <f>IFERROR(VLOOKUP($C579,Holds!$C:$K, 2, FALSE), IF($E579="", "", 0))</f>
        <v/>
      </c>
      <c r="O579" s="7" t="str">
        <f>IF($E579="", "", _xlfn.XLOOKUP(C579, 'SLCC Student'!H:H, 'SLCC Student'!P:P, "Not Found", 0, 1))</f>
        <v/>
      </c>
      <c r="P579" s="5" t="str">
        <f>IFERROR(VLOOKUP($E579, 'SLCC Student'!$A:$Q, 10, FALSE), IF($E579="", "", "Not Admitted"))</f>
        <v/>
      </c>
      <c r="Q579" s="5" t="str">
        <f>IFERROR(VLOOKUP($E579,'SLCC Student'!$A:$Q,12,FALSE),IF($E579="","", "NotAdmitted"))</f>
        <v/>
      </c>
    </row>
    <row r="580" spans="1:17" x14ac:dyDescent="0.2">
      <c r="A580" s="5" t="str">
        <f>IFERROR(VLOOKUP($E580,'HS Info'!$A:$D,2,FALSE),IF($E580="","","Not in HS Info"))</f>
        <v/>
      </c>
      <c r="B580" s="6" t="str">
        <f>IFERROR(VLOOKUP($C580, 'SLCC Student'!$H:$R, 11, FALSE), IF($E580="", "",  "Not yet admitted"))</f>
        <v/>
      </c>
      <c r="C580" s="5" t="str">
        <f>IFERROR(VLOOKUP($E580,'SLCC Student'!$A:$R,8,FALSE), IF($E580="", "", "Not yet admitted"))</f>
        <v/>
      </c>
      <c r="D580" s="5" t="str">
        <f>IFERROR(VLOOKUP($E580, 'HS Info'!$A:$D, 3, FALSE), IF($E580="", "",  "Not in HS Info"))</f>
        <v/>
      </c>
      <c r="E580" t="str">
        <f>IF(ISBLANK('HS Info'!A579), "", 'HS Info'!A579)</f>
        <v/>
      </c>
      <c r="F580" s="5" t="str">
        <f>IFERROR(VLOOKUP($E580, 'HS Info'!$A:$D, 4, FALSE), IF($E580="", "", "Not in HS Info"))</f>
        <v/>
      </c>
      <c r="G580" t="str">
        <f>IF(_xlfn.MAXIFS(ACT!$K:$K, ACT!$B:$B, 'Vetting Master'!$C580)&gt;0, _xlfn.MAXIFS(ACT!$K:$K, ACT!$B:$B, 'Vetting Master'!$C580), IF($E580="", "", 0))</f>
        <v/>
      </c>
      <c r="H580" t="str">
        <f>IF(_xlfn.MAXIFS(ACT!$J:$J, ACT!$B:$B, 'Vetting Master'!$C580)&gt;0, _xlfn.MAXIFS(ACT!$J:$J, ACT!$B:$B, 'Vetting Master'!$C580), IF($E580="", "", 0))</f>
        <v/>
      </c>
      <c r="I580" t="str">
        <f>IF(_xlfn.MAXIFS('SLCC Placement'!K:K, 'SLCC Placement'!B:B, 'Vetting Master'!$C580)&gt;0, _xlfn.MAXIFS('SLCC Placement'!K:K, 'SLCC Placement'!B:B, 'Vetting Master'!$C580), IF($E580="", "", 0))</f>
        <v/>
      </c>
      <c r="J580" t="str">
        <f>IF(_xlfn.MAXIFS('SLCC Placement'!J:J, 'SLCC Placement'!B:B, 'Vetting Master'!$C580)&gt;0, _xlfn.MAXIFS('SLCC Placement'!J:J, 'SLCC Placement'!B:B, 'Vetting Master'!$C580), IF($E580="", "", 0))</f>
        <v/>
      </c>
      <c r="K580" s="5" t="str">
        <f>IFERROR(IF(AND(MATCH(C580,'AP Credit'!B:B,0)&gt;0, MATCH("ENGL 1010",'AP Credit'!J:J,0)&gt;0),"Yes","No"), IF($E580="", " ", "No"))</f>
        <v xml:space="preserve"> </v>
      </c>
      <c r="L580" s="11" t="str" cm="1">
        <f t="array" ref="L580">IF($E580="", "", _xlfn.IFNA(_xlfn.IFS( J580&gt;599,  "1210 - Verify C or Better",  AND(J580&gt;499, OR(I580&gt;13, G580&gt;17)), "1060 - Verify C or Better", AND( OR(G580&gt;17, I580&gt;13), OR(H580&gt;22, J580&gt;399)), "1050 - Verify C or Better", OR( H580&gt;21, J580&gt;299), "1010/1030/1040", OR( H580&gt;19, J580&gt;299), "1010/1030", OR( H580&gt;18, J580&gt;299), "1030"), "Verify C or better in Secondary Math 1,2,3"))</f>
        <v/>
      </c>
      <c r="M580" s="4" t="str">
        <f>IFERROR(VLOOKUP($E580, 'HS Info'!$A:$E, 5, FALSE), IF($E580="", "", "Not in HS Info"))</f>
        <v/>
      </c>
      <c r="N580" s="5" t="str">
        <f>IFERROR(VLOOKUP($C580,Holds!$C:$K, 2, FALSE), IF($E580="", "", 0))</f>
        <v/>
      </c>
      <c r="O580" s="7" t="str">
        <f>IF($E580="", "", _xlfn.XLOOKUP(C580, 'SLCC Student'!H:H, 'SLCC Student'!P:P, "Not Found", 0, 1))</f>
        <v/>
      </c>
      <c r="P580" s="5" t="str">
        <f>IFERROR(VLOOKUP($E580, 'SLCC Student'!$A:$Q, 10, FALSE), IF($E580="", "", "Not Admitted"))</f>
        <v/>
      </c>
      <c r="Q580" s="5" t="str">
        <f>IFERROR(VLOOKUP($E580,'SLCC Student'!$A:$Q,12,FALSE),IF($E580="","", "NotAdmitted"))</f>
        <v/>
      </c>
    </row>
    <row r="581" spans="1:17" x14ac:dyDescent="0.2">
      <c r="A581" s="5" t="str">
        <f>IFERROR(VLOOKUP($E581,'HS Info'!$A:$D,2,FALSE),IF($E581="","","Not in HS Info"))</f>
        <v/>
      </c>
      <c r="B581" s="6" t="str">
        <f>IFERROR(VLOOKUP($C581, 'SLCC Student'!$H:$R, 11, FALSE), IF($E581="", "",  "Not yet admitted"))</f>
        <v/>
      </c>
      <c r="C581" s="5" t="str">
        <f>IFERROR(VLOOKUP($E581,'SLCC Student'!$A:$R,8,FALSE), IF($E581="", "", "Not yet admitted"))</f>
        <v/>
      </c>
      <c r="D581" s="5" t="str">
        <f>IFERROR(VLOOKUP($E581, 'HS Info'!$A:$D, 3, FALSE), IF($E581="", "",  "Not in HS Info"))</f>
        <v/>
      </c>
      <c r="E581" t="str">
        <f>IF(ISBLANK('HS Info'!A580), "", 'HS Info'!A580)</f>
        <v/>
      </c>
      <c r="F581" s="5" t="str">
        <f>IFERROR(VLOOKUP($E581, 'HS Info'!$A:$D, 4, FALSE), IF($E581="", "", "Not in HS Info"))</f>
        <v/>
      </c>
      <c r="G581" t="str">
        <f>IF(_xlfn.MAXIFS(ACT!$K:$K, ACT!$B:$B, 'Vetting Master'!$C581)&gt;0, _xlfn.MAXIFS(ACT!$K:$K, ACT!$B:$B, 'Vetting Master'!$C581), IF($E581="", "", 0))</f>
        <v/>
      </c>
      <c r="H581" t="str">
        <f>IF(_xlfn.MAXIFS(ACT!$J:$J, ACT!$B:$B, 'Vetting Master'!$C581)&gt;0, _xlfn.MAXIFS(ACT!$J:$J, ACT!$B:$B, 'Vetting Master'!$C581), IF($E581="", "", 0))</f>
        <v/>
      </c>
      <c r="I581" t="str">
        <f>IF(_xlfn.MAXIFS('SLCC Placement'!K:K, 'SLCC Placement'!B:B, 'Vetting Master'!$C581)&gt;0, _xlfn.MAXIFS('SLCC Placement'!K:K, 'SLCC Placement'!B:B, 'Vetting Master'!$C581), IF($E581="", "", 0))</f>
        <v/>
      </c>
      <c r="J581" t="str">
        <f>IF(_xlfn.MAXIFS('SLCC Placement'!J:J, 'SLCC Placement'!B:B, 'Vetting Master'!$C581)&gt;0, _xlfn.MAXIFS('SLCC Placement'!J:J, 'SLCC Placement'!B:B, 'Vetting Master'!$C581), IF($E581="", "", 0))</f>
        <v/>
      </c>
      <c r="K581" s="5" t="str">
        <f>IFERROR(IF(AND(MATCH(C581,'AP Credit'!B:B,0)&gt;0, MATCH("ENGL 1010",'AP Credit'!J:J,0)&gt;0),"Yes","No"), IF($E581="", " ", "No"))</f>
        <v xml:space="preserve"> </v>
      </c>
      <c r="L581" s="11" t="str" cm="1">
        <f t="array" ref="L581">IF($E581="", "", _xlfn.IFNA(_xlfn.IFS( J581&gt;599,  "1210 - Verify C or Better",  AND(J581&gt;499, OR(I581&gt;13, G581&gt;17)), "1060 - Verify C or Better", AND( OR(G581&gt;17, I581&gt;13), OR(H581&gt;22, J581&gt;399)), "1050 - Verify C or Better", OR( H581&gt;21, J581&gt;299), "1010/1030/1040", OR( H581&gt;19, J581&gt;299), "1010/1030", OR( H581&gt;18, J581&gt;299), "1030"), "Verify C or better in Secondary Math 1,2,3"))</f>
        <v/>
      </c>
      <c r="M581" s="4" t="str">
        <f>IFERROR(VLOOKUP($E581, 'HS Info'!$A:$E, 5, FALSE), IF($E581="", "", "Not in HS Info"))</f>
        <v/>
      </c>
      <c r="N581" s="5" t="str">
        <f>IFERROR(VLOOKUP($C581,Holds!$C:$K, 2, FALSE), IF($E581="", "", 0))</f>
        <v/>
      </c>
      <c r="O581" s="7" t="str">
        <f>IF($E581="", "", _xlfn.XLOOKUP(C581, 'SLCC Student'!H:H, 'SLCC Student'!P:P, "Not Found", 0, 1))</f>
        <v/>
      </c>
      <c r="P581" s="5" t="str">
        <f>IFERROR(VLOOKUP($E581, 'SLCC Student'!$A:$Q, 10, FALSE), IF($E581="", "", "Not Admitted"))</f>
        <v/>
      </c>
      <c r="Q581" s="5" t="str">
        <f>IFERROR(VLOOKUP($E581,'SLCC Student'!$A:$Q,12,FALSE),IF($E581="","", "NotAdmitted"))</f>
        <v/>
      </c>
    </row>
    <row r="582" spans="1:17" x14ac:dyDescent="0.2">
      <c r="A582" s="5" t="str">
        <f>IFERROR(VLOOKUP($E582,'HS Info'!$A:$D,2,FALSE),IF($E582="","","Not in HS Info"))</f>
        <v/>
      </c>
      <c r="B582" s="6" t="str">
        <f>IFERROR(VLOOKUP($C582, 'SLCC Student'!$H:$R, 11, FALSE), IF($E582="", "",  "Not yet admitted"))</f>
        <v/>
      </c>
      <c r="C582" s="5" t="str">
        <f>IFERROR(VLOOKUP($E582,'SLCC Student'!$A:$R,8,FALSE), IF($E582="", "", "Not yet admitted"))</f>
        <v/>
      </c>
      <c r="D582" s="5" t="str">
        <f>IFERROR(VLOOKUP($E582, 'HS Info'!$A:$D, 3, FALSE), IF($E582="", "",  "Not in HS Info"))</f>
        <v/>
      </c>
      <c r="E582" t="str">
        <f>IF(ISBLANK('HS Info'!A581), "", 'HS Info'!A581)</f>
        <v/>
      </c>
      <c r="F582" s="5" t="str">
        <f>IFERROR(VLOOKUP($E582, 'HS Info'!$A:$D, 4, FALSE), IF($E582="", "", "Not in HS Info"))</f>
        <v/>
      </c>
      <c r="G582" t="str">
        <f>IF(_xlfn.MAXIFS(ACT!$K:$K, ACT!$B:$B, 'Vetting Master'!$C582)&gt;0, _xlfn.MAXIFS(ACT!$K:$K, ACT!$B:$B, 'Vetting Master'!$C582), IF($E582="", "", 0))</f>
        <v/>
      </c>
      <c r="H582" t="str">
        <f>IF(_xlfn.MAXIFS(ACT!$J:$J, ACT!$B:$B, 'Vetting Master'!$C582)&gt;0, _xlfn.MAXIFS(ACT!$J:$J, ACT!$B:$B, 'Vetting Master'!$C582), IF($E582="", "", 0))</f>
        <v/>
      </c>
      <c r="I582" t="str">
        <f>IF(_xlfn.MAXIFS('SLCC Placement'!K:K, 'SLCC Placement'!B:B, 'Vetting Master'!$C582)&gt;0, _xlfn.MAXIFS('SLCC Placement'!K:K, 'SLCC Placement'!B:B, 'Vetting Master'!$C582), IF($E582="", "", 0))</f>
        <v/>
      </c>
      <c r="J582" t="str">
        <f>IF(_xlfn.MAXIFS('SLCC Placement'!J:J, 'SLCC Placement'!B:B, 'Vetting Master'!$C582)&gt;0, _xlfn.MAXIFS('SLCC Placement'!J:J, 'SLCC Placement'!B:B, 'Vetting Master'!$C582), IF($E582="", "", 0))</f>
        <v/>
      </c>
      <c r="K582" s="5" t="str">
        <f>IFERROR(IF(AND(MATCH(C582,'AP Credit'!B:B,0)&gt;0, MATCH("ENGL 1010",'AP Credit'!J:J,0)&gt;0),"Yes","No"), IF($E582="", " ", "No"))</f>
        <v xml:space="preserve"> </v>
      </c>
      <c r="L582" s="11" t="str" cm="1">
        <f t="array" ref="L582">IF($E582="", "", _xlfn.IFNA(_xlfn.IFS( J582&gt;599,  "1210 - Verify C or Better",  AND(J582&gt;499, OR(I582&gt;13, G582&gt;17)), "1060 - Verify C or Better", AND( OR(G582&gt;17, I582&gt;13), OR(H582&gt;22, J582&gt;399)), "1050 - Verify C or Better", OR( H582&gt;21, J582&gt;299), "1010/1030/1040", OR( H582&gt;19, J582&gt;299), "1010/1030", OR( H582&gt;18, J582&gt;299), "1030"), "Verify C or better in Secondary Math 1,2,3"))</f>
        <v/>
      </c>
      <c r="M582" s="4" t="str">
        <f>IFERROR(VLOOKUP($E582, 'HS Info'!$A:$E, 5, FALSE), IF($E582="", "", "Not in HS Info"))</f>
        <v/>
      </c>
      <c r="N582" s="5" t="str">
        <f>IFERROR(VLOOKUP($C582,Holds!$C:$K, 2, FALSE), IF($E582="", "", 0))</f>
        <v/>
      </c>
      <c r="O582" s="7" t="str">
        <f>IF($E582="", "", _xlfn.XLOOKUP(C582, 'SLCC Student'!H:H, 'SLCC Student'!P:P, "Not Found", 0, 1))</f>
        <v/>
      </c>
      <c r="P582" s="5" t="str">
        <f>IFERROR(VLOOKUP($E582, 'SLCC Student'!$A:$Q, 10, FALSE), IF($E582="", "", "Not Admitted"))</f>
        <v/>
      </c>
      <c r="Q582" s="5" t="str">
        <f>IFERROR(VLOOKUP($E582,'SLCC Student'!$A:$Q,12,FALSE),IF($E582="","", "NotAdmitted"))</f>
        <v/>
      </c>
    </row>
    <row r="583" spans="1:17" x14ac:dyDescent="0.2">
      <c r="A583" s="5" t="str">
        <f>IFERROR(VLOOKUP($E583,'HS Info'!$A:$D,2,FALSE),IF($E583="","","Not in HS Info"))</f>
        <v/>
      </c>
      <c r="B583" s="6" t="str">
        <f>IFERROR(VLOOKUP($C583, 'SLCC Student'!$H:$R, 11, FALSE), IF($E583="", "",  "Not yet admitted"))</f>
        <v/>
      </c>
      <c r="C583" s="5" t="str">
        <f>IFERROR(VLOOKUP($E583,'SLCC Student'!$A:$R,8,FALSE), IF($E583="", "", "Not yet admitted"))</f>
        <v/>
      </c>
      <c r="D583" s="5" t="str">
        <f>IFERROR(VLOOKUP($E583, 'HS Info'!$A:$D, 3, FALSE), IF($E583="", "",  "Not in HS Info"))</f>
        <v/>
      </c>
      <c r="E583" t="str">
        <f>IF(ISBLANK('HS Info'!A582), "", 'HS Info'!A582)</f>
        <v/>
      </c>
      <c r="F583" s="5" t="str">
        <f>IFERROR(VLOOKUP($E583, 'HS Info'!$A:$D, 4, FALSE), IF($E583="", "", "Not in HS Info"))</f>
        <v/>
      </c>
      <c r="G583" t="str">
        <f>IF(_xlfn.MAXIFS(ACT!$K:$K, ACT!$B:$B, 'Vetting Master'!$C583)&gt;0, _xlfn.MAXIFS(ACT!$K:$K, ACT!$B:$B, 'Vetting Master'!$C583), IF($E583="", "", 0))</f>
        <v/>
      </c>
      <c r="H583" t="str">
        <f>IF(_xlfn.MAXIFS(ACT!$J:$J, ACT!$B:$B, 'Vetting Master'!$C583)&gt;0, _xlfn.MAXIFS(ACT!$J:$J, ACT!$B:$B, 'Vetting Master'!$C583), IF($E583="", "", 0))</f>
        <v/>
      </c>
      <c r="I583" t="str">
        <f>IF(_xlfn.MAXIFS('SLCC Placement'!K:K, 'SLCC Placement'!B:B, 'Vetting Master'!$C583)&gt;0, _xlfn.MAXIFS('SLCC Placement'!K:K, 'SLCC Placement'!B:B, 'Vetting Master'!$C583), IF($E583="", "", 0))</f>
        <v/>
      </c>
      <c r="J583" t="str">
        <f>IF(_xlfn.MAXIFS('SLCC Placement'!J:J, 'SLCC Placement'!B:B, 'Vetting Master'!$C583)&gt;0, _xlfn.MAXIFS('SLCC Placement'!J:J, 'SLCC Placement'!B:B, 'Vetting Master'!$C583), IF($E583="", "", 0))</f>
        <v/>
      </c>
      <c r="K583" s="5" t="str">
        <f>IFERROR(IF(AND(MATCH(C583,'AP Credit'!B:B,0)&gt;0, MATCH("ENGL 1010",'AP Credit'!J:J,0)&gt;0),"Yes","No"), IF($E583="", " ", "No"))</f>
        <v xml:space="preserve"> </v>
      </c>
      <c r="L583" s="11" t="str" cm="1">
        <f t="array" ref="L583">IF($E583="", "", _xlfn.IFNA(_xlfn.IFS( J583&gt;599,  "1210 - Verify C or Better",  AND(J583&gt;499, OR(I583&gt;13, G583&gt;17)), "1060 - Verify C or Better", AND( OR(G583&gt;17, I583&gt;13), OR(H583&gt;22, J583&gt;399)), "1050 - Verify C or Better", OR( H583&gt;21, J583&gt;299), "1010/1030/1040", OR( H583&gt;19, J583&gt;299), "1010/1030", OR( H583&gt;18, J583&gt;299), "1030"), "Verify C or better in Secondary Math 1,2,3"))</f>
        <v/>
      </c>
      <c r="M583" s="4" t="str">
        <f>IFERROR(VLOOKUP($E583, 'HS Info'!$A:$E, 5, FALSE), IF($E583="", "", "Not in HS Info"))</f>
        <v/>
      </c>
      <c r="N583" s="5" t="str">
        <f>IFERROR(VLOOKUP($C583,Holds!$C:$K, 2, FALSE), IF($E583="", "", 0))</f>
        <v/>
      </c>
      <c r="O583" s="7" t="str">
        <f>IF($E583="", "", _xlfn.XLOOKUP(C583, 'SLCC Student'!H:H, 'SLCC Student'!P:P, "Not Found", 0, 1))</f>
        <v/>
      </c>
      <c r="P583" s="5" t="str">
        <f>IFERROR(VLOOKUP($E583, 'SLCC Student'!$A:$Q, 10, FALSE), IF($E583="", "", "Not Admitted"))</f>
        <v/>
      </c>
      <c r="Q583" s="5" t="str">
        <f>IFERROR(VLOOKUP($E583,'SLCC Student'!$A:$Q,12,FALSE),IF($E583="","", "NotAdmitted"))</f>
        <v/>
      </c>
    </row>
    <row r="584" spans="1:17" x14ac:dyDescent="0.2">
      <c r="A584" s="5" t="str">
        <f>IFERROR(VLOOKUP($E584,'HS Info'!$A:$D,2,FALSE),IF($E584="","","Not in HS Info"))</f>
        <v/>
      </c>
      <c r="B584" s="6" t="str">
        <f>IFERROR(VLOOKUP($C584, 'SLCC Student'!$H:$R, 11, FALSE), IF($E584="", "",  "Not yet admitted"))</f>
        <v/>
      </c>
      <c r="C584" s="5" t="str">
        <f>IFERROR(VLOOKUP($E584,'SLCC Student'!$A:$R,8,FALSE), IF($E584="", "", "Not yet admitted"))</f>
        <v/>
      </c>
      <c r="D584" s="5" t="str">
        <f>IFERROR(VLOOKUP($E584, 'HS Info'!$A:$D, 3, FALSE), IF($E584="", "",  "Not in HS Info"))</f>
        <v/>
      </c>
      <c r="E584" t="str">
        <f>IF(ISBLANK('HS Info'!A583), "", 'HS Info'!A583)</f>
        <v/>
      </c>
      <c r="F584" s="5" t="str">
        <f>IFERROR(VLOOKUP($E584, 'HS Info'!$A:$D, 4, FALSE), IF($E584="", "", "Not in HS Info"))</f>
        <v/>
      </c>
      <c r="G584" t="str">
        <f>IF(_xlfn.MAXIFS(ACT!$K:$K, ACT!$B:$B, 'Vetting Master'!$C584)&gt;0, _xlfn.MAXIFS(ACT!$K:$K, ACT!$B:$B, 'Vetting Master'!$C584), IF($E584="", "", 0))</f>
        <v/>
      </c>
      <c r="H584" t="str">
        <f>IF(_xlfn.MAXIFS(ACT!$J:$J, ACT!$B:$B, 'Vetting Master'!$C584)&gt;0, _xlfn.MAXIFS(ACT!$J:$J, ACT!$B:$B, 'Vetting Master'!$C584), IF($E584="", "", 0))</f>
        <v/>
      </c>
      <c r="I584" t="str">
        <f>IF(_xlfn.MAXIFS('SLCC Placement'!K:K, 'SLCC Placement'!B:B, 'Vetting Master'!$C584)&gt;0, _xlfn.MAXIFS('SLCC Placement'!K:K, 'SLCC Placement'!B:B, 'Vetting Master'!$C584), IF($E584="", "", 0))</f>
        <v/>
      </c>
      <c r="J584" t="str">
        <f>IF(_xlfn.MAXIFS('SLCC Placement'!J:J, 'SLCC Placement'!B:B, 'Vetting Master'!$C584)&gt;0, _xlfn.MAXIFS('SLCC Placement'!J:J, 'SLCC Placement'!B:B, 'Vetting Master'!$C584), IF($E584="", "", 0))</f>
        <v/>
      </c>
      <c r="K584" s="5" t="str">
        <f>IFERROR(IF(AND(MATCH(C584,'AP Credit'!B:B,0)&gt;0, MATCH("ENGL 1010",'AP Credit'!J:J,0)&gt;0),"Yes","No"), IF($E584="", " ", "No"))</f>
        <v xml:space="preserve"> </v>
      </c>
      <c r="L584" s="11" t="str" cm="1">
        <f t="array" ref="L584">IF($E584="", "", _xlfn.IFNA(_xlfn.IFS( J584&gt;599,  "1210 - Verify C or Better",  AND(J584&gt;499, OR(I584&gt;13, G584&gt;17)), "1060 - Verify C or Better", AND( OR(G584&gt;17, I584&gt;13), OR(H584&gt;22, J584&gt;399)), "1050 - Verify C or Better", OR( H584&gt;21, J584&gt;299), "1010/1030/1040", OR( H584&gt;19, J584&gt;299), "1010/1030", OR( H584&gt;18, J584&gt;299), "1030"), "Verify C or better in Secondary Math 1,2,3"))</f>
        <v/>
      </c>
      <c r="M584" s="4" t="str">
        <f>IFERROR(VLOOKUP($E584, 'HS Info'!$A:$E, 5, FALSE), IF($E584="", "", "Not in HS Info"))</f>
        <v/>
      </c>
      <c r="N584" s="5" t="str">
        <f>IFERROR(VLOOKUP($C584,Holds!$C:$K, 2, FALSE), IF($E584="", "", 0))</f>
        <v/>
      </c>
      <c r="O584" s="7" t="str">
        <f>IF($E584="", "", _xlfn.XLOOKUP(C584, 'SLCC Student'!H:H, 'SLCC Student'!P:P, "Not Found", 0, 1))</f>
        <v/>
      </c>
      <c r="P584" s="5" t="str">
        <f>IFERROR(VLOOKUP($E584, 'SLCC Student'!$A:$Q, 10, FALSE), IF($E584="", "", "Not Admitted"))</f>
        <v/>
      </c>
      <c r="Q584" s="5" t="str">
        <f>IFERROR(VLOOKUP($E584,'SLCC Student'!$A:$Q,12,FALSE),IF($E584="","", "NotAdmitted"))</f>
        <v/>
      </c>
    </row>
    <row r="585" spans="1:17" x14ac:dyDescent="0.2">
      <c r="A585" s="5" t="str">
        <f>IFERROR(VLOOKUP($E585,'HS Info'!$A:$D,2,FALSE),IF($E585="","","Not in HS Info"))</f>
        <v/>
      </c>
      <c r="B585" s="6" t="str">
        <f>IFERROR(VLOOKUP($C585, 'SLCC Student'!$H:$R, 11, FALSE), IF($E585="", "",  "Not yet admitted"))</f>
        <v/>
      </c>
      <c r="C585" s="5" t="str">
        <f>IFERROR(VLOOKUP($E585,'SLCC Student'!$A:$R,8,FALSE), IF($E585="", "", "Not yet admitted"))</f>
        <v/>
      </c>
      <c r="D585" s="5" t="str">
        <f>IFERROR(VLOOKUP($E585, 'HS Info'!$A:$D, 3, FALSE), IF($E585="", "",  "Not in HS Info"))</f>
        <v/>
      </c>
      <c r="E585" t="str">
        <f>IF(ISBLANK('HS Info'!A584), "", 'HS Info'!A584)</f>
        <v/>
      </c>
      <c r="F585" s="5" t="str">
        <f>IFERROR(VLOOKUP($E585, 'HS Info'!$A:$D, 4, FALSE), IF($E585="", "", "Not in HS Info"))</f>
        <v/>
      </c>
      <c r="G585" t="str">
        <f>IF(_xlfn.MAXIFS(ACT!$K:$K, ACT!$B:$B, 'Vetting Master'!$C585)&gt;0, _xlfn.MAXIFS(ACT!$K:$K, ACT!$B:$B, 'Vetting Master'!$C585), IF($E585="", "", 0))</f>
        <v/>
      </c>
      <c r="H585" t="str">
        <f>IF(_xlfn.MAXIFS(ACT!$J:$J, ACT!$B:$B, 'Vetting Master'!$C585)&gt;0, _xlfn.MAXIFS(ACT!$J:$J, ACT!$B:$B, 'Vetting Master'!$C585), IF($E585="", "", 0))</f>
        <v/>
      </c>
      <c r="I585" t="str">
        <f>IF(_xlfn.MAXIFS('SLCC Placement'!K:K, 'SLCC Placement'!B:B, 'Vetting Master'!$C585)&gt;0, _xlfn.MAXIFS('SLCC Placement'!K:K, 'SLCC Placement'!B:B, 'Vetting Master'!$C585), IF($E585="", "", 0))</f>
        <v/>
      </c>
      <c r="J585" t="str">
        <f>IF(_xlfn.MAXIFS('SLCC Placement'!J:J, 'SLCC Placement'!B:B, 'Vetting Master'!$C585)&gt;0, _xlfn.MAXIFS('SLCC Placement'!J:J, 'SLCC Placement'!B:B, 'Vetting Master'!$C585), IF($E585="", "", 0))</f>
        <v/>
      </c>
      <c r="K585" s="5" t="str">
        <f>IFERROR(IF(AND(MATCH(C585,'AP Credit'!B:B,0)&gt;0, MATCH("ENGL 1010",'AP Credit'!J:J,0)&gt;0),"Yes","No"), IF($E585="", " ", "No"))</f>
        <v xml:space="preserve"> </v>
      </c>
      <c r="L585" s="11" t="str" cm="1">
        <f t="array" ref="L585">IF($E585="", "", _xlfn.IFNA(_xlfn.IFS( J585&gt;599,  "1210 - Verify C or Better",  AND(J585&gt;499, OR(I585&gt;13, G585&gt;17)), "1060 - Verify C or Better", AND( OR(G585&gt;17, I585&gt;13), OR(H585&gt;22, J585&gt;399)), "1050 - Verify C or Better", OR( H585&gt;21, J585&gt;299), "1010/1030/1040", OR( H585&gt;19, J585&gt;299), "1010/1030", OR( H585&gt;18, J585&gt;299), "1030"), "Verify C or better in Secondary Math 1,2,3"))</f>
        <v/>
      </c>
      <c r="M585" s="4" t="str">
        <f>IFERROR(VLOOKUP($E585, 'HS Info'!$A:$E, 5, FALSE), IF($E585="", "", "Not in HS Info"))</f>
        <v/>
      </c>
      <c r="N585" s="5" t="str">
        <f>IFERROR(VLOOKUP($C585,Holds!$C:$K, 2, FALSE), IF($E585="", "", 0))</f>
        <v/>
      </c>
      <c r="O585" s="7" t="str">
        <f>IF($E585="", "", _xlfn.XLOOKUP(C585, 'SLCC Student'!H:H, 'SLCC Student'!P:P, "Not Found", 0, 1))</f>
        <v/>
      </c>
      <c r="P585" s="5" t="str">
        <f>IFERROR(VLOOKUP($E585, 'SLCC Student'!$A:$Q, 10, FALSE), IF($E585="", "", "Not Admitted"))</f>
        <v/>
      </c>
      <c r="Q585" s="5" t="str">
        <f>IFERROR(VLOOKUP($E585,'SLCC Student'!$A:$Q,12,FALSE),IF($E585="","", "NotAdmitted"))</f>
        <v/>
      </c>
    </row>
    <row r="586" spans="1:17" x14ac:dyDescent="0.2">
      <c r="A586" s="5" t="str">
        <f>IFERROR(VLOOKUP($E586,'HS Info'!$A:$D,2,FALSE),IF($E586="","","Not in HS Info"))</f>
        <v/>
      </c>
      <c r="B586" s="6" t="str">
        <f>IFERROR(VLOOKUP($C586, 'SLCC Student'!$H:$R, 11, FALSE), IF($E586="", "",  "Not yet admitted"))</f>
        <v/>
      </c>
      <c r="C586" s="5" t="str">
        <f>IFERROR(VLOOKUP($E586,'SLCC Student'!$A:$R,8,FALSE), IF($E586="", "", "Not yet admitted"))</f>
        <v/>
      </c>
      <c r="D586" s="5" t="str">
        <f>IFERROR(VLOOKUP($E586, 'HS Info'!$A:$D, 3, FALSE), IF($E586="", "",  "Not in HS Info"))</f>
        <v/>
      </c>
      <c r="E586" t="str">
        <f>IF(ISBLANK('HS Info'!A585), "", 'HS Info'!A585)</f>
        <v/>
      </c>
      <c r="F586" s="5" t="str">
        <f>IFERROR(VLOOKUP($E586, 'HS Info'!$A:$D, 4, FALSE), IF($E586="", "", "Not in HS Info"))</f>
        <v/>
      </c>
      <c r="G586" t="str">
        <f>IF(_xlfn.MAXIFS(ACT!$K:$K, ACT!$B:$B, 'Vetting Master'!$C586)&gt;0, _xlfn.MAXIFS(ACT!$K:$K, ACT!$B:$B, 'Vetting Master'!$C586), IF($E586="", "", 0))</f>
        <v/>
      </c>
      <c r="H586" t="str">
        <f>IF(_xlfn.MAXIFS(ACT!$J:$J, ACT!$B:$B, 'Vetting Master'!$C586)&gt;0, _xlfn.MAXIFS(ACT!$J:$J, ACT!$B:$B, 'Vetting Master'!$C586), IF($E586="", "", 0))</f>
        <v/>
      </c>
      <c r="I586" t="str">
        <f>IF(_xlfn.MAXIFS('SLCC Placement'!K:K, 'SLCC Placement'!B:B, 'Vetting Master'!$C586)&gt;0, _xlfn.MAXIFS('SLCC Placement'!K:K, 'SLCC Placement'!B:B, 'Vetting Master'!$C586), IF($E586="", "", 0))</f>
        <v/>
      </c>
      <c r="J586" t="str">
        <f>IF(_xlfn.MAXIFS('SLCC Placement'!J:J, 'SLCC Placement'!B:B, 'Vetting Master'!$C586)&gt;0, _xlfn.MAXIFS('SLCC Placement'!J:J, 'SLCC Placement'!B:B, 'Vetting Master'!$C586), IF($E586="", "", 0))</f>
        <v/>
      </c>
      <c r="K586" s="5" t="str">
        <f>IFERROR(IF(AND(MATCH(C586,'AP Credit'!B:B,0)&gt;0, MATCH("ENGL 1010",'AP Credit'!J:J,0)&gt;0),"Yes","No"), IF($E586="", " ", "No"))</f>
        <v xml:space="preserve"> </v>
      </c>
      <c r="L586" s="11" t="str" cm="1">
        <f t="array" ref="L586">IF($E586="", "", _xlfn.IFNA(_xlfn.IFS( J586&gt;599,  "1210 - Verify C or Better",  AND(J586&gt;499, OR(I586&gt;13, G586&gt;17)), "1060 - Verify C or Better", AND( OR(G586&gt;17, I586&gt;13), OR(H586&gt;22, J586&gt;399)), "1050 - Verify C or Better", OR( H586&gt;21, J586&gt;299), "1010/1030/1040", OR( H586&gt;19, J586&gt;299), "1010/1030", OR( H586&gt;18, J586&gt;299), "1030"), "Verify C or better in Secondary Math 1,2,3"))</f>
        <v/>
      </c>
      <c r="M586" s="4" t="str">
        <f>IFERROR(VLOOKUP($E586, 'HS Info'!$A:$E, 5, FALSE), IF($E586="", "", "Not in HS Info"))</f>
        <v/>
      </c>
      <c r="N586" s="5" t="str">
        <f>IFERROR(VLOOKUP($C586,Holds!$C:$K, 2, FALSE), IF($E586="", "", 0))</f>
        <v/>
      </c>
      <c r="O586" s="7" t="str">
        <f>IF($E586="", "", _xlfn.XLOOKUP(C586, 'SLCC Student'!H:H, 'SLCC Student'!P:P, "Not Found", 0, 1))</f>
        <v/>
      </c>
      <c r="P586" s="5" t="str">
        <f>IFERROR(VLOOKUP($E586, 'SLCC Student'!$A:$Q, 10, FALSE), IF($E586="", "", "Not Admitted"))</f>
        <v/>
      </c>
      <c r="Q586" s="5" t="str">
        <f>IFERROR(VLOOKUP($E586,'SLCC Student'!$A:$Q,12,FALSE),IF($E586="","", "NotAdmitted"))</f>
        <v/>
      </c>
    </row>
    <row r="587" spans="1:17" x14ac:dyDescent="0.2">
      <c r="A587" s="5" t="str">
        <f>IFERROR(VLOOKUP($E587,'HS Info'!$A:$D,2,FALSE),IF($E587="","","Not in HS Info"))</f>
        <v/>
      </c>
      <c r="B587" s="6" t="str">
        <f>IFERROR(VLOOKUP($C587, 'SLCC Student'!$H:$R, 11, FALSE), IF($E587="", "",  "Not yet admitted"))</f>
        <v/>
      </c>
      <c r="C587" s="5" t="str">
        <f>IFERROR(VLOOKUP($E587,'SLCC Student'!$A:$R,8,FALSE), IF($E587="", "", "Not yet admitted"))</f>
        <v/>
      </c>
      <c r="D587" s="5" t="str">
        <f>IFERROR(VLOOKUP($E587, 'HS Info'!$A:$D, 3, FALSE), IF($E587="", "",  "Not in HS Info"))</f>
        <v/>
      </c>
      <c r="E587" t="str">
        <f>IF(ISBLANK('HS Info'!A586), "", 'HS Info'!A586)</f>
        <v/>
      </c>
      <c r="F587" s="5" t="str">
        <f>IFERROR(VLOOKUP($E587, 'HS Info'!$A:$D, 4, FALSE), IF($E587="", "", "Not in HS Info"))</f>
        <v/>
      </c>
      <c r="G587" t="str">
        <f>IF(_xlfn.MAXIFS(ACT!$K:$K, ACT!$B:$B, 'Vetting Master'!$C587)&gt;0, _xlfn.MAXIFS(ACT!$K:$K, ACT!$B:$B, 'Vetting Master'!$C587), IF($E587="", "", 0))</f>
        <v/>
      </c>
      <c r="H587" t="str">
        <f>IF(_xlfn.MAXIFS(ACT!$J:$J, ACT!$B:$B, 'Vetting Master'!$C587)&gt;0, _xlfn.MAXIFS(ACT!$J:$J, ACT!$B:$B, 'Vetting Master'!$C587), IF($E587="", "", 0))</f>
        <v/>
      </c>
      <c r="I587" t="str">
        <f>IF(_xlfn.MAXIFS('SLCC Placement'!K:K, 'SLCC Placement'!B:B, 'Vetting Master'!$C587)&gt;0, _xlfn.MAXIFS('SLCC Placement'!K:K, 'SLCC Placement'!B:B, 'Vetting Master'!$C587), IF($E587="", "", 0))</f>
        <v/>
      </c>
      <c r="J587" t="str">
        <f>IF(_xlfn.MAXIFS('SLCC Placement'!J:J, 'SLCC Placement'!B:B, 'Vetting Master'!$C587)&gt;0, _xlfn.MAXIFS('SLCC Placement'!J:J, 'SLCC Placement'!B:B, 'Vetting Master'!$C587), IF($E587="", "", 0))</f>
        <v/>
      </c>
      <c r="K587" s="5" t="str">
        <f>IFERROR(IF(AND(MATCH(C587,'AP Credit'!B:B,0)&gt;0, MATCH("ENGL 1010",'AP Credit'!J:J,0)&gt;0),"Yes","No"), IF($E587="", " ", "No"))</f>
        <v xml:space="preserve"> </v>
      </c>
      <c r="L587" s="11" t="str" cm="1">
        <f t="array" ref="L587">IF($E587="", "", _xlfn.IFNA(_xlfn.IFS( J587&gt;599,  "1210 - Verify C or Better",  AND(J587&gt;499, OR(I587&gt;13, G587&gt;17)), "1060 - Verify C or Better", AND( OR(G587&gt;17, I587&gt;13), OR(H587&gt;22, J587&gt;399)), "1050 - Verify C or Better", OR( H587&gt;21, J587&gt;299), "1010/1030/1040", OR( H587&gt;19, J587&gt;299), "1010/1030", OR( H587&gt;18, J587&gt;299), "1030"), "Verify C or better in Secondary Math 1,2,3"))</f>
        <v/>
      </c>
      <c r="M587" s="4" t="str">
        <f>IFERROR(VLOOKUP($E587, 'HS Info'!$A:$E, 5, FALSE), IF($E587="", "", "Not in HS Info"))</f>
        <v/>
      </c>
      <c r="N587" s="5" t="str">
        <f>IFERROR(VLOOKUP($C587,Holds!$C:$K, 2, FALSE), IF($E587="", "", 0))</f>
        <v/>
      </c>
      <c r="O587" s="7" t="str">
        <f>IF($E587="", "", _xlfn.XLOOKUP(C587, 'SLCC Student'!H:H, 'SLCC Student'!P:P, "Not Found", 0, 1))</f>
        <v/>
      </c>
      <c r="P587" s="5" t="str">
        <f>IFERROR(VLOOKUP($E587, 'SLCC Student'!$A:$Q, 10, FALSE), IF($E587="", "", "Not Admitted"))</f>
        <v/>
      </c>
      <c r="Q587" s="5" t="str">
        <f>IFERROR(VLOOKUP($E587,'SLCC Student'!$A:$Q,12,FALSE),IF($E587="","", "NotAdmitted"))</f>
        <v/>
      </c>
    </row>
    <row r="588" spans="1:17" x14ac:dyDescent="0.2">
      <c r="A588" s="5" t="str">
        <f>IFERROR(VLOOKUP($E588,'HS Info'!$A:$D,2,FALSE),IF($E588="","","Not in HS Info"))</f>
        <v/>
      </c>
      <c r="B588" s="6" t="str">
        <f>IFERROR(VLOOKUP($C588, 'SLCC Student'!$H:$R, 11, FALSE), IF($E588="", "",  "Not yet admitted"))</f>
        <v/>
      </c>
      <c r="C588" s="5" t="str">
        <f>IFERROR(VLOOKUP($E588,'SLCC Student'!$A:$R,8,FALSE), IF($E588="", "", "Not yet admitted"))</f>
        <v/>
      </c>
      <c r="D588" s="5" t="str">
        <f>IFERROR(VLOOKUP($E588, 'HS Info'!$A:$D, 3, FALSE), IF($E588="", "",  "Not in HS Info"))</f>
        <v/>
      </c>
      <c r="E588" t="str">
        <f>IF(ISBLANK('HS Info'!A587), "", 'HS Info'!A587)</f>
        <v/>
      </c>
      <c r="F588" s="5" t="str">
        <f>IFERROR(VLOOKUP($E588, 'HS Info'!$A:$D, 4, FALSE), IF($E588="", "", "Not in HS Info"))</f>
        <v/>
      </c>
      <c r="G588" t="str">
        <f>IF(_xlfn.MAXIFS(ACT!$K:$K, ACT!$B:$B, 'Vetting Master'!$C588)&gt;0, _xlfn.MAXIFS(ACT!$K:$K, ACT!$B:$B, 'Vetting Master'!$C588), IF($E588="", "", 0))</f>
        <v/>
      </c>
      <c r="H588" t="str">
        <f>IF(_xlfn.MAXIFS(ACT!$J:$J, ACT!$B:$B, 'Vetting Master'!$C588)&gt;0, _xlfn.MAXIFS(ACT!$J:$J, ACT!$B:$B, 'Vetting Master'!$C588), IF($E588="", "", 0))</f>
        <v/>
      </c>
      <c r="I588" t="str">
        <f>IF(_xlfn.MAXIFS('SLCC Placement'!K:K, 'SLCC Placement'!B:B, 'Vetting Master'!$C588)&gt;0, _xlfn.MAXIFS('SLCC Placement'!K:K, 'SLCC Placement'!B:B, 'Vetting Master'!$C588), IF($E588="", "", 0))</f>
        <v/>
      </c>
      <c r="J588" t="str">
        <f>IF(_xlfn.MAXIFS('SLCC Placement'!J:J, 'SLCC Placement'!B:B, 'Vetting Master'!$C588)&gt;0, _xlfn.MAXIFS('SLCC Placement'!J:J, 'SLCC Placement'!B:B, 'Vetting Master'!$C588), IF($E588="", "", 0))</f>
        <v/>
      </c>
      <c r="K588" s="5" t="str">
        <f>IFERROR(IF(AND(MATCH(C588,'AP Credit'!B:B,0)&gt;0, MATCH("ENGL 1010",'AP Credit'!J:J,0)&gt;0),"Yes","No"), IF($E588="", " ", "No"))</f>
        <v xml:space="preserve"> </v>
      </c>
      <c r="L588" s="11" t="str" cm="1">
        <f t="array" ref="L588">IF($E588="", "", _xlfn.IFNA(_xlfn.IFS( J588&gt;599,  "1210 - Verify C or Better",  AND(J588&gt;499, OR(I588&gt;13, G588&gt;17)), "1060 - Verify C or Better", AND( OR(G588&gt;17, I588&gt;13), OR(H588&gt;22, J588&gt;399)), "1050 - Verify C or Better", OR( H588&gt;21, J588&gt;299), "1010/1030/1040", OR( H588&gt;19, J588&gt;299), "1010/1030", OR( H588&gt;18, J588&gt;299), "1030"), "Verify C or better in Secondary Math 1,2,3"))</f>
        <v/>
      </c>
      <c r="M588" s="4" t="str">
        <f>IFERROR(VLOOKUP($E588, 'HS Info'!$A:$E, 5, FALSE), IF($E588="", "", "Not in HS Info"))</f>
        <v/>
      </c>
      <c r="N588" s="5" t="str">
        <f>IFERROR(VLOOKUP($C588,Holds!$C:$K, 2, FALSE), IF($E588="", "", 0))</f>
        <v/>
      </c>
      <c r="O588" s="7" t="str">
        <f>IF($E588="", "", _xlfn.XLOOKUP(C588, 'SLCC Student'!H:H, 'SLCC Student'!P:P, "Not Found", 0, 1))</f>
        <v/>
      </c>
      <c r="P588" s="5" t="str">
        <f>IFERROR(VLOOKUP($E588, 'SLCC Student'!$A:$Q, 10, FALSE), IF($E588="", "", "Not Admitted"))</f>
        <v/>
      </c>
      <c r="Q588" s="5" t="str">
        <f>IFERROR(VLOOKUP($E588,'SLCC Student'!$A:$Q,12,FALSE),IF($E588="","", "NotAdmitted"))</f>
        <v/>
      </c>
    </row>
    <row r="589" spans="1:17" x14ac:dyDescent="0.2">
      <c r="A589" s="5" t="str">
        <f>IFERROR(VLOOKUP($E589,'HS Info'!$A:$D,2,FALSE),IF($E589="","","Not in HS Info"))</f>
        <v/>
      </c>
      <c r="B589" s="6" t="str">
        <f>IFERROR(VLOOKUP($C589, 'SLCC Student'!$H:$R, 11, FALSE), IF($E589="", "",  "Not yet admitted"))</f>
        <v/>
      </c>
      <c r="C589" s="5" t="str">
        <f>IFERROR(VLOOKUP($E589,'SLCC Student'!$A:$R,8,FALSE), IF($E589="", "", "Not yet admitted"))</f>
        <v/>
      </c>
      <c r="D589" s="5" t="str">
        <f>IFERROR(VLOOKUP($E589, 'HS Info'!$A:$D, 3, FALSE), IF($E589="", "",  "Not in HS Info"))</f>
        <v/>
      </c>
      <c r="E589" t="str">
        <f>IF(ISBLANK('HS Info'!A588), "", 'HS Info'!A588)</f>
        <v/>
      </c>
      <c r="F589" s="5" t="str">
        <f>IFERROR(VLOOKUP($E589, 'HS Info'!$A:$D, 4, FALSE), IF($E589="", "", "Not in HS Info"))</f>
        <v/>
      </c>
      <c r="G589" t="str">
        <f>IF(_xlfn.MAXIFS(ACT!$K:$K, ACT!$B:$B, 'Vetting Master'!$C589)&gt;0, _xlfn.MAXIFS(ACT!$K:$K, ACT!$B:$B, 'Vetting Master'!$C589), IF($E589="", "", 0))</f>
        <v/>
      </c>
      <c r="H589" t="str">
        <f>IF(_xlfn.MAXIFS(ACT!$J:$J, ACT!$B:$B, 'Vetting Master'!$C589)&gt;0, _xlfn.MAXIFS(ACT!$J:$J, ACT!$B:$B, 'Vetting Master'!$C589), IF($E589="", "", 0))</f>
        <v/>
      </c>
      <c r="I589" t="str">
        <f>IF(_xlfn.MAXIFS('SLCC Placement'!K:K, 'SLCC Placement'!B:B, 'Vetting Master'!$C589)&gt;0, _xlfn.MAXIFS('SLCC Placement'!K:K, 'SLCC Placement'!B:B, 'Vetting Master'!$C589), IF($E589="", "", 0))</f>
        <v/>
      </c>
      <c r="J589" t="str">
        <f>IF(_xlfn.MAXIFS('SLCC Placement'!J:J, 'SLCC Placement'!B:B, 'Vetting Master'!$C589)&gt;0, _xlfn.MAXIFS('SLCC Placement'!J:J, 'SLCC Placement'!B:B, 'Vetting Master'!$C589), IF($E589="", "", 0))</f>
        <v/>
      </c>
      <c r="K589" s="5" t="str">
        <f>IFERROR(IF(AND(MATCH(C589,'AP Credit'!B:B,0)&gt;0, MATCH("ENGL 1010",'AP Credit'!J:J,0)&gt;0),"Yes","No"), IF($E589="", " ", "No"))</f>
        <v xml:space="preserve"> </v>
      </c>
      <c r="L589" s="11" t="str" cm="1">
        <f t="array" ref="L589">IF($E589="", "", _xlfn.IFNA(_xlfn.IFS( J589&gt;599,  "1210 - Verify C or Better",  AND(J589&gt;499, OR(I589&gt;13, G589&gt;17)), "1060 - Verify C or Better", AND( OR(G589&gt;17, I589&gt;13), OR(H589&gt;22, J589&gt;399)), "1050 - Verify C or Better", OR( H589&gt;21, J589&gt;299), "1010/1030/1040", OR( H589&gt;19, J589&gt;299), "1010/1030", OR( H589&gt;18, J589&gt;299), "1030"), "Verify C or better in Secondary Math 1,2,3"))</f>
        <v/>
      </c>
      <c r="M589" s="4" t="str">
        <f>IFERROR(VLOOKUP($E589, 'HS Info'!$A:$E, 5, FALSE), IF($E589="", "", "Not in HS Info"))</f>
        <v/>
      </c>
      <c r="N589" s="5" t="str">
        <f>IFERROR(VLOOKUP($C589,Holds!$C:$K, 2, FALSE), IF($E589="", "", 0))</f>
        <v/>
      </c>
      <c r="O589" s="7" t="str">
        <f>IF($E589="", "", _xlfn.XLOOKUP(C589, 'SLCC Student'!H:H, 'SLCC Student'!P:P, "Not Found", 0, 1))</f>
        <v/>
      </c>
      <c r="P589" s="5" t="str">
        <f>IFERROR(VLOOKUP($E589, 'SLCC Student'!$A:$Q, 10, FALSE), IF($E589="", "", "Not Admitted"))</f>
        <v/>
      </c>
      <c r="Q589" s="5" t="str">
        <f>IFERROR(VLOOKUP($E589,'SLCC Student'!$A:$Q,12,FALSE),IF($E589="","", "NotAdmitted"))</f>
        <v/>
      </c>
    </row>
    <row r="590" spans="1:17" x14ac:dyDescent="0.2">
      <c r="A590" s="5" t="str">
        <f>IFERROR(VLOOKUP($E590,'HS Info'!$A:$D,2,FALSE),IF($E590="","","Not in HS Info"))</f>
        <v/>
      </c>
      <c r="B590" s="6" t="str">
        <f>IFERROR(VLOOKUP($C590, 'SLCC Student'!$H:$R, 11, FALSE), IF($E590="", "",  "Not yet admitted"))</f>
        <v/>
      </c>
      <c r="C590" s="5" t="str">
        <f>IFERROR(VLOOKUP($E590,'SLCC Student'!$A:$R,8,FALSE), IF($E590="", "", "Not yet admitted"))</f>
        <v/>
      </c>
      <c r="D590" s="5" t="str">
        <f>IFERROR(VLOOKUP($E590, 'HS Info'!$A:$D, 3, FALSE), IF($E590="", "",  "Not in HS Info"))</f>
        <v/>
      </c>
      <c r="E590" t="str">
        <f>IF(ISBLANK('HS Info'!A589), "", 'HS Info'!A589)</f>
        <v/>
      </c>
      <c r="F590" s="5" t="str">
        <f>IFERROR(VLOOKUP($E590, 'HS Info'!$A:$D, 4, FALSE), IF($E590="", "", "Not in HS Info"))</f>
        <v/>
      </c>
      <c r="G590" t="str">
        <f>IF(_xlfn.MAXIFS(ACT!$K:$K, ACT!$B:$B, 'Vetting Master'!$C590)&gt;0, _xlfn.MAXIFS(ACT!$K:$K, ACT!$B:$B, 'Vetting Master'!$C590), IF($E590="", "", 0))</f>
        <v/>
      </c>
      <c r="H590" t="str">
        <f>IF(_xlfn.MAXIFS(ACT!$J:$J, ACT!$B:$B, 'Vetting Master'!$C590)&gt;0, _xlfn.MAXIFS(ACT!$J:$J, ACT!$B:$B, 'Vetting Master'!$C590), IF($E590="", "", 0))</f>
        <v/>
      </c>
      <c r="I590" t="str">
        <f>IF(_xlfn.MAXIFS('SLCC Placement'!K:K, 'SLCC Placement'!B:B, 'Vetting Master'!$C590)&gt;0, _xlfn.MAXIFS('SLCC Placement'!K:K, 'SLCC Placement'!B:B, 'Vetting Master'!$C590), IF($E590="", "", 0))</f>
        <v/>
      </c>
      <c r="J590" t="str">
        <f>IF(_xlfn.MAXIFS('SLCC Placement'!J:J, 'SLCC Placement'!B:B, 'Vetting Master'!$C590)&gt;0, _xlfn.MAXIFS('SLCC Placement'!J:J, 'SLCC Placement'!B:B, 'Vetting Master'!$C590), IF($E590="", "", 0))</f>
        <v/>
      </c>
      <c r="K590" s="5" t="str">
        <f>IFERROR(IF(AND(MATCH(C590,'AP Credit'!B:B,0)&gt;0, MATCH("ENGL 1010",'AP Credit'!J:J,0)&gt;0),"Yes","No"), IF($E590="", " ", "No"))</f>
        <v xml:space="preserve"> </v>
      </c>
      <c r="L590" s="11" t="str" cm="1">
        <f t="array" ref="L590">IF($E590="", "", _xlfn.IFNA(_xlfn.IFS( J590&gt;599,  "1210 - Verify C or Better",  AND(J590&gt;499, OR(I590&gt;13, G590&gt;17)), "1060 - Verify C or Better", AND( OR(G590&gt;17, I590&gt;13), OR(H590&gt;22, J590&gt;399)), "1050 - Verify C or Better", OR( H590&gt;21, J590&gt;299), "1010/1030/1040", OR( H590&gt;19, J590&gt;299), "1010/1030", OR( H590&gt;18, J590&gt;299), "1030"), "Verify C or better in Secondary Math 1,2,3"))</f>
        <v/>
      </c>
      <c r="M590" s="4" t="str">
        <f>IFERROR(VLOOKUP($E590, 'HS Info'!$A:$E, 5, FALSE), IF($E590="", "", "Not in HS Info"))</f>
        <v/>
      </c>
      <c r="N590" s="5" t="str">
        <f>IFERROR(VLOOKUP($C590,Holds!$C:$K, 2, FALSE), IF($E590="", "", 0))</f>
        <v/>
      </c>
      <c r="O590" s="7" t="str">
        <f>IF($E590="", "", _xlfn.XLOOKUP(C590, 'SLCC Student'!H:H, 'SLCC Student'!P:P, "Not Found", 0, 1))</f>
        <v/>
      </c>
      <c r="P590" s="5" t="str">
        <f>IFERROR(VLOOKUP($E590, 'SLCC Student'!$A:$Q, 10, FALSE), IF($E590="", "", "Not Admitted"))</f>
        <v/>
      </c>
      <c r="Q590" s="5" t="str">
        <f>IFERROR(VLOOKUP($E590,'SLCC Student'!$A:$Q,12,FALSE),IF($E590="","", "NotAdmitted"))</f>
        <v/>
      </c>
    </row>
    <row r="591" spans="1:17" x14ac:dyDescent="0.2">
      <c r="A591" s="5" t="str">
        <f>IFERROR(VLOOKUP($E591,'HS Info'!$A:$D,2,FALSE),IF($E591="","","Not in HS Info"))</f>
        <v/>
      </c>
      <c r="B591" s="6" t="str">
        <f>IFERROR(VLOOKUP($C591, 'SLCC Student'!$H:$R, 11, FALSE), IF($E591="", "",  "Not yet admitted"))</f>
        <v/>
      </c>
      <c r="C591" s="5" t="str">
        <f>IFERROR(VLOOKUP($E591,'SLCC Student'!$A:$R,8,FALSE), IF($E591="", "", "Not yet admitted"))</f>
        <v/>
      </c>
      <c r="D591" s="5" t="str">
        <f>IFERROR(VLOOKUP($E591, 'HS Info'!$A:$D, 3, FALSE), IF($E591="", "",  "Not in HS Info"))</f>
        <v/>
      </c>
      <c r="E591" t="str">
        <f>IF(ISBLANK('HS Info'!A590), "", 'HS Info'!A590)</f>
        <v/>
      </c>
      <c r="F591" s="5" t="str">
        <f>IFERROR(VLOOKUP($E591, 'HS Info'!$A:$D, 4, FALSE), IF($E591="", "", "Not in HS Info"))</f>
        <v/>
      </c>
      <c r="G591" t="str">
        <f>IF(_xlfn.MAXIFS(ACT!$K:$K, ACT!$B:$B, 'Vetting Master'!$C591)&gt;0, _xlfn.MAXIFS(ACT!$K:$K, ACT!$B:$B, 'Vetting Master'!$C591), IF($E591="", "", 0))</f>
        <v/>
      </c>
      <c r="H591" t="str">
        <f>IF(_xlfn.MAXIFS(ACT!$J:$J, ACT!$B:$B, 'Vetting Master'!$C591)&gt;0, _xlfn.MAXIFS(ACT!$J:$J, ACT!$B:$B, 'Vetting Master'!$C591), IF($E591="", "", 0))</f>
        <v/>
      </c>
      <c r="I591" t="str">
        <f>IF(_xlfn.MAXIFS('SLCC Placement'!K:K, 'SLCC Placement'!B:B, 'Vetting Master'!$C591)&gt;0, _xlfn.MAXIFS('SLCC Placement'!K:K, 'SLCC Placement'!B:B, 'Vetting Master'!$C591), IF($E591="", "", 0))</f>
        <v/>
      </c>
      <c r="J591" t="str">
        <f>IF(_xlfn.MAXIFS('SLCC Placement'!J:J, 'SLCC Placement'!B:B, 'Vetting Master'!$C591)&gt;0, _xlfn.MAXIFS('SLCC Placement'!J:J, 'SLCC Placement'!B:B, 'Vetting Master'!$C591), IF($E591="", "", 0))</f>
        <v/>
      </c>
      <c r="K591" s="5" t="str">
        <f>IFERROR(IF(AND(MATCH(C591,'AP Credit'!B:B,0)&gt;0, MATCH("ENGL 1010",'AP Credit'!J:J,0)&gt;0),"Yes","No"), IF($E591="", " ", "No"))</f>
        <v xml:space="preserve"> </v>
      </c>
      <c r="L591" s="11" t="str" cm="1">
        <f t="array" ref="L591">IF($E591="", "", _xlfn.IFNA(_xlfn.IFS( J591&gt;599,  "1210 - Verify C or Better",  AND(J591&gt;499, OR(I591&gt;13, G591&gt;17)), "1060 - Verify C or Better", AND( OR(G591&gt;17, I591&gt;13), OR(H591&gt;22, J591&gt;399)), "1050 - Verify C or Better", OR( H591&gt;21, J591&gt;299), "1010/1030/1040", OR( H591&gt;19, J591&gt;299), "1010/1030", OR( H591&gt;18, J591&gt;299), "1030"), "Verify C or better in Secondary Math 1,2,3"))</f>
        <v/>
      </c>
      <c r="M591" s="4" t="str">
        <f>IFERROR(VLOOKUP($E591, 'HS Info'!$A:$E, 5, FALSE), IF($E591="", "", "Not in HS Info"))</f>
        <v/>
      </c>
      <c r="N591" s="5" t="str">
        <f>IFERROR(VLOOKUP($C591,Holds!$C:$K, 2, FALSE), IF($E591="", "", 0))</f>
        <v/>
      </c>
      <c r="O591" s="7" t="str">
        <f>IF($E591="", "", _xlfn.XLOOKUP(C591, 'SLCC Student'!H:H, 'SLCC Student'!P:P, "Not Found", 0, 1))</f>
        <v/>
      </c>
      <c r="P591" s="5" t="str">
        <f>IFERROR(VLOOKUP($E591, 'SLCC Student'!$A:$Q, 10, FALSE), IF($E591="", "", "Not Admitted"))</f>
        <v/>
      </c>
      <c r="Q591" s="5" t="str">
        <f>IFERROR(VLOOKUP($E591,'SLCC Student'!$A:$Q,12,FALSE),IF($E591="","", "NotAdmitted"))</f>
        <v/>
      </c>
    </row>
    <row r="592" spans="1:17" x14ac:dyDescent="0.2">
      <c r="A592" s="5" t="str">
        <f>IFERROR(VLOOKUP($E592,'HS Info'!$A:$D,2,FALSE),IF($E592="","","Not in HS Info"))</f>
        <v/>
      </c>
      <c r="B592" s="6" t="str">
        <f>IFERROR(VLOOKUP($C592, 'SLCC Student'!$H:$R, 11, FALSE), IF($E592="", "",  "Not yet admitted"))</f>
        <v/>
      </c>
      <c r="C592" s="5" t="str">
        <f>IFERROR(VLOOKUP($E592,'SLCC Student'!$A:$R,8,FALSE), IF($E592="", "", "Not yet admitted"))</f>
        <v/>
      </c>
      <c r="D592" s="5" t="str">
        <f>IFERROR(VLOOKUP($E592, 'HS Info'!$A:$D, 3, FALSE), IF($E592="", "",  "Not in HS Info"))</f>
        <v/>
      </c>
      <c r="E592" t="str">
        <f>IF(ISBLANK('HS Info'!A591), "", 'HS Info'!A591)</f>
        <v/>
      </c>
      <c r="F592" s="5" t="str">
        <f>IFERROR(VLOOKUP($E592, 'HS Info'!$A:$D, 4, FALSE), IF($E592="", "", "Not in HS Info"))</f>
        <v/>
      </c>
      <c r="G592" t="str">
        <f>IF(_xlfn.MAXIFS(ACT!$K:$K, ACT!$B:$B, 'Vetting Master'!$C592)&gt;0, _xlfn.MAXIFS(ACT!$K:$K, ACT!$B:$B, 'Vetting Master'!$C592), IF($E592="", "", 0))</f>
        <v/>
      </c>
      <c r="H592" t="str">
        <f>IF(_xlfn.MAXIFS(ACT!$J:$J, ACT!$B:$B, 'Vetting Master'!$C592)&gt;0, _xlfn.MAXIFS(ACT!$J:$J, ACT!$B:$B, 'Vetting Master'!$C592), IF($E592="", "", 0))</f>
        <v/>
      </c>
      <c r="I592" t="str">
        <f>IF(_xlfn.MAXIFS('SLCC Placement'!K:K, 'SLCC Placement'!B:B, 'Vetting Master'!$C592)&gt;0, _xlfn.MAXIFS('SLCC Placement'!K:K, 'SLCC Placement'!B:B, 'Vetting Master'!$C592), IF($E592="", "", 0))</f>
        <v/>
      </c>
      <c r="J592" t="str">
        <f>IF(_xlfn.MAXIFS('SLCC Placement'!J:J, 'SLCC Placement'!B:B, 'Vetting Master'!$C592)&gt;0, _xlfn.MAXIFS('SLCC Placement'!J:J, 'SLCC Placement'!B:B, 'Vetting Master'!$C592), IF($E592="", "", 0))</f>
        <v/>
      </c>
      <c r="K592" s="5" t="str">
        <f>IFERROR(IF(AND(MATCH(C592,'AP Credit'!B:B,0)&gt;0, MATCH("ENGL 1010",'AP Credit'!J:J,0)&gt;0),"Yes","No"), IF($E592="", " ", "No"))</f>
        <v xml:space="preserve"> </v>
      </c>
      <c r="L592" s="11" t="str" cm="1">
        <f t="array" ref="L592">IF($E592="", "", _xlfn.IFNA(_xlfn.IFS( J592&gt;599,  "1210 - Verify C or Better",  AND(J592&gt;499, OR(I592&gt;13, G592&gt;17)), "1060 - Verify C or Better", AND( OR(G592&gt;17, I592&gt;13), OR(H592&gt;22, J592&gt;399)), "1050 - Verify C or Better", OR( H592&gt;21, J592&gt;299), "1010/1030/1040", OR( H592&gt;19, J592&gt;299), "1010/1030", OR( H592&gt;18, J592&gt;299), "1030"), "Verify C or better in Secondary Math 1,2,3"))</f>
        <v/>
      </c>
      <c r="M592" s="4" t="str">
        <f>IFERROR(VLOOKUP($E592, 'HS Info'!$A:$E, 5, FALSE), IF($E592="", "", "Not in HS Info"))</f>
        <v/>
      </c>
      <c r="N592" s="5" t="str">
        <f>IFERROR(VLOOKUP($C592,Holds!$C:$K, 2, FALSE), IF($E592="", "", 0))</f>
        <v/>
      </c>
      <c r="O592" s="7" t="str">
        <f>IF($E592="", "", _xlfn.XLOOKUP(C592, 'SLCC Student'!H:H, 'SLCC Student'!P:P, "Not Found", 0, 1))</f>
        <v/>
      </c>
      <c r="P592" s="5" t="str">
        <f>IFERROR(VLOOKUP($E592, 'SLCC Student'!$A:$Q, 10, FALSE), IF($E592="", "", "Not Admitted"))</f>
        <v/>
      </c>
      <c r="Q592" s="5" t="str">
        <f>IFERROR(VLOOKUP($E592,'SLCC Student'!$A:$Q,12,FALSE),IF($E592="","", "NotAdmitted"))</f>
        <v/>
      </c>
    </row>
    <row r="593" spans="1:17" x14ac:dyDescent="0.2">
      <c r="A593" s="5" t="str">
        <f>IFERROR(VLOOKUP($E593,'HS Info'!$A:$D,2,FALSE),IF($E593="","","Not in HS Info"))</f>
        <v/>
      </c>
      <c r="B593" s="6" t="str">
        <f>IFERROR(VLOOKUP($C593, 'SLCC Student'!$H:$R, 11, FALSE), IF($E593="", "",  "Not yet admitted"))</f>
        <v/>
      </c>
      <c r="C593" s="5" t="str">
        <f>IFERROR(VLOOKUP($E593,'SLCC Student'!$A:$R,8,FALSE), IF($E593="", "", "Not yet admitted"))</f>
        <v/>
      </c>
      <c r="D593" s="5" t="str">
        <f>IFERROR(VLOOKUP($E593, 'HS Info'!$A:$D, 3, FALSE), IF($E593="", "",  "Not in HS Info"))</f>
        <v/>
      </c>
      <c r="E593" t="str">
        <f>IF(ISBLANK('HS Info'!A592), "", 'HS Info'!A592)</f>
        <v/>
      </c>
      <c r="F593" s="5" t="str">
        <f>IFERROR(VLOOKUP($E593, 'HS Info'!$A:$D, 4, FALSE), IF($E593="", "", "Not in HS Info"))</f>
        <v/>
      </c>
      <c r="G593" t="str">
        <f>IF(_xlfn.MAXIFS(ACT!$K:$K, ACT!$B:$B, 'Vetting Master'!$C593)&gt;0, _xlfn.MAXIFS(ACT!$K:$K, ACT!$B:$B, 'Vetting Master'!$C593), IF($E593="", "", 0))</f>
        <v/>
      </c>
      <c r="H593" t="str">
        <f>IF(_xlfn.MAXIFS(ACT!$J:$J, ACT!$B:$B, 'Vetting Master'!$C593)&gt;0, _xlfn.MAXIFS(ACT!$J:$J, ACT!$B:$B, 'Vetting Master'!$C593), IF($E593="", "", 0))</f>
        <v/>
      </c>
      <c r="I593" t="str">
        <f>IF(_xlfn.MAXIFS('SLCC Placement'!K:K, 'SLCC Placement'!B:B, 'Vetting Master'!$C593)&gt;0, _xlfn.MAXIFS('SLCC Placement'!K:K, 'SLCC Placement'!B:B, 'Vetting Master'!$C593), IF($E593="", "", 0))</f>
        <v/>
      </c>
      <c r="J593" t="str">
        <f>IF(_xlfn.MAXIFS('SLCC Placement'!J:J, 'SLCC Placement'!B:B, 'Vetting Master'!$C593)&gt;0, _xlfn.MAXIFS('SLCC Placement'!J:J, 'SLCC Placement'!B:B, 'Vetting Master'!$C593), IF($E593="", "", 0))</f>
        <v/>
      </c>
      <c r="K593" s="5" t="str">
        <f>IFERROR(IF(AND(MATCH(C593,'AP Credit'!B:B,0)&gt;0, MATCH("ENGL 1010",'AP Credit'!J:J,0)&gt;0),"Yes","No"), IF($E593="", " ", "No"))</f>
        <v xml:space="preserve"> </v>
      </c>
      <c r="L593" s="11" t="str" cm="1">
        <f t="array" ref="L593">IF($E593="", "", _xlfn.IFNA(_xlfn.IFS( J593&gt;599,  "1210 - Verify C or Better",  AND(J593&gt;499, OR(I593&gt;13, G593&gt;17)), "1060 - Verify C or Better", AND( OR(G593&gt;17, I593&gt;13), OR(H593&gt;22, J593&gt;399)), "1050 - Verify C or Better", OR( H593&gt;21, J593&gt;299), "1010/1030/1040", OR( H593&gt;19, J593&gt;299), "1010/1030", OR( H593&gt;18, J593&gt;299), "1030"), "Verify C or better in Secondary Math 1,2,3"))</f>
        <v/>
      </c>
      <c r="M593" s="4" t="str">
        <f>IFERROR(VLOOKUP($E593, 'HS Info'!$A:$E, 5, FALSE), IF($E593="", "", "Not in HS Info"))</f>
        <v/>
      </c>
      <c r="N593" s="5" t="str">
        <f>IFERROR(VLOOKUP($C593,Holds!$C:$K, 2, FALSE), IF($E593="", "", 0))</f>
        <v/>
      </c>
      <c r="O593" s="7" t="str">
        <f>IF($E593="", "", _xlfn.XLOOKUP(C593, 'SLCC Student'!H:H, 'SLCC Student'!P:P, "Not Found", 0, 1))</f>
        <v/>
      </c>
      <c r="P593" s="5" t="str">
        <f>IFERROR(VLOOKUP($E593, 'SLCC Student'!$A:$Q, 10, FALSE), IF($E593="", "", "Not Admitted"))</f>
        <v/>
      </c>
      <c r="Q593" s="5" t="str">
        <f>IFERROR(VLOOKUP($E593,'SLCC Student'!$A:$Q,12,FALSE),IF($E593="","", "NotAdmitted"))</f>
        <v/>
      </c>
    </row>
    <row r="594" spans="1:17" x14ac:dyDescent="0.2">
      <c r="A594" s="5" t="str">
        <f>IFERROR(VLOOKUP($E594,'HS Info'!$A:$D,2,FALSE),IF($E594="","","Not in HS Info"))</f>
        <v/>
      </c>
      <c r="B594" s="6" t="str">
        <f>IFERROR(VLOOKUP($C594, 'SLCC Student'!$H:$R, 11, FALSE), IF($E594="", "",  "Not yet admitted"))</f>
        <v/>
      </c>
      <c r="C594" s="5" t="str">
        <f>IFERROR(VLOOKUP($E594,'SLCC Student'!$A:$R,8,FALSE), IF($E594="", "", "Not yet admitted"))</f>
        <v/>
      </c>
      <c r="D594" s="5" t="str">
        <f>IFERROR(VLOOKUP($E594, 'HS Info'!$A:$D, 3, FALSE), IF($E594="", "",  "Not in HS Info"))</f>
        <v/>
      </c>
      <c r="E594" t="str">
        <f>IF(ISBLANK('HS Info'!A593), "", 'HS Info'!A593)</f>
        <v/>
      </c>
      <c r="F594" s="5" t="str">
        <f>IFERROR(VLOOKUP($E594, 'HS Info'!$A:$D, 4, FALSE), IF($E594="", "", "Not in HS Info"))</f>
        <v/>
      </c>
      <c r="G594" t="str">
        <f>IF(_xlfn.MAXIFS(ACT!$K:$K, ACT!$B:$B, 'Vetting Master'!$C594)&gt;0, _xlfn.MAXIFS(ACT!$K:$K, ACT!$B:$B, 'Vetting Master'!$C594), IF($E594="", "", 0))</f>
        <v/>
      </c>
      <c r="H594" t="str">
        <f>IF(_xlfn.MAXIFS(ACT!$J:$J, ACT!$B:$B, 'Vetting Master'!$C594)&gt;0, _xlfn.MAXIFS(ACT!$J:$J, ACT!$B:$B, 'Vetting Master'!$C594), IF($E594="", "", 0))</f>
        <v/>
      </c>
      <c r="I594" t="str">
        <f>IF(_xlfn.MAXIFS('SLCC Placement'!K:K, 'SLCC Placement'!B:B, 'Vetting Master'!$C594)&gt;0, _xlfn.MAXIFS('SLCC Placement'!K:K, 'SLCC Placement'!B:B, 'Vetting Master'!$C594), IF($E594="", "", 0))</f>
        <v/>
      </c>
      <c r="J594" t="str">
        <f>IF(_xlfn.MAXIFS('SLCC Placement'!J:J, 'SLCC Placement'!B:B, 'Vetting Master'!$C594)&gt;0, _xlfn.MAXIFS('SLCC Placement'!J:J, 'SLCC Placement'!B:B, 'Vetting Master'!$C594), IF($E594="", "", 0))</f>
        <v/>
      </c>
      <c r="K594" s="5" t="str">
        <f>IFERROR(IF(AND(MATCH(C594,'AP Credit'!B:B,0)&gt;0, MATCH("ENGL 1010",'AP Credit'!J:J,0)&gt;0),"Yes","No"), IF($E594="", " ", "No"))</f>
        <v xml:space="preserve"> </v>
      </c>
      <c r="L594" s="11" t="str" cm="1">
        <f t="array" ref="L594">IF($E594="", "", _xlfn.IFNA(_xlfn.IFS( J594&gt;599,  "1210 - Verify C or Better",  AND(J594&gt;499, OR(I594&gt;13, G594&gt;17)), "1060 - Verify C or Better", AND( OR(G594&gt;17, I594&gt;13), OR(H594&gt;22, J594&gt;399)), "1050 - Verify C or Better", OR( H594&gt;21, J594&gt;299), "1010/1030/1040", OR( H594&gt;19, J594&gt;299), "1010/1030", OR( H594&gt;18, J594&gt;299), "1030"), "Verify C or better in Secondary Math 1,2,3"))</f>
        <v/>
      </c>
      <c r="M594" s="4" t="str">
        <f>IFERROR(VLOOKUP($E594, 'HS Info'!$A:$E, 5, FALSE), IF($E594="", "", "Not in HS Info"))</f>
        <v/>
      </c>
      <c r="N594" s="5" t="str">
        <f>IFERROR(VLOOKUP($C594,Holds!$C:$K, 2, FALSE), IF($E594="", "", 0))</f>
        <v/>
      </c>
      <c r="O594" s="7" t="str">
        <f>IF($E594="", "", _xlfn.XLOOKUP(C594, 'SLCC Student'!H:H, 'SLCC Student'!P:P, "Not Found", 0, 1))</f>
        <v/>
      </c>
      <c r="P594" s="5" t="str">
        <f>IFERROR(VLOOKUP($E594, 'SLCC Student'!$A:$Q, 10, FALSE), IF($E594="", "", "Not Admitted"))</f>
        <v/>
      </c>
      <c r="Q594" s="5" t="str">
        <f>IFERROR(VLOOKUP($E594,'SLCC Student'!$A:$Q,12,FALSE),IF($E594="","", "NotAdmitted"))</f>
        <v/>
      </c>
    </row>
    <row r="595" spans="1:17" x14ac:dyDescent="0.2">
      <c r="A595" s="5" t="str">
        <f>IFERROR(VLOOKUP($E595,'HS Info'!$A:$D,2,FALSE),IF($E595="","","Not in HS Info"))</f>
        <v/>
      </c>
      <c r="B595" s="6" t="str">
        <f>IFERROR(VLOOKUP($C595, 'SLCC Student'!$H:$R, 11, FALSE), IF($E595="", "",  "Not yet admitted"))</f>
        <v/>
      </c>
      <c r="C595" s="5" t="str">
        <f>IFERROR(VLOOKUP($E595,'SLCC Student'!$A:$R,8,FALSE), IF($E595="", "", "Not yet admitted"))</f>
        <v/>
      </c>
      <c r="D595" s="5" t="str">
        <f>IFERROR(VLOOKUP($E595, 'HS Info'!$A:$D, 3, FALSE), IF($E595="", "",  "Not in HS Info"))</f>
        <v/>
      </c>
      <c r="E595" t="str">
        <f>IF(ISBLANK('HS Info'!A594), "", 'HS Info'!A594)</f>
        <v/>
      </c>
      <c r="F595" s="5" t="str">
        <f>IFERROR(VLOOKUP($E595, 'HS Info'!$A:$D, 4, FALSE), IF($E595="", "", "Not in HS Info"))</f>
        <v/>
      </c>
      <c r="G595" t="str">
        <f>IF(_xlfn.MAXIFS(ACT!$K:$K, ACT!$B:$B, 'Vetting Master'!$C595)&gt;0, _xlfn.MAXIFS(ACT!$K:$K, ACT!$B:$B, 'Vetting Master'!$C595), IF($E595="", "", 0))</f>
        <v/>
      </c>
      <c r="H595" t="str">
        <f>IF(_xlfn.MAXIFS(ACT!$J:$J, ACT!$B:$B, 'Vetting Master'!$C595)&gt;0, _xlfn.MAXIFS(ACT!$J:$J, ACT!$B:$B, 'Vetting Master'!$C595), IF($E595="", "", 0))</f>
        <v/>
      </c>
      <c r="I595" t="str">
        <f>IF(_xlfn.MAXIFS('SLCC Placement'!K:K, 'SLCC Placement'!B:B, 'Vetting Master'!$C595)&gt;0, _xlfn.MAXIFS('SLCC Placement'!K:K, 'SLCC Placement'!B:B, 'Vetting Master'!$C595), IF($E595="", "", 0))</f>
        <v/>
      </c>
      <c r="J595" t="str">
        <f>IF(_xlfn.MAXIFS('SLCC Placement'!J:J, 'SLCC Placement'!B:B, 'Vetting Master'!$C595)&gt;0, _xlfn.MAXIFS('SLCC Placement'!J:J, 'SLCC Placement'!B:B, 'Vetting Master'!$C595), IF($E595="", "", 0))</f>
        <v/>
      </c>
      <c r="K595" s="5" t="str">
        <f>IFERROR(IF(AND(MATCH(C595,'AP Credit'!B:B,0)&gt;0, MATCH("ENGL 1010",'AP Credit'!J:J,0)&gt;0),"Yes","No"), IF($E595="", " ", "No"))</f>
        <v xml:space="preserve"> </v>
      </c>
      <c r="L595" s="11" t="str" cm="1">
        <f t="array" ref="L595">IF($E595="", "", _xlfn.IFNA(_xlfn.IFS( J595&gt;599,  "1210 - Verify C or Better",  AND(J595&gt;499, OR(I595&gt;13, G595&gt;17)), "1060 - Verify C or Better", AND( OR(G595&gt;17, I595&gt;13), OR(H595&gt;22, J595&gt;399)), "1050 - Verify C or Better", OR( H595&gt;21, J595&gt;299), "1010/1030/1040", OR( H595&gt;19, J595&gt;299), "1010/1030", OR( H595&gt;18, J595&gt;299), "1030"), "Verify C or better in Secondary Math 1,2,3"))</f>
        <v/>
      </c>
      <c r="M595" s="4" t="str">
        <f>IFERROR(VLOOKUP($E595, 'HS Info'!$A:$E, 5, FALSE), IF($E595="", "", "Not in HS Info"))</f>
        <v/>
      </c>
      <c r="N595" s="5" t="str">
        <f>IFERROR(VLOOKUP($C595,Holds!$C:$K, 2, FALSE), IF($E595="", "", 0))</f>
        <v/>
      </c>
      <c r="O595" s="7" t="str">
        <f>IF($E595="", "", _xlfn.XLOOKUP(C595, 'SLCC Student'!H:H, 'SLCC Student'!P:P, "Not Found", 0, 1))</f>
        <v/>
      </c>
      <c r="P595" s="5" t="str">
        <f>IFERROR(VLOOKUP($E595, 'SLCC Student'!$A:$Q, 10, FALSE), IF($E595="", "", "Not Admitted"))</f>
        <v/>
      </c>
      <c r="Q595" s="5" t="str">
        <f>IFERROR(VLOOKUP($E595,'SLCC Student'!$A:$Q,12,FALSE),IF($E595="","", "NotAdmitted"))</f>
        <v/>
      </c>
    </row>
    <row r="596" spans="1:17" x14ac:dyDescent="0.2">
      <c r="A596" s="5" t="str">
        <f>IFERROR(VLOOKUP($E596,'HS Info'!$A:$D,2,FALSE),IF($E596="","","Not in HS Info"))</f>
        <v/>
      </c>
      <c r="B596" s="6" t="str">
        <f>IFERROR(VLOOKUP($C596, 'SLCC Student'!$H:$R, 11, FALSE), IF($E596="", "",  "Not yet admitted"))</f>
        <v/>
      </c>
      <c r="C596" s="5" t="str">
        <f>IFERROR(VLOOKUP($E596,'SLCC Student'!$A:$R,8,FALSE), IF($E596="", "", "Not yet admitted"))</f>
        <v/>
      </c>
      <c r="D596" s="5" t="str">
        <f>IFERROR(VLOOKUP($E596, 'HS Info'!$A:$D, 3, FALSE), IF($E596="", "",  "Not in HS Info"))</f>
        <v/>
      </c>
      <c r="E596" t="str">
        <f>IF(ISBLANK('HS Info'!A595), "", 'HS Info'!A595)</f>
        <v/>
      </c>
      <c r="F596" s="5" t="str">
        <f>IFERROR(VLOOKUP($E596, 'HS Info'!$A:$D, 4, FALSE), IF($E596="", "", "Not in HS Info"))</f>
        <v/>
      </c>
      <c r="G596" t="str">
        <f>IF(_xlfn.MAXIFS(ACT!$K:$K, ACT!$B:$B, 'Vetting Master'!$C596)&gt;0, _xlfn.MAXIFS(ACT!$K:$K, ACT!$B:$B, 'Vetting Master'!$C596), IF($E596="", "", 0))</f>
        <v/>
      </c>
      <c r="H596" t="str">
        <f>IF(_xlfn.MAXIFS(ACT!$J:$J, ACT!$B:$B, 'Vetting Master'!$C596)&gt;0, _xlfn.MAXIFS(ACT!$J:$J, ACT!$B:$B, 'Vetting Master'!$C596), IF($E596="", "", 0))</f>
        <v/>
      </c>
      <c r="I596" t="str">
        <f>IF(_xlfn.MAXIFS('SLCC Placement'!K:K, 'SLCC Placement'!B:B, 'Vetting Master'!$C596)&gt;0, _xlfn.MAXIFS('SLCC Placement'!K:K, 'SLCC Placement'!B:B, 'Vetting Master'!$C596), IF($E596="", "", 0))</f>
        <v/>
      </c>
      <c r="J596" t="str">
        <f>IF(_xlfn.MAXIFS('SLCC Placement'!J:J, 'SLCC Placement'!B:B, 'Vetting Master'!$C596)&gt;0, _xlfn.MAXIFS('SLCC Placement'!J:J, 'SLCC Placement'!B:B, 'Vetting Master'!$C596), IF($E596="", "", 0))</f>
        <v/>
      </c>
      <c r="K596" s="5" t="str">
        <f>IFERROR(IF(AND(MATCH(C596,'AP Credit'!B:B,0)&gt;0, MATCH("ENGL 1010",'AP Credit'!J:J,0)&gt;0),"Yes","No"), IF($E596="", " ", "No"))</f>
        <v xml:space="preserve"> </v>
      </c>
      <c r="L596" s="11" t="str" cm="1">
        <f t="array" ref="L596">IF($E596="", "", _xlfn.IFNA(_xlfn.IFS( J596&gt;599,  "1210 - Verify C or Better",  AND(J596&gt;499, OR(I596&gt;13, G596&gt;17)), "1060 - Verify C or Better", AND( OR(G596&gt;17, I596&gt;13), OR(H596&gt;22, J596&gt;399)), "1050 - Verify C or Better", OR( H596&gt;21, J596&gt;299), "1010/1030/1040", OR( H596&gt;19, J596&gt;299), "1010/1030", OR( H596&gt;18, J596&gt;299), "1030"), "Verify C or better in Secondary Math 1,2,3"))</f>
        <v/>
      </c>
      <c r="M596" s="4" t="str">
        <f>IFERROR(VLOOKUP($E596, 'HS Info'!$A:$E, 5, FALSE), IF($E596="", "", "Not in HS Info"))</f>
        <v/>
      </c>
      <c r="N596" s="5" t="str">
        <f>IFERROR(VLOOKUP($C596,Holds!$C:$K, 2, FALSE), IF($E596="", "", 0))</f>
        <v/>
      </c>
      <c r="O596" s="7" t="str">
        <f>IF($E596="", "", _xlfn.XLOOKUP(C596, 'SLCC Student'!H:H, 'SLCC Student'!P:P, "Not Found", 0, 1))</f>
        <v/>
      </c>
      <c r="P596" s="5" t="str">
        <f>IFERROR(VLOOKUP($E596, 'SLCC Student'!$A:$Q, 10, FALSE), IF($E596="", "", "Not Admitted"))</f>
        <v/>
      </c>
      <c r="Q596" s="5" t="str">
        <f>IFERROR(VLOOKUP($E596,'SLCC Student'!$A:$Q,12,FALSE),IF($E596="","", "NotAdmitted"))</f>
        <v/>
      </c>
    </row>
    <row r="597" spans="1:17" x14ac:dyDescent="0.2">
      <c r="A597" s="5" t="str">
        <f>IFERROR(VLOOKUP($E597,'HS Info'!$A:$D,2,FALSE),IF($E597="","","Not in HS Info"))</f>
        <v/>
      </c>
      <c r="B597" s="6" t="str">
        <f>IFERROR(VLOOKUP($C597, 'SLCC Student'!$H:$R, 11, FALSE), IF($E597="", "",  "Not yet admitted"))</f>
        <v/>
      </c>
      <c r="C597" s="5" t="str">
        <f>IFERROR(VLOOKUP($E597,'SLCC Student'!$A:$R,8,FALSE), IF($E597="", "", "Not yet admitted"))</f>
        <v/>
      </c>
      <c r="D597" s="5" t="str">
        <f>IFERROR(VLOOKUP($E597, 'HS Info'!$A:$D, 3, FALSE), IF($E597="", "",  "Not in HS Info"))</f>
        <v/>
      </c>
      <c r="E597" t="str">
        <f>IF(ISBLANK('HS Info'!A596), "", 'HS Info'!A596)</f>
        <v/>
      </c>
      <c r="F597" s="5" t="str">
        <f>IFERROR(VLOOKUP($E597, 'HS Info'!$A:$D, 4, FALSE), IF($E597="", "", "Not in HS Info"))</f>
        <v/>
      </c>
      <c r="G597" t="str">
        <f>IF(_xlfn.MAXIFS(ACT!$K:$K, ACT!$B:$B, 'Vetting Master'!$C597)&gt;0, _xlfn.MAXIFS(ACT!$K:$K, ACT!$B:$B, 'Vetting Master'!$C597), IF($E597="", "", 0))</f>
        <v/>
      </c>
      <c r="H597" t="str">
        <f>IF(_xlfn.MAXIFS(ACT!$J:$J, ACT!$B:$B, 'Vetting Master'!$C597)&gt;0, _xlfn.MAXIFS(ACT!$J:$J, ACT!$B:$B, 'Vetting Master'!$C597), IF($E597="", "", 0))</f>
        <v/>
      </c>
      <c r="I597" t="str">
        <f>IF(_xlfn.MAXIFS('SLCC Placement'!K:K, 'SLCC Placement'!B:B, 'Vetting Master'!$C597)&gt;0, _xlfn.MAXIFS('SLCC Placement'!K:K, 'SLCC Placement'!B:B, 'Vetting Master'!$C597), IF($E597="", "", 0))</f>
        <v/>
      </c>
      <c r="J597" t="str">
        <f>IF(_xlfn.MAXIFS('SLCC Placement'!J:J, 'SLCC Placement'!B:B, 'Vetting Master'!$C597)&gt;0, _xlfn.MAXIFS('SLCC Placement'!J:J, 'SLCC Placement'!B:B, 'Vetting Master'!$C597), IF($E597="", "", 0))</f>
        <v/>
      </c>
      <c r="K597" s="5" t="str">
        <f>IFERROR(IF(AND(MATCH(C597,'AP Credit'!B:B,0)&gt;0, MATCH("ENGL 1010",'AP Credit'!J:J,0)&gt;0),"Yes","No"), IF($E597="", " ", "No"))</f>
        <v xml:space="preserve"> </v>
      </c>
      <c r="L597" s="11" t="str" cm="1">
        <f t="array" ref="L597">IF($E597="", "", _xlfn.IFNA(_xlfn.IFS( J597&gt;599,  "1210 - Verify C or Better",  AND(J597&gt;499, OR(I597&gt;13, G597&gt;17)), "1060 - Verify C or Better", AND( OR(G597&gt;17, I597&gt;13), OR(H597&gt;22, J597&gt;399)), "1050 - Verify C or Better", OR( H597&gt;21, J597&gt;299), "1010/1030/1040", OR( H597&gt;19, J597&gt;299), "1010/1030", OR( H597&gt;18, J597&gt;299), "1030"), "Verify C or better in Secondary Math 1,2,3"))</f>
        <v/>
      </c>
      <c r="M597" s="4" t="str">
        <f>IFERROR(VLOOKUP($E597, 'HS Info'!$A:$E, 5, FALSE), IF($E597="", "", "Not in HS Info"))</f>
        <v/>
      </c>
      <c r="N597" s="5" t="str">
        <f>IFERROR(VLOOKUP($C597,Holds!$C:$K, 2, FALSE), IF($E597="", "", 0))</f>
        <v/>
      </c>
      <c r="O597" s="7" t="str">
        <f>IF($E597="", "", _xlfn.XLOOKUP(C597, 'SLCC Student'!H:H, 'SLCC Student'!P:P, "Not Found", 0, 1))</f>
        <v/>
      </c>
      <c r="P597" s="5" t="str">
        <f>IFERROR(VLOOKUP($E597, 'SLCC Student'!$A:$Q, 10, FALSE), IF($E597="", "", "Not Admitted"))</f>
        <v/>
      </c>
      <c r="Q597" s="5" t="str">
        <f>IFERROR(VLOOKUP($E597,'SLCC Student'!$A:$Q,12,FALSE),IF($E597="","", "NotAdmitted"))</f>
        <v/>
      </c>
    </row>
    <row r="598" spans="1:17" x14ac:dyDescent="0.2">
      <c r="A598" s="5" t="str">
        <f>IFERROR(VLOOKUP($E598,'HS Info'!$A:$D,2,FALSE),IF($E598="","","Not in HS Info"))</f>
        <v/>
      </c>
      <c r="B598" s="6" t="str">
        <f>IFERROR(VLOOKUP($C598, 'SLCC Student'!$H:$R, 11, FALSE), IF($E598="", "",  "Not yet admitted"))</f>
        <v/>
      </c>
      <c r="C598" s="5" t="str">
        <f>IFERROR(VLOOKUP($E598,'SLCC Student'!$A:$R,8,FALSE), IF($E598="", "", "Not yet admitted"))</f>
        <v/>
      </c>
      <c r="D598" s="5" t="str">
        <f>IFERROR(VLOOKUP($E598, 'HS Info'!$A:$D, 3, FALSE), IF($E598="", "",  "Not in HS Info"))</f>
        <v/>
      </c>
      <c r="E598" t="str">
        <f>IF(ISBLANK('HS Info'!A597), "", 'HS Info'!A597)</f>
        <v/>
      </c>
      <c r="F598" s="5" t="str">
        <f>IFERROR(VLOOKUP($E598, 'HS Info'!$A:$D, 4, FALSE), IF($E598="", "", "Not in HS Info"))</f>
        <v/>
      </c>
      <c r="G598" t="str">
        <f>IF(_xlfn.MAXIFS(ACT!$K:$K, ACT!$B:$B, 'Vetting Master'!$C598)&gt;0, _xlfn.MAXIFS(ACT!$K:$K, ACT!$B:$B, 'Vetting Master'!$C598), IF($E598="", "", 0))</f>
        <v/>
      </c>
      <c r="H598" t="str">
        <f>IF(_xlfn.MAXIFS(ACT!$J:$J, ACT!$B:$B, 'Vetting Master'!$C598)&gt;0, _xlfn.MAXIFS(ACT!$J:$J, ACT!$B:$B, 'Vetting Master'!$C598), IF($E598="", "", 0))</f>
        <v/>
      </c>
      <c r="I598" t="str">
        <f>IF(_xlfn.MAXIFS('SLCC Placement'!K:K, 'SLCC Placement'!B:B, 'Vetting Master'!$C598)&gt;0, _xlfn.MAXIFS('SLCC Placement'!K:K, 'SLCC Placement'!B:B, 'Vetting Master'!$C598), IF($E598="", "", 0))</f>
        <v/>
      </c>
      <c r="J598" t="str">
        <f>IF(_xlfn.MAXIFS('SLCC Placement'!J:J, 'SLCC Placement'!B:B, 'Vetting Master'!$C598)&gt;0, _xlfn.MAXIFS('SLCC Placement'!J:J, 'SLCC Placement'!B:B, 'Vetting Master'!$C598), IF($E598="", "", 0))</f>
        <v/>
      </c>
      <c r="K598" s="5" t="str">
        <f>IFERROR(IF(AND(MATCH(C598,'AP Credit'!B:B,0)&gt;0, MATCH("ENGL 1010",'AP Credit'!J:J,0)&gt;0),"Yes","No"), IF($E598="", " ", "No"))</f>
        <v xml:space="preserve"> </v>
      </c>
      <c r="L598" s="11" t="str" cm="1">
        <f t="array" ref="L598">IF($E598="", "", _xlfn.IFNA(_xlfn.IFS( J598&gt;599,  "1210 - Verify C or Better",  AND(J598&gt;499, OR(I598&gt;13, G598&gt;17)), "1060 - Verify C or Better", AND( OR(G598&gt;17, I598&gt;13), OR(H598&gt;22, J598&gt;399)), "1050 - Verify C or Better", OR( H598&gt;21, J598&gt;299), "1010/1030/1040", OR( H598&gt;19, J598&gt;299), "1010/1030", OR( H598&gt;18, J598&gt;299), "1030"), "Verify C or better in Secondary Math 1,2,3"))</f>
        <v/>
      </c>
      <c r="M598" s="4" t="str">
        <f>IFERROR(VLOOKUP($E598, 'HS Info'!$A:$E, 5, FALSE), IF($E598="", "", "Not in HS Info"))</f>
        <v/>
      </c>
      <c r="N598" s="5" t="str">
        <f>IFERROR(VLOOKUP($C598,Holds!$C:$K, 2, FALSE), IF($E598="", "", 0))</f>
        <v/>
      </c>
      <c r="O598" s="7" t="str">
        <f>IF($E598="", "", _xlfn.XLOOKUP(C598, 'SLCC Student'!H:H, 'SLCC Student'!P:P, "Not Found", 0, 1))</f>
        <v/>
      </c>
      <c r="P598" s="5" t="str">
        <f>IFERROR(VLOOKUP($E598, 'SLCC Student'!$A:$Q, 10, FALSE), IF($E598="", "", "Not Admitted"))</f>
        <v/>
      </c>
      <c r="Q598" s="5" t="str">
        <f>IFERROR(VLOOKUP($E598,'SLCC Student'!$A:$Q,12,FALSE),IF($E598="","", "NotAdmitted"))</f>
        <v/>
      </c>
    </row>
    <row r="599" spans="1:17" x14ac:dyDescent="0.2">
      <c r="A599" s="5" t="str">
        <f>IFERROR(VLOOKUP($E599,'HS Info'!$A:$D,2,FALSE),IF($E599="","","Not in HS Info"))</f>
        <v/>
      </c>
      <c r="B599" s="6" t="str">
        <f>IFERROR(VLOOKUP($C599, 'SLCC Student'!$H:$R, 11, FALSE), IF($E599="", "",  "Not yet admitted"))</f>
        <v/>
      </c>
      <c r="C599" s="5" t="str">
        <f>IFERROR(VLOOKUP($E599,'SLCC Student'!$A:$R,8,FALSE), IF($E599="", "", "Not yet admitted"))</f>
        <v/>
      </c>
      <c r="D599" s="5" t="str">
        <f>IFERROR(VLOOKUP($E599, 'HS Info'!$A:$D, 3, FALSE), IF($E599="", "",  "Not in HS Info"))</f>
        <v/>
      </c>
      <c r="E599" t="str">
        <f>IF(ISBLANK('HS Info'!A598), "", 'HS Info'!A598)</f>
        <v/>
      </c>
      <c r="F599" s="5" t="str">
        <f>IFERROR(VLOOKUP($E599, 'HS Info'!$A:$D, 4, FALSE), IF($E599="", "", "Not in HS Info"))</f>
        <v/>
      </c>
      <c r="G599" t="str">
        <f>IF(_xlfn.MAXIFS(ACT!$K:$K, ACT!$B:$B, 'Vetting Master'!$C599)&gt;0, _xlfn.MAXIFS(ACT!$K:$K, ACT!$B:$B, 'Vetting Master'!$C599), IF($E599="", "", 0))</f>
        <v/>
      </c>
      <c r="H599" t="str">
        <f>IF(_xlfn.MAXIFS(ACT!$J:$J, ACT!$B:$B, 'Vetting Master'!$C599)&gt;0, _xlfn.MAXIFS(ACT!$J:$J, ACT!$B:$B, 'Vetting Master'!$C599), IF($E599="", "", 0))</f>
        <v/>
      </c>
      <c r="I599" t="str">
        <f>IF(_xlfn.MAXIFS('SLCC Placement'!K:K, 'SLCC Placement'!B:B, 'Vetting Master'!$C599)&gt;0, _xlfn.MAXIFS('SLCC Placement'!K:K, 'SLCC Placement'!B:B, 'Vetting Master'!$C599), IF($E599="", "", 0))</f>
        <v/>
      </c>
      <c r="J599" t="str">
        <f>IF(_xlfn.MAXIFS('SLCC Placement'!J:J, 'SLCC Placement'!B:B, 'Vetting Master'!$C599)&gt;0, _xlfn.MAXIFS('SLCC Placement'!J:J, 'SLCC Placement'!B:B, 'Vetting Master'!$C599), IF($E599="", "", 0))</f>
        <v/>
      </c>
      <c r="K599" s="5" t="str">
        <f>IFERROR(IF(AND(MATCH(C599,'AP Credit'!B:B,0)&gt;0, MATCH("ENGL 1010",'AP Credit'!J:J,0)&gt;0),"Yes","No"), IF($E599="", " ", "No"))</f>
        <v xml:space="preserve"> </v>
      </c>
      <c r="L599" s="11" t="str" cm="1">
        <f t="array" ref="L599">IF($E599="", "", _xlfn.IFNA(_xlfn.IFS( J599&gt;599,  "1210 - Verify C or Better",  AND(J599&gt;499, OR(I599&gt;13, G599&gt;17)), "1060 - Verify C or Better", AND( OR(G599&gt;17, I599&gt;13), OR(H599&gt;22, J599&gt;399)), "1050 - Verify C or Better", OR( H599&gt;21, J599&gt;299), "1010/1030/1040", OR( H599&gt;19, J599&gt;299), "1010/1030", OR( H599&gt;18, J599&gt;299), "1030"), "Verify C or better in Secondary Math 1,2,3"))</f>
        <v/>
      </c>
      <c r="M599" s="4" t="str">
        <f>IFERROR(VLOOKUP($E599, 'HS Info'!$A:$E, 5, FALSE), IF($E599="", "", "Not in HS Info"))</f>
        <v/>
      </c>
      <c r="N599" s="5" t="str">
        <f>IFERROR(VLOOKUP($C599,Holds!$C:$K, 2, FALSE), IF($E599="", "", 0))</f>
        <v/>
      </c>
      <c r="O599" s="7" t="str">
        <f>IF($E599="", "", _xlfn.XLOOKUP(C599, 'SLCC Student'!H:H, 'SLCC Student'!P:P, "Not Found", 0, 1))</f>
        <v/>
      </c>
      <c r="P599" s="5" t="str">
        <f>IFERROR(VLOOKUP($E599, 'SLCC Student'!$A:$Q, 10, FALSE), IF($E599="", "", "Not Admitted"))</f>
        <v/>
      </c>
      <c r="Q599" s="5" t="str">
        <f>IFERROR(VLOOKUP($E599,'SLCC Student'!$A:$Q,12,FALSE),IF($E599="","", "NotAdmitted"))</f>
        <v/>
      </c>
    </row>
    <row r="600" spans="1:17" x14ac:dyDescent="0.2">
      <c r="A600" s="5" t="str">
        <f>IFERROR(VLOOKUP($E600,'HS Info'!$A:$D,2,FALSE),IF($E600="","","Not in HS Info"))</f>
        <v/>
      </c>
      <c r="B600" s="6" t="str">
        <f>IFERROR(VLOOKUP($C600, 'SLCC Student'!$H:$R, 11, FALSE), IF($E600="", "",  "Not yet admitted"))</f>
        <v/>
      </c>
      <c r="C600" s="5" t="str">
        <f>IFERROR(VLOOKUP($E600,'SLCC Student'!$A:$R,8,FALSE), IF($E600="", "", "Not yet admitted"))</f>
        <v/>
      </c>
      <c r="D600" s="5" t="str">
        <f>IFERROR(VLOOKUP($E600, 'HS Info'!$A:$D, 3, FALSE), IF($E600="", "",  "Not in HS Info"))</f>
        <v/>
      </c>
      <c r="E600" t="str">
        <f>IF(ISBLANK('HS Info'!A599), "", 'HS Info'!A599)</f>
        <v/>
      </c>
      <c r="F600" s="5" t="str">
        <f>IFERROR(VLOOKUP($E600, 'HS Info'!$A:$D, 4, FALSE), IF($E600="", "", "Not in HS Info"))</f>
        <v/>
      </c>
      <c r="G600" t="str">
        <f>IF(_xlfn.MAXIFS(ACT!$K:$K, ACT!$B:$B, 'Vetting Master'!$C600)&gt;0, _xlfn.MAXIFS(ACT!$K:$K, ACT!$B:$B, 'Vetting Master'!$C600), IF($E600="", "", 0))</f>
        <v/>
      </c>
      <c r="H600" t="str">
        <f>IF(_xlfn.MAXIFS(ACT!$J:$J, ACT!$B:$B, 'Vetting Master'!$C600)&gt;0, _xlfn.MAXIFS(ACT!$J:$J, ACT!$B:$B, 'Vetting Master'!$C600), IF($E600="", "", 0))</f>
        <v/>
      </c>
      <c r="I600" t="str">
        <f>IF(_xlfn.MAXIFS('SLCC Placement'!K:K, 'SLCC Placement'!B:B, 'Vetting Master'!$C600)&gt;0, _xlfn.MAXIFS('SLCC Placement'!K:K, 'SLCC Placement'!B:B, 'Vetting Master'!$C600), IF($E600="", "", 0))</f>
        <v/>
      </c>
      <c r="J600" t="str">
        <f>IF(_xlfn.MAXIFS('SLCC Placement'!J:J, 'SLCC Placement'!B:B, 'Vetting Master'!$C600)&gt;0, _xlfn.MAXIFS('SLCC Placement'!J:J, 'SLCC Placement'!B:B, 'Vetting Master'!$C600), IF($E600="", "", 0))</f>
        <v/>
      </c>
      <c r="K600" s="5" t="str">
        <f>IFERROR(IF(AND(MATCH(C600,'AP Credit'!B:B,0)&gt;0, MATCH("ENGL 1010",'AP Credit'!J:J,0)&gt;0),"Yes","No"), IF($E600="", " ", "No"))</f>
        <v xml:space="preserve"> </v>
      </c>
      <c r="L600" s="11" t="str" cm="1">
        <f t="array" ref="L600">IF($E600="", "", _xlfn.IFNA(_xlfn.IFS( J600&gt;599,  "1210 - Verify C or Better",  AND(J600&gt;499, OR(I600&gt;13, G600&gt;17)), "1060 - Verify C or Better", AND( OR(G600&gt;17, I600&gt;13), OR(H600&gt;22, J600&gt;399)), "1050 - Verify C or Better", OR( H600&gt;21, J600&gt;299), "1010/1030/1040", OR( H600&gt;19, J600&gt;299), "1010/1030", OR( H600&gt;18, J600&gt;299), "1030"), "Verify C or better in Secondary Math 1,2,3"))</f>
        <v/>
      </c>
      <c r="M600" s="4" t="str">
        <f>IFERROR(VLOOKUP($E600, 'HS Info'!$A:$E, 5, FALSE), IF($E600="", "", "Not in HS Info"))</f>
        <v/>
      </c>
      <c r="N600" s="5" t="str">
        <f>IFERROR(VLOOKUP($C600,Holds!$C:$K, 2, FALSE), IF($E600="", "", 0))</f>
        <v/>
      </c>
      <c r="O600" s="7" t="str">
        <f>IF($E600="", "", _xlfn.XLOOKUP(C600, 'SLCC Student'!H:H, 'SLCC Student'!P:P, "Not Found", 0, 1))</f>
        <v/>
      </c>
      <c r="P600" s="5" t="str">
        <f>IFERROR(VLOOKUP($E600, 'SLCC Student'!$A:$Q, 10, FALSE), IF($E600="", "", "Not Admitted"))</f>
        <v/>
      </c>
      <c r="Q600" s="5" t="str">
        <f>IFERROR(VLOOKUP($E600,'SLCC Student'!$A:$Q,12,FALSE),IF($E600="","", "NotAdmitted"))</f>
        <v/>
      </c>
    </row>
    <row r="601" spans="1:17" x14ac:dyDescent="0.2">
      <c r="A601" s="5" t="str">
        <f>IFERROR(VLOOKUP($E601,'HS Info'!$A:$D,2,FALSE),IF($E601="","","Not in HS Info"))</f>
        <v/>
      </c>
      <c r="B601" s="6" t="str">
        <f>IFERROR(VLOOKUP($C601, 'SLCC Student'!$H:$R, 11, FALSE), IF($E601="", "",  "Not yet admitted"))</f>
        <v/>
      </c>
      <c r="C601" s="5" t="str">
        <f>IFERROR(VLOOKUP($E601,'SLCC Student'!$A:$R,8,FALSE), IF($E601="", "", "Not yet admitted"))</f>
        <v/>
      </c>
      <c r="D601" s="5" t="str">
        <f>IFERROR(VLOOKUP($E601, 'HS Info'!$A:$D, 3, FALSE), IF($E601="", "",  "Not in HS Info"))</f>
        <v/>
      </c>
      <c r="E601" t="str">
        <f>IF(ISBLANK('HS Info'!A600), "", 'HS Info'!A600)</f>
        <v/>
      </c>
      <c r="F601" s="5" t="str">
        <f>IFERROR(VLOOKUP($E601, 'HS Info'!$A:$D, 4, FALSE), IF($E601="", "", "Not in HS Info"))</f>
        <v/>
      </c>
      <c r="G601" t="str">
        <f>IF(_xlfn.MAXIFS(ACT!$K:$K, ACT!$B:$B, 'Vetting Master'!$C601)&gt;0, _xlfn.MAXIFS(ACT!$K:$K, ACT!$B:$B, 'Vetting Master'!$C601), IF($E601="", "", 0))</f>
        <v/>
      </c>
      <c r="H601" t="str">
        <f>IF(_xlfn.MAXIFS(ACT!$J:$J, ACT!$B:$B, 'Vetting Master'!$C601)&gt;0, _xlfn.MAXIFS(ACT!$J:$J, ACT!$B:$B, 'Vetting Master'!$C601), IF($E601="", "", 0))</f>
        <v/>
      </c>
      <c r="I601" t="str">
        <f>IF(_xlfn.MAXIFS('SLCC Placement'!K:K, 'SLCC Placement'!B:B, 'Vetting Master'!$C601)&gt;0, _xlfn.MAXIFS('SLCC Placement'!K:K, 'SLCC Placement'!B:B, 'Vetting Master'!$C601), IF($E601="", "", 0))</f>
        <v/>
      </c>
      <c r="J601" t="str">
        <f>IF(_xlfn.MAXIFS('SLCC Placement'!J:J, 'SLCC Placement'!B:B, 'Vetting Master'!$C601)&gt;0, _xlfn.MAXIFS('SLCC Placement'!J:J, 'SLCC Placement'!B:B, 'Vetting Master'!$C601), IF($E601="", "", 0))</f>
        <v/>
      </c>
      <c r="K601" s="5" t="str">
        <f>IFERROR(IF(AND(MATCH(C601,'AP Credit'!B:B,0)&gt;0, MATCH("ENGL 1010",'AP Credit'!J:J,0)&gt;0),"Yes","No"), IF($E601="", " ", "No"))</f>
        <v xml:space="preserve"> </v>
      </c>
      <c r="L601" s="11" t="str" cm="1">
        <f t="array" ref="L601">IF($E601="", "", _xlfn.IFNA(_xlfn.IFS( J601&gt;599,  "1210 - Verify C or Better",  AND(J601&gt;499, OR(I601&gt;13, G601&gt;17)), "1060 - Verify C or Better", AND( OR(G601&gt;17, I601&gt;13), OR(H601&gt;22, J601&gt;399)), "1050 - Verify C or Better", OR( H601&gt;21, J601&gt;299), "1010/1030/1040", OR( H601&gt;19, J601&gt;299), "1010/1030", OR( H601&gt;18, J601&gt;299), "1030"), "Verify C or better in Secondary Math 1,2,3"))</f>
        <v/>
      </c>
      <c r="M601" s="4" t="str">
        <f>IFERROR(VLOOKUP($E601, 'HS Info'!$A:$E, 5, FALSE), IF($E601="", "", "Not in HS Info"))</f>
        <v/>
      </c>
      <c r="N601" s="5" t="str">
        <f>IFERROR(VLOOKUP($C601,Holds!$C:$K, 2, FALSE), IF($E601="", "", 0))</f>
        <v/>
      </c>
      <c r="O601" s="7" t="str">
        <f>IF($E601="", "", _xlfn.XLOOKUP(C601, 'SLCC Student'!H:H, 'SLCC Student'!P:P, "Not Found", 0, 1))</f>
        <v/>
      </c>
      <c r="P601" s="5" t="str">
        <f>IFERROR(VLOOKUP($E601, 'SLCC Student'!$A:$Q, 10, FALSE), IF($E601="", "", "Not Admitted"))</f>
        <v/>
      </c>
      <c r="Q601" s="5" t="str">
        <f>IFERROR(VLOOKUP($E601,'SLCC Student'!$A:$Q,12,FALSE),IF($E601="","", "NotAdmitted"))</f>
        <v/>
      </c>
    </row>
    <row r="602" spans="1:17" x14ac:dyDescent="0.2">
      <c r="A602" s="5" t="str">
        <f>IFERROR(VLOOKUP($E602,'HS Info'!$A:$D,2,FALSE),IF($E602="","","Not in HS Info"))</f>
        <v/>
      </c>
      <c r="B602" s="6" t="str">
        <f>IFERROR(VLOOKUP($C602, 'SLCC Student'!$H:$R, 11, FALSE), IF($E602="", "",  "Not yet admitted"))</f>
        <v/>
      </c>
      <c r="C602" s="5" t="str">
        <f>IFERROR(VLOOKUP($E602,'SLCC Student'!$A:$R,8,FALSE), IF($E602="", "", "Not yet admitted"))</f>
        <v/>
      </c>
      <c r="D602" s="5" t="str">
        <f>IFERROR(VLOOKUP($E602, 'HS Info'!$A:$D, 3, FALSE), IF($E602="", "",  "Not in HS Info"))</f>
        <v/>
      </c>
      <c r="E602" t="str">
        <f>IF(ISBLANK('HS Info'!A601), "", 'HS Info'!A601)</f>
        <v/>
      </c>
      <c r="F602" s="5" t="str">
        <f>IFERROR(VLOOKUP($E602, 'HS Info'!$A:$D, 4, FALSE), IF($E602="", "", "Not in HS Info"))</f>
        <v/>
      </c>
      <c r="G602" t="str">
        <f>IF(_xlfn.MAXIFS(ACT!$K:$K, ACT!$B:$B, 'Vetting Master'!$C602)&gt;0, _xlfn.MAXIFS(ACT!$K:$K, ACT!$B:$B, 'Vetting Master'!$C602), IF($E602="", "", 0))</f>
        <v/>
      </c>
      <c r="H602" t="str">
        <f>IF(_xlfn.MAXIFS(ACT!$J:$J, ACT!$B:$B, 'Vetting Master'!$C602)&gt;0, _xlfn.MAXIFS(ACT!$J:$J, ACT!$B:$B, 'Vetting Master'!$C602), IF($E602="", "", 0))</f>
        <v/>
      </c>
      <c r="I602" t="str">
        <f>IF(_xlfn.MAXIFS('SLCC Placement'!K:K, 'SLCC Placement'!B:B, 'Vetting Master'!$C602)&gt;0, _xlfn.MAXIFS('SLCC Placement'!K:K, 'SLCC Placement'!B:B, 'Vetting Master'!$C602), IF($E602="", "", 0))</f>
        <v/>
      </c>
      <c r="J602" t="str">
        <f>IF(_xlfn.MAXIFS('SLCC Placement'!J:J, 'SLCC Placement'!B:B, 'Vetting Master'!$C602)&gt;0, _xlfn.MAXIFS('SLCC Placement'!J:J, 'SLCC Placement'!B:B, 'Vetting Master'!$C602), IF($E602="", "", 0))</f>
        <v/>
      </c>
      <c r="K602" s="5" t="str">
        <f>IFERROR(IF(AND(MATCH(C602,'AP Credit'!B:B,0)&gt;0, MATCH("ENGL 1010",'AP Credit'!J:J,0)&gt;0),"Yes","No"), IF($E602="", " ", "No"))</f>
        <v xml:space="preserve"> </v>
      </c>
      <c r="L602" s="11" t="str" cm="1">
        <f t="array" ref="L602">IF($E602="", "", _xlfn.IFNA(_xlfn.IFS( J602&gt;599,  "1210 - Verify C or Better",  AND(J602&gt;499, OR(I602&gt;13, G602&gt;17)), "1060 - Verify C or Better", AND( OR(G602&gt;17, I602&gt;13), OR(H602&gt;22, J602&gt;399)), "1050 - Verify C or Better", OR( H602&gt;21, J602&gt;299), "1010/1030/1040", OR( H602&gt;19, J602&gt;299), "1010/1030", OR( H602&gt;18, J602&gt;299), "1030"), "Verify C or better in Secondary Math 1,2,3"))</f>
        <v/>
      </c>
      <c r="M602" s="4" t="str">
        <f>IFERROR(VLOOKUP($E602, 'HS Info'!$A:$E, 5, FALSE), IF($E602="", "", "Not in HS Info"))</f>
        <v/>
      </c>
      <c r="N602" s="5" t="str">
        <f>IFERROR(VLOOKUP($C602,Holds!$C:$K, 2, FALSE), IF($E602="", "", 0))</f>
        <v/>
      </c>
      <c r="O602" s="7" t="str">
        <f>IF($E602="", "", _xlfn.XLOOKUP(C602, 'SLCC Student'!H:H, 'SLCC Student'!P:P, "Not Found", 0, 1))</f>
        <v/>
      </c>
      <c r="P602" s="5" t="str">
        <f>IFERROR(VLOOKUP($E602, 'SLCC Student'!$A:$Q, 10, FALSE), IF($E602="", "", "Not Admitted"))</f>
        <v/>
      </c>
      <c r="Q602" s="5" t="str">
        <f>IFERROR(VLOOKUP($E602,'SLCC Student'!$A:$Q,12,FALSE),IF($E602="","", "NotAdmitted"))</f>
        <v/>
      </c>
    </row>
    <row r="603" spans="1:17" x14ac:dyDescent="0.2">
      <c r="A603" s="5" t="str">
        <f>IFERROR(VLOOKUP($E603,'HS Info'!$A:$D,2,FALSE),IF($E603="","","Not in HS Info"))</f>
        <v/>
      </c>
      <c r="B603" s="6" t="str">
        <f>IFERROR(VLOOKUP($C603, 'SLCC Student'!$H:$R, 11, FALSE), IF($E603="", "",  "Not yet admitted"))</f>
        <v/>
      </c>
      <c r="C603" s="5" t="str">
        <f>IFERROR(VLOOKUP($E603,'SLCC Student'!$A:$R,8,FALSE), IF($E603="", "", "Not yet admitted"))</f>
        <v/>
      </c>
      <c r="D603" s="5" t="str">
        <f>IFERROR(VLOOKUP($E603, 'HS Info'!$A:$D, 3, FALSE), IF($E603="", "",  "Not in HS Info"))</f>
        <v/>
      </c>
      <c r="E603" t="str">
        <f>IF(ISBLANK('HS Info'!A602), "", 'HS Info'!A602)</f>
        <v/>
      </c>
      <c r="F603" s="5" t="str">
        <f>IFERROR(VLOOKUP($E603, 'HS Info'!$A:$D, 4, FALSE), IF($E603="", "", "Not in HS Info"))</f>
        <v/>
      </c>
      <c r="G603" t="str">
        <f>IF(_xlfn.MAXIFS(ACT!$K:$K, ACT!$B:$B, 'Vetting Master'!$C603)&gt;0, _xlfn.MAXIFS(ACT!$K:$K, ACT!$B:$B, 'Vetting Master'!$C603), IF($E603="", "", 0))</f>
        <v/>
      </c>
      <c r="H603" t="str">
        <f>IF(_xlfn.MAXIFS(ACT!$J:$J, ACT!$B:$B, 'Vetting Master'!$C603)&gt;0, _xlfn.MAXIFS(ACT!$J:$J, ACT!$B:$B, 'Vetting Master'!$C603), IF($E603="", "", 0))</f>
        <v/>
      </c>
      <c r="I603" t="str">
        <f>IF(_xlfn.MAXIFS('SLCC Placement'!K:K, 'SLCC Placement'!B:B, 'Vetting Master'!$C603)&gt;0, _xlfn.MAXIFS('SLCC Placement'!K:K, 'SLCC Placement'!B:B, 'Vetting Master'!$C603), IF($E603="", "", 0))</f>
        <v/>
      </c>
      <c r="J603" t="str">
        <f>IF(_xlfn.MAXIFS('SLCC Placement'!J:J, 'SLCC Placement'!B:B, 'Vetting Master'!$C603)&gt;0, _xlfn.MAXIFS('SLCC Placement'!J:J, 'SLCC Placement'!B:B, 'Vetting Master'!$C603), IF($E603="", "", 0))</f>
        <v/>
      </c>
      <c r="K603" s="5" t="str">
        <f>IFERROR(IF(AND(MATCH(C603,'AP Credit'!B:B,0)&gt;0, MATCH("ENGL 1010",'AP Credit'!J:J,0)&gt;0),"Yes","No"), IF($E603="", " ", "No"))</f>
        <v xml:space="preserve"> </v>
      </c>
      <c r="L603" s="11" t="str" cm="1">
        <f t="array" ref="L603">IF($E603="", "", _xlfn.IFNA(_xlfn.IFS( J603&gt;599,  "1210 - Verify C or Better",  AND(J603&gt;499, OR(I603&gt;13, G603&gt;17)), "1060 - Verify C or Better", AND( OR(G603&gt;17, I603&gt;13), OR(H603&gt;22, J603&gt;399)), "1050 - Verify C or Better", OR( H603&gt;21, J603&gt;299), "1010/1030/1040", OR( H603&gt;19, J603&gt;299), "1010/1030", OR( H603&gt;18, J603&gt;299), "1030"), "Verify C or better in Secondary Math 1,2,3"))</f>
        <v/>
      </c>
      <c r="M603" s="4" t="str">
        <f>IFERROR(VLOOKUP($E603, 'HS Info'!$A:$E, 5, FALSE), IF($E603="", "", "Not in HS Info"))</f>
        <v/>
      </c>
      <c r="N603" s="5" t="str">
        <f>IFERROR(VLOOKUP($C603,Holds!$C:$K, 2, FALSE), IF($E603="", "", 0))</f>
        <v/>
      </c>
      <c r="O603" s="7" t="str">
        <f>IF($E603="", "", _xlfn.XLOOKUP(C603, 'SLCC Student'!H:H, 'SLCC Student'!P:P, "Not Found", 0, 1))</f>
        <v/>
      </c>
      <c r="P603" s="5" t="str">
        <f>IFERROR(VLOOKUP($E603, 'SLCC Student'!$A:$Q, 10, FALSE), IF($E603="", "", "Not Admitted"))</f>
        <v/>
      </c>
      <c r="Q603" s="5" t="str">
        <f>IFERROR(VLOOKUP($E603,'SLCC Student'!$A:$Q,12,FALSE),IF($E603="","", "NotAdmitted"))</f>
        <v/>
      </c>
    </row>
    <row r="604" spans="1:17" x14ac:dyDescent="0.2">
      <c r="A604" s="5" t="str">
        <f>IFERROR(VLOOKUP($E604,'HS Info'!$A:$D,2,FALSE),IF($E604="","","Not in HS Info"))</f>
        <v/>
      </c>
      <c r="B604" s="6" t="str">
        <f>IFERROR(VLOOKUP($C604, 'SLCC Student'!$H:$R, 11, FALSE), IF($E604="", "",  "Not yet admitted"))</f>
        <v/>
      </c>
      <c r="C604" s="5" t="str">
        <f>IFERROR(VLOOKUP($E604,'SLCC Student'!$A:$R,8,FALSE), IF($E604="", "", "Not yet admitted"))</f>
        <v/>
      </c>
      <c r="D604" s="5" t="str">
        <f>IFERROR(VLOOKUP($E604, 'HS Info'!$A:$D, 3, FALSE), IF($E604="", "",  "Not in HS Info"))</f>
        <v/>
      </c>
      <c r="E604" t="str">
        <f>IF(ISBLANK('HS Info'!A603), "", 'HS Info'!A603)</f>
        <v/>
      </c>
      <c r="F604" s="5" t="str">
        <f>IFERROR(VLOOKUP($E604, 'HS Info'!$A:$D, 4, FALSE), IF($E604="", "", "Not in HS Info"))</f>
        <v/>
      </c>
      <c r="G604" t="str">
        <f>IF(_xlfn.MAXIFS(ACT!$K:$K, ACT!$B:$B, 'Vetting Master'!$C604)&gt;0, _xlfn.MAXIFS(ACT!$K:$K, ACT!$B:$B, 'Vetting Master'!$C604), IF($E604="", "", 0))</f>
        <v/>
      </c>
      <c r="H604" t="str">
        <f>IF(_xlfn.MAXIFS(ACT!$J:$J, ACT!$B:$B, 'Vetting Master'!$C604)&gt;0, _xlfn.MAXIFS(ACT!$J:$J, ACT!$B:$B, 'Vetting Master'!$C604), IF($E604="", "", 0))</f>
        <v/>
      </c>
      <c r="I604" t="str">
        <f>IF(_xlfn.MAXIFS('SLCC Placement'!K:K, 'SLCC Placement'!B:B, 'Vetting Master'!$C604)&gt;0, _xlfn.MAXIFS('SLCC Placement'!K:K, 'SLCC Placement'!B:B, 'Vetting Master'!$C604), IF($E604="", "", 0))</f>
        <v/>
      </c>
      <c r="J604" t="str">
        <f>IF(_xlfn.MAXIFS('SLCC Placement'!J:J, 'SLCC Placement'!B:B, 'Vetting Master'!$C604)&gt;0, _xlfn.MAXIFS('SLCC Placement'!J:J, 'SLCC Placement'!B:B, 'Vetting Master'!$C604), IF($E604="", "", 0))</f>
        <v/>
      </c>
      <c r="K604" s="5" t="str">
        <f>IFERROR(IF(AND(MATCH(C604,'AP Credit'!B:B,0)&gt;0, MATCH("ENGL 1010",'AP Credit'!J:J,0)&gt;0),"Yes","No"), IF($E604="", " ", "No"))</f>
        <v xml:space="preserve"> </v>
      </c>
      <c r="L604" s="11" t="str" cm="1">
        <f t="array" ref="L604">IF($E604="", "", _xlfn.IFNA(_xlfn.IFS( J604&gt;599,  "1210 - Verify C or Better",  AND(J604&gt;499, OR(I604&gt;13, G604&gt;17)), "1060 - Verify C or Better", AND( OR(G604&gt;17, I604&gt;13), OR(H604&gt;22, J604&gt;399)), "1050 - Verify C or Better", OR( H604&gt;21, J604&gt;299), "1010/1030/1040", OR( H604&gt;19, J604&gt;299), "1010/1030", OR( H604&gt;18, J604&gt;299), "1030"), "Verify C or better in Secondary Math 1,2,3"))</f>
        <v/>
      </c>
      <c r="M604" s="4" t="str">
        <f>IFERROR(VLOOKUP($E604, 'HS Info'!$A:$E, 5, FALSE), IF($E604="", "", "Not in HS Info"))</f>
        <v/>
      </c>
      <c r="N604" s="5" t="str">
        <f>IFERROR(VLOOKUP($C604,Holds!$C:$K, 2, FALSE), IF($E604="", "", 0))</f>
        <v/>
      </c>
      <c r="O604" s="7" t="str">
        <f>IF($E604="", "", _xlfn.XLOOKUP(C604, 'SLCC Student'!H:H, 'SLCC Student'!P:P, "Not Found", 0, 1))</f>
        <v/>
      </c>
      <c r="P604" s="5" t="str">
        <f>IFERROR(VLOOKUP($E604, 'SLCC Student'!$A:$Q, 10, FALSE), IF($E604="", "", "Not Admitted"))</f>
        <v/>
      </c>
      <c r="Q604" s="5" t="str">
        <f>IFERROR(VLOOKUP($E604,'SLCC Student'!$A:$Q,12,FALSE),IF($E604="","", "NotAdmitted"))</f>
        <v/>
      </c>
    </row>
    <row r="605" spans="1:17" x14ac:dyDescent="0.2">
      <c r="A605" s="5" t="str">
        <f>IFERROR(VLOOKUP($E605,'HS Info'!$A:$D,2,FALSE),IF($E605="","","Not in HS Info"))</f>
        <v/>
      </c>
      <c r="B605" s="6" t="str">
        <f>IFERROR(VLOOKUP($C605, 'SLCC Student'!$H:$R, 11, FALSE), IF($E605="", "",  "Not yet admitted"))</f>
        <v/>
      </c>
      <c r="C605" s="5" t="str">
        <f>IFERROR(VLOOKUP($E605,'SLCC Student'!$A:$R,8,FALSE), IF($E605="", "", "Not yet admitted"))</f>
        <v/>
      </c>
      <c r="D605" s="5" t="str">
        <f>IFERROR(VLOOKUP($E605, 'HS Info'!$A:$D, 3, FALSE), IF($E605="", "",  "Not in HS Info"))</f>
        <v/>
      </c>
      <c r="E605" t="str">
        <f>IF(ISBLANK('HS Info'!A604), "", 'HS Info'!A604)</f>
        <v/>
      </c>
      <c r="F605" s="5" t="str">
        <f>IFERROR(VLOOKUP($E605, 'HS Info'!$A:$D, 4, FALSE), IF($E605="", "", "Not in HS Info"))</f>
        <v/>
      </c>
      <c r="G605" t="str">
        <f>IF(_xlfn.MAXIFS(ACT!$K:$K, ACT!$B:$B, 'Vetting Master'!$C605)&gt;0, _xlfn.MAXIFS(ACT!$K:$K, ACT!$B:$B, 'Vetting Master'!$C605), IF($E605="", "", 0))</f>
        <v/>
      </c>
      <c r="H605" t="str">
        <f>IF(_xlfn.MAXIFS(ACT!$J:$J, ACT!$B:$B, 'Vetting Master'!$C605)&gt;0, _xlfn.MAXIFS(ACT!$J:$J, ACT!$B:$B, 'Vetting Master'!$C605), IF($E605="", "", 0))</f>
        <v/>
      </c>
      <c r="I605" t="str">
        <f>IF(_xlfn.MAXIFS('SLCC Placement'!K:K, 'SLCC Placement'!B:B, 'Vetting Master'!$C605)&gt;0, _xlfn.MAXIFS('SLCC Placement'!K:K, 'SLCC Placement'!B:B, 'Vetting Master'!$C605), IF($E605="", "", 0))</f>
        <v/>
      </c>
      <c r="J605" t="str">
        <f>IF(_xlfn.MAXIFS('SLCC Placement'!J:J, 'SLCC Placement'!B:B, 'Vetting Master'!$C605)&gt;0, _xlfn.MAXIFS('SLCC Placement'!J:J, 'SLCC Placement'!B:B, 'Vetting Master'!$C605), IF($E605="", "", 0))</f>
        <v/>
      </c>
      <c r="K605" s="5" t="str">
        <f>IFERROR(IF(AND(MATCH(C605,'AP Credit'!B:B,0)&gt;0, MATCH("ENGL 1010",'AP Credit'!J:J,0)&gt;0),"Yes","No"), IF($E605="", " ", "No"))</f>
        <v xml:space="preserve"> </v>
      </c>
      <c r="L605" s="11" t="str" cm="1">
        <f t="array" ref="L605">IF($E605="", "", _xlfn.IFNA(_xlfn.IFS( J605&gt;599,  "1210 - Verify C or Better",  AND(J605&gt;499, OR(I605&gt;13, G605&gt;17)), "1060 - Verify C or Better", AND( OR(G605&gt;17, I605&gt;13), OR(H605&gt;22, J605&gt;399)), "1050 - Verify C or Better", OR( H605&gt;21, J605&gt;299), "1010/1030/1040", OR( H605&gt;19, J605&gt;299), "1010/1030", OR( H605&gt;18, J605&gt;299), "1030"), "Verify C or better in Secondary Math 1,2,3"))</f>
        <v/>
      </c>
      <c r="M605" s="4" t="str">
        <f>IFERROR(VLOOKUP($E605, 'HS Info'!$A:$E, 5, FALSE), IF($E605="", "", "Not in HS Info"))</f>
        <v/>
      </c>
      <c r="N605" s="5" t="str">
        <f>IFERROR(VLOOKUP($C605,Holds!$C:$K, 2, FALSE), IF($E605="", "", 0))</f>
        <v/>
      </c>
      <c r="O605" s="7" t="str">
        <f>IF($E605="", "", _xlfn.XLOOKUP(C605, 'SLCC Student'!H:H, 'SLCC Student'!P:P, "Not Found", 0, 1))</f>
        <v/>
      </c>
      <c r="P605" s="5" t="str">
        <f>IFERROR(VLOOKUP($E605, 'SLCC Student'!$A:$Q, 10, FALSE), IF($E605="", "", "Not Admitted"))</f>
        <v/>
      </c>
      <c r="Q605" s="5" t="str">
        <f>IFERROR(VLOOKUP($E605,'SLCC Student'!$A:$Q,12,FALSE),IF($E605="","", "NotAdmitted"))</f>
        <v/>
      </c>
    </row>
    <row r="606" spans="1:17" x14ac:dyDescent="0.2">
      <c r="A606" s="5" t="str">
        <f>IFERROR(VLOOKUP($E606,'HS Info'!$A:$D,2,FALSE),IF($E606="","","Not in HS Info"))</f>
        <v/>
      </c>
      <c r="B606" s="6" t="str">
        <f>IFERROR(VLOOKUP($C606, 'SLCC Student'!$H:$R, 11, FALSE), IF($E606="", "",  "Not yet admitted"))</f>
        <v/>
      </c>
      <c r="C606" s="5" t="str">
        <f>IFERROR(VLOOKUP($E606,'SLCC Student'!$A:$R,8,FALSE), IF($E606="", "", "Not yet admitted"))</f>
        <v/>
      </c>
      <c r="D606" s="5" t="str">
        <f>IFERROR(VLOOKUP($E606, 'HS Info'!$A:$D, 3, FALSE), IF($E606="", "",  "Not in HS Info"))</f>
        <v/>
      </c>
      <c r="E606" t="str">
        <f>IF(ISBLANK('HS Info'!A605), "", 'HS Info'!A605)</f>
        <v/>
      </c>
      <c r="F606" s="5" t="str">
        <f>IFERROR(VLOOKUP($E606, 'HS Info'!$A:$D, 4, FALSE), IF($E606="", "", "Not in HS Info"))</f>
        <v/>
      </c>
      <c r="G606" t="str">
        <f>IF(_xlfn.MAXIFS(ACT!$K:$K, ACT!$B:$B, 'Vetting Master'!$C606)&gt;0, _xlfn.MAXIFS(ACT!$K:$K, ACT!$B:$B, 'Vetting Master'!$C606), IF($E606="", "", 0))</f>
        <v/>
      </c>
      <c r="H606" t="str">
        <f>IF(_xlfn.MAXIFS(ACT!$J:$J, ACT!$B:$B, 'Vetting Master'!$C606)&gt;0, _xlfn.MAXIFS(ACT!$J:$J, ACT!$B:$B, 'Vetting Master'!$C606), IF($E606="", "", 0))</f>
        <v/>
      </c>
      <c r="I606" t="str">
        <f>IF(_xlfn.MAXIFS('SLCC Placement'!K:K, 'SLCC Placement'!B:B, 'Vetting Master'!$C606)&gt;0, _xlfn.MAXIFS('SLCC Placement'!K:K, 'SLCC Placement'!B:B, 'Vetting Master'!$C606), IF($E606="", "", 0))</f>
        <v/>
      </c>
      <c r="J606" t="str">
        <f>IF(_xlfn.MAXIFS('SLCC Placement'!J:J, 'SLCC Placement'!B:B, 'Vetting Master'!$C606)&gt;0, _xlfn.MAXIFS('SLCC Placement'!J:J, 'SLCC Placement'!B:B, 'Vetting Master'!$C606), IF($E606="", "", 0))</f>
        <v/>
      </c>
      <c r="K606" s="5" t="str">
        <f>IFERROR(IF(AND(MATCH(C606,'AP Credit'!B:B,0)&gt;0, MATCH("ENGL 1010",'AP Credit'!J:J,0)&gt;0),"Yes","No"), IF($E606="", " ", "No"))</f>
        <v xml:space="preserve"> </v>
      </c>
      <c r="L606" s="11" t="str" cm="1">
        <f t="array" ref="L606">IF($E606="", "", _xlfn.IFNA(_xlfn.IFS( J606&gt;599,  "1210 - Verify C or Better",  AND(J606&gt;499, OR(I606&gt;13, G606&gt;17)), "1060 - Verify C or Better", AND( OR(G606&gt;17, I606&gt;13), OR(H606&gt;22, J606&gt;399)), "1050 - Verify C or Better", OR( H606&gt;21, J606&gt;299), "1010/1030/1040", OR( H606&gt;19, J606&gt;299), "1010/1030", OR( H606&gt;18, J606&gt;299), "1030"), "Verify C or better in Secondary Math 1,2,3"))</f>
        <v/>
      </c>
      <c r="M606" s="4" t="str">
        <f>IFERROR(VLOOKUP($E606, 'HS Info'!$A:$E, 5, FALSE), IF($E606="", "", "Not in HS Info"))</f>
        <v/>
      </c>
      <c r="N606" s="5" t="str">
        <f>IFERROR(VLOOKUP($C606,Holds!$C:$K, 2, FALSE), IF($E606="", "", 0))</f>
        <v/>
      </c>
      <c r="O606" s="7" t="str">
        <f>IF($E606="", "", _xlfn.XLOOKUP(C606, 'SLCC Student'!H:H, 'SLCC Student'!P:P, "Not Found", 0, 1))</f>
        <v/>
      </c>
      <c r="P606" s="5" t="str">
        <f>IFERROR(VLOOKUP($E606, 'SLCC Student'!$A:$Q, 10, FALSE), IF($E606="", "", "Not Admitted"))</f>
        <v/>
      </c>
      <c r="Q606" s="5" t="str">
        <f>IFERROR(VLOOKUP($E606,'SLCC Student'!$A:$Q,12,FALSE),IF($E606="","", "NotAdmitted"))</f>
        <v/>
      </c>
    </row>
    <row r="607" spans="1:17" x14ac:dyDescent="0.2">
      <c r="A607" s="5" t="str">
        <f>IFERROR(VLOOKUP($E607,'HS Info'!$A:$D,2,FALSE),IF($E607="","","Not in HS Info"))</f>
        <v/>
      </c>
      <c r="B607" s="6" t="str">
        <f>IFERROR(VLOOKUP($C607, 'SLCC Student'!$H:$R, 11, FALSE), IF($E607="", "",  "Not yet admitted"))</f>
        <v/>
      </c>
      <c r="C607" s="5" t="str">
        <f>IFERROR(VLOOKUP($E607,'SLCC Student'!$A:$R,8,FALSE), IF($E607="", "", "Not yet admitted"))</f>
        <v/>
      </c>
      <c r="D607" s="5" t="str">
        <f>IFERROR(VLOOKUP($E607, 'HS Info'!$A:$D, 3, FALSE), IF($E607="", "",  "Not in HS Info"))</f>
        <v/>
      </c>
      <c r="E607" t="str">
        <f>IF(ISBLANK('HS Info'!A606), "", 'HS Info'!A606)</f>
        <v/>
      </c>
      <c r="F607" s="5" t="str">
        <f>IFERROR(VLOOKUP($E607, 'HS Info'!$A:$D, 4, FALSE), IF($E607="", "", "Not in HS Info"))</f>
        <v/>
      </c>
      <c r="G607" t="str">
        <f>IF(_xlfn.MAXIFS(ACT!$K:$K, ACT!$B:$B, 'Vetting Master'!$C607)&gt;0, _xlfn.MAXIFS(ACT!$K:$K, ACT!$B:$B, 'Vetting Master'!$C607), IF($E607="", "", 0))</f>
        <v/>
      </c>
      <c r="H607" t="str">
        <f>IF(_xlfn.MAXIFS(ACT!$J:$J, ACT!$B:$B, 'Vetting Master'!$C607)&gt;0, _xlfn.MAXIFS(ACT!$J:$J, ACT!$B:$B, 'Vetting Master'!$C607), IF($E607="", "", 0))</f>
        <v/>
      </c>
      <c r="I607" t="str">
        <f>IF(_xlfn.MAXIFS('SLCC Placement'!K:K, 'SLCC Placement'!B:B, 'Vetting Master'!$C607)&gt;0, _xlfn.MAXIFS('SLCC Placement'!K:K, 'SLCC Placement'!B:B, 'Vetting Master'!$C607), IF($E607="", "", 0))</f>
        <v/>
      </c>
      <c r="J607" t="str">
        <f>IF(_xlfn.MAXIFS('SLCC Placement'!J:J, 'SLCC Placement'!B:B, 'Vetting Master'!$C607)&gt;0, _xlfn.MAXIFS('SLCC Placement'!J:J, 'SLCC Placement'!B:B, 'Vetting Master'!$C607), IF($E607="", "", 0))</f>
        <v/>
      </c>
      <c r="K607" s="5" t="str">
        <f>IFERROR(IF(AND(MATCH(C607,'AP Credit'!B:B,0)&gt;0, MATCH("ENGL 1010",'AP Credit'!J:J,0)&gt;0),"Yes","No"), IF($E607="", " ", "No"))</f>
        <v xml:space="preserve"> </v>
      </c>
      <c r="L607" s="11" t="str" cm="1">
        <f t="array" ref="L607">IF($E607="", "", _xlfn.IFNA(_xlfn.IFS( J607&gt;599,  "1210 - Verify C or Better",  AND(J607&gt;499, OR(I607&gt;13, G607&gt;17)), "1060 - Verify C or Better", AND( OR(G607&gt;17, I607&gt;13), OR(H607&gt;22, J607&gt;399)), "1050 - Verify C or Better", OR( H607&gt;21, J607&gt;299), "1010/1030/1040", OR( H607&gt;19, J607&gt;299), "1010/1030", OR( H607&gt;18, J607&gt;299), "1030"), "Verify C or better in Secondary Math 1,2,3"))</f>
        <v/>
      </c>
      <c r="M607" s="4" t="str">
        <f>IFERROR(VLOOKUP($E607, 'HS Info'!$A:$E, 5, FALSE), IF($E607="", "", "Not in HS Info"))</f>
        <v/>
      </c>
      <c r="N607" s="5" t="str">
        <f>IFERROR(VLOOKUP($C607,Holds!$C:$K, 2, FALSE), IF($E607="", "", 0))</f>
        <v/>
      </c>
      <c r="O607" s="7" t="str">
        <f>IF($E607="", "", _xlfn.XLOOKUP(C607, 'SLCC Student'!H:H, 'SLCC Student'!P:P, "Not Found", 0, 1))</f>
        <v/>
      </c>
      <c r="P607" s="5" t="str">
        <f>IFERROR(VLOOKUP($E607, 'SLCC Student'!$A:$Q, 10, FALSE), IF($E607="", "", "Not Admitted"))</f>
        <v/>
      </c>
      <c r="Q607" s="5" t="str">
        <f>IFERROR(VLOOKUP($E607,'SLCC Student'!$A:$Q,12,FALSE),IF($E607="","", "NotAdmitted"))</f>
        <v/>
      </c>
    </row>
    <row r="608" spans="1:17" x14ac:dyDescent="0.2">
      <c r="A608" s="5" t="str">
        <f>IFERROR(VLOOKUP($E608,'HS Info'!$A:$D,2,FALSE),IF($E608="","","Not in HS Info"))</f>
        <v/>
      </c>
      <c r="B608" s="6" t="str">
        <f>IFERROR(VLOOKUP($C608, 'SLCC Student'!$H:$R, 11, FALSE), IF($E608="", "",  "Not yet admitted"))</f>
        <v/>
      </c>
      <c r="C608" s="5" t="str">
        <f>IFERROR(VLOOKUP($E608,'SLCC Student'!$A:$R,8,FALSE), IF($E608="", "", "Not yet admitted"))</f>
        <v/>
      </c>
      <c r="D608" s="5" t="str">
        <f>IFERROR(VLOOKUP($E608, 'HS Info'!$A:$D, 3, FALSE), IF($E608="", "",  "Not in HS Info"))</f>
        <v/>
      </c>
      <c r="E608" t="str">
        <f>IF(ISBLANK('HS Info'!A607), "", 'HS Info'!A607)</f>
        <v/>
      </c>
      <c r="F608" s="5" t="str">
        <f>IFERROR(VLOOKUP($E608, 'HS Info'!$A:$D, 4, FALSE), IF($E608="", "", "Not in HS Info"))</f>
        <v/>
      </c>
      <c r="G608" t="str">
        <f>IF(_xlfn.MAXIFS(ACT!$K:$K, ACT!$B:$B, 'Vetting Master'!$C608)&gt;0, _xlfn.MAXIFS(ACT!$K:$K, ACT!$B:$B, 'Vetting Master'!$C608), IF($E608="", "", 0))</f>
        <v/>
      </c>
      <c r="H608" t="str">
        <f>IF(_xlfn.MAXIFS(ACT!$J:$J, ACT!$B:$B, 'Vetting Master'!$C608)&gt;0, _xlfn.MAXIFS(ACT!$J:$J, ACT!$B:$B, 'Vetting Master'!$C608), IF($E608="", "", 0))</f>
        <v/>
      </c>
      <c r="I608" t="str">
        <f>IF(_xlfn.MAXIFS('SLCC Placement'!K:K, 'SLCC Placement'!B:B, 'Vetting Master'!$C608)&gt;0, _xlfn.MAXIFS('SLCC Placement'!K:K, 'SLCC Placement'!B:B, 'Vetting Master'!$C608), IF($E608="", "", 0))</f>
        <v/>
      </c>
      <c r="J608" t="str">
        <f>IF(_xlfn.MAXIFS('SLCC Placement'!J:J, 'SLCC Placement'!B:B, 'Vetting Master'!$C608)&gt;0, _xlfn.MAXIFS('SLCC Placement'!J:J, 'SLCC Placement'!B:B, 'Vetting Master'!$C608), IF($E608="", "", 0))</f>
        <v/>
      </c>
      <c r="K608" s="5" t="str">
        <f>IFERROR(IF(AND(MATCH(C608,'AP Credit'!B:B,0)&gt;0, MATCH("ENGL 1010",'AP Credit'!J:J,0)&gt;0),"Yes","No"), IF($E608="", " ", "No"))</f>
        <v xml:space="preserve"> </v>
      </c>
      <c r="L608" s="11" t="str" cm="1">
        <f t="array" ref="L608">IF($E608="", "", _xlfn.IFNA(_xlfn.IFS( J608&gt;599,  "1210 - Verify C or Better",  AND(J608&gt;499, OR(I608&gt;13, G608&gt;17)), "1060 - Verify C or Better", AND( OR(G608&gt;17, I608&gt;13), OR(H608&gt;22, J608&gt;399)), "1050 - Verify C or Better", OR( H608&gt;21, J608&gt;299), "1010/1030/1040", OR( H608&gt;19, J608&gt;299), "1010/1030", OR( H608&gt;18, J608&gt;299), "1030"), "Verify C or better in Secondary Math 1,2,3"))</f>
        <v/>
      </c>
      <c r="M608" s="4" t="str">
        <f>IFERROR(VLOOKUP($E608, 'HS Info'!$A:$E, 5, FALSE), IF($E608="", "", "Not in HS Info"))</f>
        <v/>
      </c>
      <c r="N608" s="5" t="str">
        <f>IFERROR(VLOOKUP($C608,Holds!$C:$K, 2, FALSE), IF($E608="", "", 0))</f>
        <v/>
      </c>
      <c r="O608" s="7" t="str">
        <f>IF($E608="", "", _xlfn.XLOOKUP(C608, 'SLCC Student'!H:H, 'SLCC Student'!P:P, "Not Found", 0, 1))</f>
        <v/>
      </c>
      <c r="P608" s="5" t="str">
        <f>IFERROR(VLOOKUP($E608, 'SLCC Student'!$A:$Q, 10, FALSE), IF($E608="", "", "Not Admitted"))</f>
        <v/>
      </c>
      <c r="Q608" s="5" t="str">
        <f>IFERROR(VLOOKUP($E608,'SLCC Student'!$A:$Q,12,FALSE),IF($E608="","", "NotAdmitted"))</f>
        <v/>
      </c>
    </row>
    <row r="609" spans="1:17" x14ac:dyDescent="0.2">
      <c r="A609" s="5" t="str">
        <f>IFERROR(VLOOKUP($E609,'HS Info'!$A:$D,2,FALSE),IF($E609="","","Not in HS Info"))</f>
        <v/>
      </c>
      <c r="B609" s="6" t="str">
        <f>IFERROR(VLOOKUP($C609, 'SLCC Student'!$H:$R, 11, FALSE), IF($E609="", "",  "Not yet admitted"))</f>
        <v/>
      </c>
      <c r="C609" s="5" t="str">
        <f>IFERROR(VLOOKUP($E609,'SLCC Student'!$A:$R,8,FALSE), IF($E609="", "", "Not yet admitted"))</f>
        <v/>
      </c>
      <c r="D609" s="5" t="str">
        <f>IFERROR(VLOOKUP($E609, 'HS Info'!$A:$D, 3, FALSE), IF($E609="", "",  "Not in HS Info"))</f>
        <v/>
      </c>
      <c r="E609" t="str">
        <f>IF(ISBLANK('HS Info'!A608), "", 'HS Info'!A608)</f>
        <v/>
      </c>
      <c r="F609" s="5" t="str">
        <f>IFERROR(VLOOKUP($E609, 'HS Info'!$A:$D, 4, FALSE), IF($E609="", "", "Not in HS Info"))</f>
        <v/>
      </c>
      <c r="G609" t="str">
        <f>IF(_xlfn.MAXIFS(ACT!$K:$K, ACT!$B:$B, 'Vetting Master'!$C609)&gt;0, _xlfn.MAXIFS(ACT!$K:$K, ACT!$B:$B, 'Vetting Master'!$C609), IF($E609="", "", 0))</f>
        <v/>
      </c>
      <c r="H609" t="str">
        <f>IF(_xlfn.MAXIFS(ACT!$J:$J, ACT!$B:$B, 'Vetting Master'!$C609)&gt;0, _xlfn.MAXIFS(ACT!$J:$J, ACT!$B:$B, 'Vetting Master'!$C609), IF($E609="", "", 0))</f>
        <v/>
      </c>
      <c r="I609" t="str">
        <f>IF(_xlfn.MAXIFS('SLCC Placement'!K:K, 'SLCC Placement'!B:B, 'Vetting Master'!$C609)&gt;0, _xlfn.MAXIFS('SLCC Placement'!K:K, 'SLCC Placement'!B:B, 'Vetting Master'!$C609), IF($E609="", "", 0))</f>
        <v/>
      </c>
      <c r="J609" t="str">
        <f>IF(_xlfn.MAXIFS('SLCC Placement'!J:J, 'SLCC Placement'!B:B, 'Vetting Master'!$C609)&gt;0, _xlfn.MAXIFS('SLCC Placement'!J:J, 'SLCC Placement'!B:B, 'Vetting Master'!$C609), IF($E609="", "", 0))</f>
        <v/>
      </c>
      <c r="K609" s="5" t="str">
        <f>IFERROR(IF(AND(MATCH(C609,'AP Credit'!B:B,0)&gt;0, MATCH("ENGL 1010",'AP Credit'!J:J,0)&gt;0),"Yes","No"), IF($E609="", " ", "No"))</f>
        <v xml:space="preserve"> </v>
      </c>
      <c r="L609" s="11" t="str" cm="1">
        <f t="array" ref="L609">IF($E609="", "", _xlfn.IFNA(_xlfn.IFS( J609&gt;599,  "1210 - Verify C or Better",  AND(J609&gt;499, OR(I609&gt;13, G609&gt;17)), "1060 - Verify C or Better", AND( OR(G609&gt;17, I609&gt;13), OR(H609&gt;22, J609&gt;399)), "1050 - Verify C or Better", OR( H609&gt;21, J609&gt;299), "1010/1030/1040", OR( H609&gt;19, J609&gt;299), "1010/1030", OR( H609&gt;18, J609&gt;299), "1030"), "Verify C or better in Secondary Math 1,2,3"))</f>
        <v/>
      </c>
      <c r="M609" s="4" t="str">
        <f>IFERROR(VLOOKUP($E609, 'HS Info'!$A:$E, 5, FALSE), IF($E609="", "", "Not in HS Info"))</f>
        <v/>
      </c>
      <c r="N609" s="5" t="str">
        <f>IFERROR(VLOOKUP($C609,Holds!$C:$K, 2, FALSE), IF($E609="", "", 0))</f>
        <v/>
      </c>
      <c r="O609" s="7" t="str">
        <f>IF($E609="", "", _xlfn.XLOOKUP(C609, 'SLCC Student'!H:H, 'SLCC Student'!P:P, "Not Found", 0, 1))</f>
        <v/>
      </c>
      <c r="P609" s="5" t="str">
        <f>IFERROR(VLOOKUP($E609, 'SLCC Student'!$A:$Q, 10, FALSE), IF($E609="", "", "Not Admitted"))</f>
        <v/>
      </c>
      <c r="Q609" s="5" t="str">
        <f>IFERROR(VLOOKUP($E609,'SLCC Student'!$A:$Q,12,FALSE),IF($E609="","", "NotAdmitted"))</f>
        <v/>
      </c>
    </row>
    <row r="610" spans="1:17" x14ac:dyDescent="0.2">
      <c r="A610" s="5" t="str">
        <f>IFERROR(VLOOKUP($E610,'HS Info'!$A:$D,2,FALSE),IF($E610="","","Not in HS Info"))</f>
        <v/>
      </c>
      <c r="B610" s="6" t="str">
        <f>IFERROR(VLOOKUP($C610, 'SLCC Student'!$H:$R, 11, FALSE), IF($E610="", "",  "Not yet admitted"))</f>
        <v/>
      </c>
      <c r="C610" s="5" t="str">
        <f>IFERROR(VLOOKUP($E610,'SLCC Student'!$A:$R,8,FALSE), IF($E610="", "", "Not yet admitted"))</f>
        <v/>
      </c>
      <c r="D610" s="5" t="str">
        <f>IFERROR(VLOOKUP($E610, 'HS Info'!$A:$D, 3, FALSE), IF($E610="", "",  "Not in HS Info"))</f>
        <v/>
      </c>
      <c r="E610" t="str">
        <f>IF(ISBLANK('HS Info'!A609), "", 'HS Info'!A609)</f>
        <v/>
      </c>
      <c r="F610" s="5" t="str">
        <f>IFERROR(VLOOKUP($E610, 'HS Info'!$A:$D, 4, FALSE), IF($E610="", "", "Not in HS Info"))</f>
        <v/>
      </c>
      <c r="G610" t="str">
        <f>IF(_xlfn.MAXIFS(ACT!$K:$K, ACT!$B:$B, 'Vetting Master'!$C610)&gt;0, _xlfn.MAXIFS(ACT!$K:$K, ACT!$B:$B, 'Vetting Master'!$C610), IF($E610="", "", 0))</f>
        <v/>
      </c>
      <c r="H610" t="str">
        <f>IF(_xlfn.MAXIFS(ACT!$J:$J, ACT!$B:$B, 'Vetting Master'!$C610)&gt;0, _xlfn.MAXIFS(ACT!$J:$J, ACT!$B:$B, 'Vetting Master'!$C610), IF($E610="", "", 0))</f>
        <v/>
      </c>
      <c r="I610" t="str">
        <f>IF(_xlfn.MAXIFS('SLCC Placement'!K:K, 'SLCC Placement'!B:B, 'Vetting Master'!$C610)&gt;0, _xlfn.MAXIFS('SLCC Placement'!K:K, 'SLCC Placement'!B:B, 'Vetting Master'!$C610), IF($E610="", "", 0))</f>
        <v/>
      </c>
      <c r="J610" t="str">
        <f>IF(_xlfn.MAXIFS('SLCC Placement'!J:J, 'SLCC Placement'!B:B, 'Vetting Master'!$C610)&gt;0, _xlfn.MAXIFS('SLCC Placement'!J:J, 'SLCC Placement'!B:B, 'Vetting Master'!$C610), IF($E610="", "", 0))</f>
        <v/>
      </c>
      <c r="K610" s="5" t="str">
        <f>IFERROR(IF(AND(MATCH(C610,'AP Credit'!B:B,0)&gt;0, MATCH("ENGL 1010",'AP Credit'!J:J,0)&gt;0),"Yes","No"), IF($E610="", " ", "No"))</f>
        <v xml:space="preserve"> </v>
      </c>
      <c r="L610" s="11" t="str" cm="1">
        <f t="array" ref="L610">IF($E610="", "", _xlfn.IFNA(_xlfn.IFS( J610&gt;599,  "1210 - Verify C or Better",  AND(J610&gt;499, OR(I610&gt;13, G610&gt;17)), "1060 - Verify C or Better", AND( OR(G610&gt;17, I610&gt;13), OR(H610&gt;22, J610&gt;399)), "1050 - Verify C or Better", OR( H610&gt;21, J610&gt;299), "1010/1030/1040", OR( H610&gt;19, J610&gt;299), "1010/1030", OR( H610&gt;18, J610&gt;299), "1030"), "Verify C or better in Secondary Math 1,2,3"))</f>
        <v/>
      </c>
      <c r="M610" s="4" t="str">
        <f>IFERROR(VLOOKUP($E610, 'HS Info'!$A:$E, 5, FALSE), IF($E610="", "", "Not in HS Info"))</f>
        <v/>
      </c>
      <c r="N610" s="5" t="str">
        <f>IFERROR(VLOOKUP($C610,Holds!$C:$K, 2, FALSE), IF($E610="", "", 0))</f>
        <v/>
      </c>
      <c r="O610" s="7" t="str">
        <f>IF($E610="", "", _xlfn.XLOOKUP(C610, 'SLCC Student'!H:H, 'SLCC Student'!P:P, "Not Found", 0, 1))</f>
        <v/>
      </c>
      <c r="P610" s="5" t="str">
        <f>IFERROR(VLOOKUP($E610, 'SLCC Student'!$A:$Q, 10, FALSE), IF($E610="", "", "Not Admitted"))</f>
        <v/>
      </c>
      <c r="Q610" s="5" t="str">
        <f>IFERROR(VLOOKUP($E610,'SLCC Student'!$A:$Q,12,FALSE),IF($E610="","", "NotAdmitted"))</f>
        <v/>
      </c>
    </row>
    <row r="611" spans="1:17" x14ac:dyDescent="0.2">
      <c r="A611" s="5" t="str">
        <f>IFERROR(VLOOKUP($E611,'HS Info'!$A:$D,2,FALSE),IF($E611="","","Not in HS Info"))</f>
        <v/>
      </c>
      <c r="B611" s="6" t="str">
        <f>IFERROR(VLOOKUP($C611, 'SLCC Student'!$H:$R, 11, FALSE), IF($E611="", "",  "Not yet admitted"))</f>
        <v/>
      </c>
      <c r="C611" s="5" t="str">
        <f>IFERROR(VLOOKUP($E611,'SLCC Student'!$A:$R,8,FALSE), IF($E611="", "", "Not yet admitted"))</f>
        <v/>
      </c>
      <c r="D611" s="5" t="str">
        <f>IFERROR(VLOOKUP($E611, 'HS Info'!$A:$D, 3, FALSE), IF($E611="", "",  "Not in HS Info"))</f>
        <v/>
      </c>
      <c r="E611" t="str">
        <f>IF(ISBLANK('HS Info'!A610), "", 'HS Info'!A610)</f>
        <v/>
      </c>
      <c r="F611" s="5" t="str">
        <f>IFERROR(VLOOKUP($E611, 'HS Info'!$A:$D, 4, FALSE), IF($E611="", "", "Not in HS Info"))</f>
        <v/>
      </c>
      <c r="G611" t="str">
        <f>IF(_xlfn.MAXIFS(ACT!$K:$K, ACT!$B:$B, 'Vetting Master'!$C611)&gt;0, _xlfn.MAXIFS(ACT!$K:$K, ACT!$B:$B, 'Vetting Master'!$C611), IF($E611="", "", 0))</f>
        <v/>
      </c>
      <c r="H611" t="str">
        <f>IF(_xlfn.MAXIFS(ACT!$J:$J, ACT!$B:$B, 'Vetting Master'!$C611)&gt;0, _xlfn.MAXIFS(ACT!$J:$J, ACT!$B:$B, 'Vetting Master'!$C611), IF($E611="", "", 0))</f>
        <v/>
      </c>
      <c r="I611" t="str">
        <f>IF(_xlfn.MAXIFS('SLCC Placement'!K:K, 'SLCC Placement'!B:B, 'Vetting Master'!$C611)&gt;0, _xlfn.MAXIFS('SLCC Placement'!K:K, 'SLCC Placement'!B:B, 'Vetting Master'!$C611), IF($E611="", "", 0))</f>
        <v/>
      </c>
      <c r="J611" t="str">
        <f>IF(_xlfn.MAXIFS('SLCC Placement'!J:J, 'SLCC Placement'!B:B, 'Vetting Master'!$C611)&gt;0, _xlfn.MAXIFS('SLCC Placement'!J:J, 'SLCC Placement'!B:B, 'Vetting Master'!$C611), IF($E611="", "", 0))</f>
        <v/>
      </c>
      <c r="K611" s="5" t="str">
        <f>IFERROR(IF(AND(MATCH(C611,'AP Credit'!B:B,0)&gt;0, MATCH("ENGL 1010",'AP Credit'!J:J,0)&gt;0),"Yes","No"), IF($E611="", " ", "No"))</f>
        <v xml:space="preserve"> </v>
      </c>
      <c r="L611" s="11" t="str" cm="1">
        <f t="array" ref="L611">IF($E611="", "", _xlfn.IFNA(_xlfn.IFS( J611&gt;599,  "1210 - Verify C or Better",  AND(J611&gt;499, OR(I611&gt;13, G611&gt;17)), "1060 - Verify C or Better", AND( OR(G611&gt;17, I611&gt;13), OR(H611&gt;22, J611&gt;399)), "1050 - Verify C or Better", OR( H611&gt;21, J611&gt;299), "1010/1030/1040", OR( H611&gt;19, J611&gt;299), "1010/1030", OR( H611&gt;18, J611&gt;299), "1030"), "Verify C or better in Secondary Math 1,2,3"))</f>
        <v/>
      </c>
      <c r="M611" s="4" t="str">
        <f>IFERROR(VLOOKUP($E611, 'HS Info'!$A:$E, 5, FALSE), IF($E611="", "", "Not in HS Info"))</f>
        <v/>
      </c>
      <c r="N611" s="5" t="str">
        <f>IFERROR(VLOOKUP($C611,Holds!$C:$K, 2, FALSE), IF($E611="", "", 0))</f>
        <v/>
      </c>
      <c r="O611" s="7" t="str">
        <f>IF($E611="", "", _xlfn.XLOOKUP(C611, 'SLCC Student'!H:H, 'SLCC Student'!P:P, "Not Found", 0, 1))</f>
        <v/>
      </c>
      <c r="P611" s="5" t="str">
        <f>IFERROR(VLOOKUP($E611, 'SLCC Student'!$A:$Q, 10, FALSE), IF($E611="", "", "Not Admitted"))</f>
        <v/>
      </c>
      <c r="Q611" s="5" t="str">
        <f>IFERROR(VLOOKUP($E611,'SLCC Student'!$A:$Q,12,FALSE),IF($E611="","", "NotAdmitted"))</f>
        <v/>
      </c>
    </row>
    <row r="612" spans="1:17" x14ac:dyDescent="0.2">
      <c r="A612" s="5" t="str">
        <f>IFERROR(VLOOKUP($E612,'HS Info'!$A:$D,2,FALSE),IF($E612="","","Not in HS Info"))</f>
        <v/>
      </c>
      <c r="B612" s="6" t="str">
        <f>IFERROR(VLOOKUP($C612, 'SLCC Student'!$H:$R, 11, FALSE), IF($E612="", "",  "Not yet admitted"))</f>
        <v/>
      </c>
      <c r="C612" s="5" t="str">
        <f>IFERROR(VLOOKUP($E612,'SLCC Student'!$A:$R,8,FALSE), IF($E612="", "", "Not yet admitted"))</f>
        <v/>
      </c>
      <c r="D612" s="5" t="str">
        <f>IFERROR(VLOOKUP($E612, 'HS Info'!$A:$D, 3, FALSE), IF($E612="", "",  "Not in HS Info"))</f>
        <v/>
      </c>
      <c r="E612" t="str">
        <f>IF(ISBLANK('HS Info'!A611), "", 'HS Info'!A611)</f>
        <v/>
      </c>
      <c r="F612" s="5" t="str">
        <f>IFERROR(VLOOKUP($E612, 'HS Info'!$A:$D, 4, FALSE), IF($E612="", "", "Not in HS Info"))</f>
        <v/>
      </c>
      <c r="G612" t="str">
        <f>IF(_xlfn.MAXIFS(ACT!$K:$K, ACT!$B:$B, 'Vetting Master'!$C612)&gt;0, _xlfn.MAXIFS(ACT!$K:$K, ACT!$B:$B, 'Vetting Master'!$C612), IF($E612="", "", 0))</f>
        <v/>
      </c>
      <c r="H612" t="str">
        <f>IF(_xlfn.MAXIFS(ACT!$J:$J, ACT!$B:$B, 'Vetting Master'!$C612)&gt;0, _xlfn.MAXIFS(ACT!$J:$J, ACT!$B:$B, 'Vetting Master'!$C612), IF($E612="", "", 0))</f>
        <v/>
      </c>
      <c r="I612" t="str">
        <f>IF(_xlfn.MAXIFS('SLCC Placement'!K:K, 'SLCC Placement'!B:B, 'Vetting Master'!$C612)&gt;0, _xlfn.MAXIFS('SLCC Placement'!K:K, 'SLCC Placement'!B:B, 'Vetting Master'!$C612), IF($E612="", "", 0))</f>
        <v/>
      </c>
      <c r="J612" t="str">
        <f>IF(_xlfn.MAXIFS('SLCC Placement'!J:J, 'SLCC Placement'!B:B, 'Vetting Master'!$C612)&gt;0, _xlfn.MAXIFS('SLCC Placement'!J:J, 'SLCC Placement'!B:B, 'Vetting Master'!$C612), IF($E612="", "", 0))</f>
        <v/>
      </c>
      <c r="K612" s="5" t="str">
        <f>IFERROR(IF(AND(MATCH(C612,'AP Credit'!B:B,0)&gt;0, MATCH("ENGL 1010",'AP Credit'!J:J,0)&gt;0),"Yes","No"), IF($E612="", " ", "No"))</f>
        <v xml:space="preserve"> </v>
      </c>
      <c r="L612" s="11" t="str" cm="1">
        <f t="array" ref="L612">IF($E612="", "", _xlfn.IFNA(_xlfn.IFS( J612&gt;599,  "1210 - Verify C or Better",  AND(J612&gt;499, OR(I612&gt;13, G612&gt;17)), "1060 - Verify C or Better", AND( OR(G612&gt;17, I612&gt;13), OR(H612&gt;22, J612&gt;399)), "1050 - Verify C or Better", OR( H612&gt;21, J612&gt;299), "1010/1030/1040", OR( H612&gt;19, J612&gt;299), "1010/1030", OR( H612&gt;18, J612&gt;299), "1030"), "Verify C or better in Secondary Math 1,2,3"))</f>
        <v/>
      </c>
      <c r="M612" s="4" t="str">
        <f>IFERROR(VLOOKUP($E612, 'HS Info'!$A:$E, 5, FALSE), IF($E612="", "", "Not in HS Info"))</f>
        <v/>
      </c>
      <c r="N612" s="5" t="str">
        <f>IFERROR(VLOOKUP($C612,Holds!$C:$K, 2, FALSE), IF($E612="", "", 0))</f>
        <v/>
      </c>
      <c r="O612" s="7" t="str">
        <f>IF($E612="", "", _xlfn.XLOOKUP(C612, 'SLCC Student'!H:H, 'SLCC Student'!P:P, "Not Found", 0, 1))</f>
        <v/>
      </c>
      <c r="P612" s="5" t="str">
        <f>IFERROR(VLOOKUP($E612, 'SLCC Student'!$A:$Q, 10, FALSE), IF($E612="", "", "Not Admitted"))</f>
        <v/>
      </c>
      <c r="Q612" s="5" t="str">
        <f>IFERROR(VLOOKUP($E612,'SLCC Student'!$A:$Q,12,FALSE),IF($E612="","", "NotAdmitted"))</f>
        <v/>
      </c>
    </row>
    <row r="613" spans="1:17" x14ac:dyDescent="0.2">
      <c r="A613" s="5" t="str">
        <f>IFERROR(VLOOKUP($E613,'HS Info'!$A:$D,2,FALSE),IF($E613="","","Not in HS Info"))</f>
        <v/>
      </c>
      <c r="B613" s="6" t="str">
        <f>IFERROR(VLOOKUP($C613, 'SLCC Student'!$H:$R, 11, FALSE), IF($E613="", "",  "Not yet admitted"))</f>
        <v/>
      </c>
      <c r="C613" s="5" t="str">
        <f>IFERROR(VLOOKUP($E613,'SLCC Student'!$A:$R,8,FALSE), IF($E613="", "", "Not yet admitted"))</f>
        <v/>
      </c>
      <c r="D613" s="5" t="str">
        <f>IFERROR(VLOOKUP($E613, 'HS Info'!$A:$D, 3, FALSE), IF($E613="", "",  "Not in HS Info"))</f>
        <v/>
      </c>
      <c r="E613" t="str">
        <f>IF(ISBLANK('HS Info'!A612), "", 'HS Info'!A612)</f>
        <v/>
      </c>
      <c r="F613" s="5" t="str">
        <f>IFERROR(VLOOKUP($E613, 'HS Info'!$A:$D, 4, FALSE), IF($E613="", "", "Not in HS Info"))</f>
        <v/>
      </c>
      <c r="G613" t="str">
        <f>IF(_xlfn.MAXIFS(ACT!$K:$K, ACT!$B:$B, 'Vetting Master'!$C613)&gt;0, _xlfn.MAXIFS(ACT!$K:$K, ACT!$B:$B, 'Vetting Master'!$C613), IF($E613="", "", 0))</f>
        <v/>
      </c>
      <c r="H613" t="str">
        <f>IF(_xlfn.MAXIFS(ACT!$J:$J, ACT!$B:$B, 'Vetting Master'!$C613)&gt;0, _xlfn.MAXIFS(ACT!$J:$J, ACT!$B:$B, 'Vetting Master'!$C613), IF($E613="", "", 0))</f>
        <v/>
      </c>
      <c r="I613" t="str">
        <f>IF(_xlfn.MAXIFS('SLCC Placement'!K:K, 'SLCC Placement'!B:B, 'Vetting Master'!$C613)&gt;0, _xlfn.MAXIFS('SLCC Placement'!K:K, 'SLCC Placement'!B:B, 'Vetting Master'!$C613), IF($E613="", "", 0))</f>
        <v/>
      </c>
      <c r="J613" t="str">
        <f>IF(_xlfn.MAXIFS('SLCC Placement'!J:J, 'SLCC Placement'!B:B, 'Vetting Master'!$C613)&gt;0, _xlfn.MAXIFS('SLCC Placement'!J:J, 'SLCC Placement'!B:B, 'Vetting Master'!$C613), IF($E613="", "", 0))</f>
        <v/>
      </c>
      <c r="K613" s="5" t="str">
        <f>IFERROR(IF(AND(MATCH(C613,'AP Credit'!B:B,0)&gt;0, MATCH("ENGL 1010",'AP Credit'!J:J,0)&gt;0),"Yes","No"), IF($E613="", " ", "No"))</f>
        <v xml:space="preserve"> </v>
      </c>
      <c r="L613" s="11" t="str" cm="1">
        <f t="array" ref="L613">IF($E613="", "", _xlfn.IFNA(_xlfn.IFS( J613&gt;599,  "1210 - Verify C or Better",  AND(J613&gt;499, OR(I613&gt;13, G613&gt;17)), "1060 - Verify C or Better", AND( OR(G613&gt;17, I613&gt;13), OR(H613&gt;22, J613&gt;399)), "1050 - Verify C or Better", OR( H613&gt;21, J613&gt;299), "1010/1030/1040", OR( H613&gt;19, J613&gt;299), "1010/1030", OR( H613&gt;18, J613&gt;299), "1030"), "Verify C or better in Secondary Math 1,2,3"))</f>
        <v/>
      </c>
      <c r="M613" s="4" t="str">
        <f>IFERROR(VLOOKUP($E613, 'HS Info'!$A:$E, 5, FALSE), IF($E613="", "", "Not in HS Info"))</f>
        <v/>
      </c>
      <c r="N613" s="5" t="str">
        <f>IFERROR(VLOOKUP($C613,Holds!$C:$K, 2, FALSE), IF($E613="", "", 0))</f>
        <v/>
      </c>
      <c r="O613" s="7" t="str">
        <f>IF($E613="", "", _xlfn.XLOOKUP(C613, 'SLCC Student'!H:H, 'SLCC Student'!P:P, "Not Found", 0, 1))</f>
        <v/>
      </c>
      <c r="P613" s="5" t="str">
        <f>IFERROR(VLOOKUP($E613, 'SLCC Student'!$A:$Q, 10, FALSE), IF($E613="", "", "Not Admitted"))</f>
        <v/>
      </c>
      <c r="Q613" s="5" t="str">
        <f>IFERROR(VLOOKUP($E613,'SLCC Student'!$A:$Q,12,FALSE),IF($E613="","", "NotAdmitted"))</f>
        <v/>
      </c>
    </row>
    <row r="614" spans="1:17" x14ac:dyDescent="0.2">
      <c r="A614" s="5" t="str">
        <f>IFERROR(VLOOKUP($E614,'HS Info'!$A:$D,2,FALSE),IF($E614="","","Not in HS Info"))</f>
        <v/>
      </c>
      <c r="B614" s="6" t="str">
        <f>IFERROR(VLOOKUP($C614, 'SLCC Student'!$H:$R, 11, FALSE), IF($E614="", "",  "Not yet admitted"))</f>
        <v/>
      </c>
      <c r="C614" s="5" t="str">
        <f>IFERROR(VLOOKUP($E614,'SLCC Student'!$A:$R,8,FALSE), IF($E614="", "", "Not yet admitted"))</f>
        <v/>
      </c>
      <c r="D614" s="5" t="str">
        <f>IFERROR(VLOOKUP($E614, 'HS Info'!$A:$D, 3, FALSE), IF($E614="", "",  "Not in HS Info"))</f>
        <v/>
      </c>
      <c r="E614" t="str">
        <f>IF(ISBLANK('HS Info'!A613), "", 'HS Info'!A613)</f>
        <v/>
      </c>
      <c r="F614" s="5" t="str">
        <f>IFERROR(VLOOKUP($E614, 'HS Info'!$A:$D, 4, FALSE), IF($E614="", "", "Not in HS Info"))</f>
        <v/>
      </c>
      <c r="G614" t="str">
        <f>IF(_xlfn.MAXIFS(ACT!$K:$K, ACT!$B:$B, 'Vetting Master'!$C614)&gt;0, _xlfn.MAXIFS(ACT!$K:$K, ACT!$B:$B, 'Vetting Master'!$C614), IF($E614="", "", 0))</f>
        <v/>
      </c>
      <c r="H614" t="str">
        <f>IF(_xlfn.MAXIFS(ACT!$J:$J, ACT!$B:$B, 'Vetting Master'!$C614)&gt;0, _xlfn.MAXIFS(ACT!$J:$J, ACT!$B:$B, 'Vetting Master'!$C614), IF($E614="", "", 0))</f>
        <v/>
      </c>
      <c r="I614" t="str">
        <f>IF(_xlfn.MAXIFS('SLCC Placement'!K:K, 'SLCC Placement'!B:B, 'Vetting Master'!$C614)&gt;0, _xlfn.MAXIFS('SLCC Placement'!K:K, 'SLCC Placement'!B:B, 'Vetting Master'!$C614), IF($E614="", "", 0))</f>
        <v/>
      </c>
      <c r="J614" t="str">
        <f>IF(_xlfn.MAXIFS('SLCC Placement'!J:J, 'SLCC Placement'!B:B, 'Vetting Master'!$C614)&gt;0, _xlfn.MAXIFS('SLCC Placement'!J:J, 'SLCC Placement'!B:B, 'Vetting Master'!$C614), IF($E614="", "", 0))</f>
        <v/>
      </c>
      <c r="K614" s="5" t="str">
        <f>IFERROR(IF(AND(MATCH(C614,'AP Credit'!B:B,0)&gt;0, MATCH("ENGL 1010",'AP Credit'!J:J,0)&gt;0),"Yes","No"), IF($E614="", " ", "No"))</f>
        <v xml:space="preserve"> </v>
      </c>
      <c r="L614" s="11" t="str" cm="1">
        <f t="array" ref="L614">IF($E614="", "", _xlfn.IFNA(_xlfn.IFS( J614&gt;599,  "1210 - Verify C or Better",  AND(J614&gt;499, OR(I614&gt;13, G614&gt;17)), "1060 - Verify C or Better", AND( OR(G614&gt;17, I614&gt;13), OR(H614&gt;22, J614&gt;399)), "1050 - Verify C or Better", OR( H614&gt;21, J614&gt;299), "1010/1030/1040", OR( H614&gt;19, J614&gt;299), "1010/1030", OR( H614&gt;18, J614&gt;299), "1030"), "Verify C or better in Secondary Math 1,2,3"))</f>
        <v/>
      </c>
      <c r="M614" s="4" t="str">
        <f>IFERROR(VLOOKUP($E614, 'HS Info'!$A:$E, 5, FALSE), IF($E614="", "", "Not in HS Info"))</f>
        <v/>
      </c>
      <c r="N614" s="5" t="str">
        <f>IFERROR(VLOOKUP($C614,Holds!$C:$K, 2, FALSE), IF($E614="", "", 0))</f>
        <v/>
      </c>
      <c r="O614" s="7" t="str">
        <f>IF($E614="", "", _xlfn.XLOOKUP(C614, 'SLCC Student'!H:H, 'SLCC Student'!P:P, "Not Found", 0, 1))</f>
        <v/>
      </c>
      <c r="P614" s="5" t="str">
        <f>IFERROR(VLOOKUP($E614, 'SLCC Student'!$A:$Q, 10, FALSE), IF($E614="", "", "Not Admitted"))</f>
        <v/>
      </c>
      <c r="Q614" s="5" t="str">
        <f>IFERROR(VLOOKUP($E614,'SLCC Student'!$A:$Q,12,FALSE),IF($E614="","", "NotAdmitted"))</f>
        <v/>
      </c>
    </row>
    <row r="615" spans="1:17" x14ac:dyDescent="0.2">
      <c r="A615" s="5" t="str">
        <f>IFERROR(VLOOKUP($E615,'HS Info'!$A:$D,2,FALSE),IF($E615="","","Not in HS Info"))</f>
        <v/>
      </c>
      <c r="B615" s="6" t="str">
        <f>IFERROR(VLOOKUP($C615, 'SLCC Student'!$H:$R, 11, FALSE), IF($E615="", "",  "Not yet admitted"))</f>
        <v/>
      </c>
      <c r="C615" s="5" t="str">
        <f>IFERROR(VLOOKUP($E615,'SLCC Student'!$A:$R,8,FALSE), IF($E615="", "", "Not yet admitted"))</f>
        <v/>
      </c>
      <c r="D615" s="5" t="str">
        <f>IFERROR(VLOOKUP($E615, 'HS Info'!$A:$D, 3, FALSE), IF($E615="", "",  "Not in HS Info"))</f>
        <v/>
      </c>
      <c r="E615" t="str">
        <f>IF(ISBLANK('HS Info'!A614), "", 'HS Info'!A614)</f>
        <v/>
      </c>
      <c r="F615" s="5" t="str">
        <f>IFERROR(VLOOKUP($E615, 'HS Info'!$A:$D, 4, FALSE), IF($E615="", "", "Not in HS Info"))</f>
        <v/>
      </c>
      <c r="G615" t="str">
        <f>IF(_xlfn.MAXIFS(ACT!$K:$K, ACT!$B:$B, 'Vetting Master'!$C615)&gt;0, _xlfn.MAXIFS(ACT!$K:$K, ACT!$B:$B, 'Vetting Master'!$C615), IF($E615="", "", 0))</f>
        <v/>
      </c>
      <c r="H615" t="str">
        <f>IF(_xlfn.MAXIFS(ACT!$J:$J, ACT!$B:$B, 'Vetting Master'!$C615)&gt;0, _xlfn.MAXIFS(ACT!$J:$J, ACT!$B:$B, 'Vetting Master'!$C615), IF($E615="", "", 0))</f>
        <v/>
      </c>
      <c r="I615" t="str">
        <f>IF(_xlfn.MAXIFS('SLCC Placement'!K:K, 'SLCC Placement'!B:B, 'Vetting Master'!$C615)&gt;0, _xlfn.MAXIFS('SLCC Placement'!K:K, 'SLCC Placement'!B:B, 'Vetting Master'!$C615), IF($E615="", "", 0))</f>
        <v/>
      </c>
      <c r="J615" t="str">
        <f>IF(_xlfn.MAXIFS('SLCC Placement'!J:J, 'SLCC Placement'!B:B, 'Vetting Master'!$C615)&gt;0, _xlfn.MAXIFS('SLCC Placement'!J:J, 'SLCC Placement'!B:B, 'Vetting Master'!$C615), IF($E615="", "", 0))</f>
        <v/>
      </c>
      <c r="K615" s="5" t="str">
        <f>IFERROR(IF(AND(MATCH(C615,'AP Credit'!B:B,0)&gt;0, MATCH("ENGL 1010",'AP Credit'!J:J,0)&gt;0),"Yes","No"), IF($E615="", " ", "No"))</f>
        <v xml:space="preserve"> </v>
      </c>
      <c r="L615" s="11" t="str" cm="1">
        <f t="array" ref="L615">IF($E615="", "", _xlfn.IFNA(_xlfn.IFS( J615&gt;599,  "1210 - Verify C or Better",  AND(J615&gt;499, OR(I615&gt;13, G615&gt;17)), "1060 - Verify C or Better", AND( OR(G615&gt;17, I615&gt;13), OR(H615&gt;22, J615&gt;399)), "1050 - Verify C or Better", OR( H615&gt;21, J615&gt;299), "1010/1030/1040", OR( H615&gt;19, J615&gt;299), "1010/1030", OR( H615&gt;18, J615&gt;299), "1030"), "Verify C or better in Secondary Math 1,2,3"))</f>
        <v/>
      </c>
      <c r="M615" s="4" t="str">
        <f>IFERROR(VLOOKUP($E615, 'HS Info'!$A:$E, 5, FALSE), IF($E615="", "", "Not in HS Info"))</f>
        <v/>
      </c>
      <c r="N615" s="5" t="str">
        <f>IFERROR(VLOOKUP($C615,Holds!$C:$K, 2, FALSE), IF($E615="", "", 0))</f>
        <v/>
      </c>
      <c r="O615" s="7" t="str">
        <f>IF($E615="", "", _xlfn.XLOOKUP(C615, 'SLCC Student'!H:H, 'SLCC Student'!P:P, "Not Found", 0, 1))</f>
        <v/>
      </c>
      <c r="P615" s="5" t="str">
        <f>IFERROR(VLOOKUP($E615, 'SLCC Student'!$A:$Q, 10, FALSE), IF($E615="", "", "Not Admitted"))</f>
        <v/>
      </c>
      <c r="Q615" s="5" t="str">
        <f>IFERROR(VLOOKUP($E615,'SLCC Student'!$A:$Q,12,FALSE),IF($E615="","", "NotAdmitted"))</f>
        <v/>
      </c>
    </row>
    <row r="616" spans="1:17" x14ac:dyDescent="0.2">
      <c r="A616" s="5" t="str">
        <f>IFERROR(VLOOKUP($E616,'HS Info'!$A:$D,2,FALSE),IF($E616="","","Not in HS Info"))</f>
        <v/>
      </c>
      <c r="B616" s="6" t="str">
        <f>IFERROR(VLOOKUP($C616, 'SLCC Student'!$H:$R, 11, FALSE), IF($E616="", "",  "Not yet admitted"))</f>
        <v/>
      </c>
      <c r="C616" s="5" t="str">
        <f>IFERROR(VLOOKUP($E616,'SLCC Student'!$A:$R,8,FALSE), IF($E616="", "", "Not yet admitted"))</f>
        <v/>
      </c>
      <c r="D616" s="5" t="str">
        <f>IFERROR(VLOOKUP($E616, 'HS Info'!$A:$D, 3, FALSE), IF($E616="", "",  "Not in HS Info"))</f>
        <v/>
      </c>
      <c r="E616" t="str">
        <f>IF(ISBLANK('HS Info'!A615), "", 'HS Info'!A615)</f>
        <v/>
      </c>
      <c r="F616" s="5" t="str">
        <f>IFERROR(VLOOKUP($E616, 'HS Info'!$A:$D, 4, FALSE), IF($E616="", "", "Not in HS Info"))</f>
        <v/>
      </c>
      <c r="G616" t="str">
        <f>IF(_xlfn.MAXIFS(ACT!$K:$K, ACT!$B:$B, 'Vetting Master'!$C616)&gt;0, _xlfn.MAXIFS(ACT!$K:$K, ACT!$B:$B, 'Vetting Master'!$C616), IF($E616="", "", 0))</f>
        <v/>
      </c>
      <c r="H616" t="str">
        <f>IF(_xlfn.MAXIFS(ACT!$J:$J, ACT!$B:$B, 'Vetting Master'!$C616)&gt;0, _xlfn.MAXIFS(ACT!$J:$J, ACT!$B:$B, 'Vetting Master'!$C616), IF($E616="", "", 0))</f>
        <v/>
      </c>
      <c r="I616" t="str">
        <f>IF(_xlfn.MAXIFS('SLCC Placement'!K:K, 'SLCC Placement'!B:B, 'Vetting Master'!$C616)&gt;0, _xlfn.MAXIFS('SLCC Placement'!K:K, 'SLCC Placement'!B:B, 'Vetting Master'!$C616), IF($E616="", "", 0))</f>
        <v/>
      </c>
      <c r="J616" t="str">
        <f>IF(_xlfn.MAXIFS('SLCC Placement'!J:J, 'SLCC Placement'!B:B, 'Vetting Master'!$C616)&gt;0, _xlfn.MAXIFS('SLCC Placement'!J:J, 'SLCC Placement'!B:B, 'Vetting Master'!$C616), IF($E616="", "", 0))</f>
        <v/>
      </c>
      <c r="K616" s="5" t="str">
        <f>IFERROR(IF(AND(MATCH(C616,'AP Credit'!B:B,0)&gt;0, MATCH("ENGL 1010",'AP Credit'!J:J,0)&gt;0),"Yes","No"), IF($E616="", " ", "No"))</f>
        <v xml:space="preserve"> </v>
      </c>
      <c r="L616" s="11" t="str" cm="1">
        <f t="array" ref="L616">IF($E616="", "", _xlfn.IFNA(_xlfn.IFS( J616&gt;599,  "1210 - Verify C or Better",  AND(J616&gt;499, OR(I616&gt;13, G616&gt;17)), "1060 - Verify C or Better", AND( OR(G616&gt;17, I616&gt;13), OR(H616&gt;22, J616&gt;399)), "1050 - Verify C or Better", OR( H616&gt;21, J616&gt;299), "1010/1030/1040", OR( H616&gt;19, J616&gt;299), "1010/1030", OR( H616&gt;18, J616&gt;299), "1030"), "Verify C or better in Secondary Math 1,2,3"))</f>
        <v/>
      </c>
      <c r="M616" s="4" t="str">
        <f>IFERROR(VLOOKUP($E616, 'HS Info'!$A:$E, 5, FALSE), IF($E616="", "", "Not in HS Info"))</f>
        <v/>
      </c>
      <c r="N616" s="5" t="str">
        <f>IFERROR(VLOOKUP($C616,Holds!$C:$K, 2, FALSE), IF($E616="", "", 0))</f>
        <v/>
      </c>
      <c r="O616" s="7" t="str">
        <f>IF($E616="", "", _xlfn.XLOOKUP(C616, 'SLCC Student'!H:H, 'SLCC Student'!P:P, "Not Found", 0, 1))</f>
        <v/>
      </c>
      <c r="P616" s="5" t="str">
        <f>IFERROR(VLOOKUP($E616, 'SLCC Student'!$A:$Q, 10, FALSE), IF($E616="", "", "Not Admitted"))</f>
        <v/>
      </c>
      <c r="Q616" s="5" t="str">
        <f>IFERROR(VLOOKUP($E616,'SLCC Student'!$A:$Q,12,FALSE),IF($E616="","", "NotAdmitted"))</f>
        <v/>
      </c>
    </row>
    <row r="617" spans="1:17" x14ac:dyDescent="0.2">
      <c r="A617" s="5" t="str">
        <f>IFERROR(VLOOKUP($E617,'HS Info'!$A:$D,2,FALSE),IF($E617="","","Not in HS Info"))</f>
        <v/>
      </c>
      <c r="B617" s="6" t="str">
        <f>IFERROR(VLOOKUP($C617, 'SLCC Student'!$H:$R, 11, FALSE), IF($E617="", "",  "Not yet admitted"))</f>
        <v/>
      </c>
      <c r="C617" s="5" t="str">
        <f>IFERROR(VLOOKUP($E617,'SLCC Student'!$A:$R,8,FALSE), IF($E617="", "", "Not yet admitted"))</f>
        <v/>
      </c>
      <c r="D617" s="5" t="str">
        <f>IFERROR(VLOOKUP($E617, 'HS Info'!$A:$D, 3, FALSE), IF($E617="", "",  "Not in HS Info"))</f>
        <v/>
      </c>
      <c r="E617" t="str">
        <f>IF(ISBLANK('HS Info'!A616), "", 'HS Info'!A616)</f>
        <v/>
      </c>
      <c r="F617" s="5" t="str">
        <f>IFERROR(VLOOKUP($E617, 'HS Info'!$A:$D, 4, FALSE), IF($E617="", "", "Not in HS Info"))</f>
        <v/>
      </c>
      <c r="G617" t="str">
        <f>IF(_xlfn.MAXIFS(ACT!$K:$K, ACT!$B:$B, 'Vetting Master'!$C617)&gt;0, _xlfn.MAXIFS(ACT!$K:$K, ACT!$B:$B, 'Vetting Master'!$C617), IF($E617="", "", 0))</f>
        <v/>
      </c>
      <c r="H617" t="str">
        <f>IF(_xlfn.MAXIFS(ACT!$J:$J, ACT!$B:$B, 'Vetting Master'!$C617)&gt;0, _xlfn.MAXIFS(ACT!$J:$J, ACT!$B:$B, 'Vetting Master'!$C617), IF($E617="", "", 0))</f>
        <v/>
      </c>
      <c r="I617" t="str">
        <f>IF(_xlfn.MAXIFS('SLCC Placement'!K:K, 'SLCC Placement'!B:B, 'Vetting Master'!$C617)&gt;0, _xlfn.MAXIFS('SLCC Placement'!K:K, 'SLCC Placement'!B:B, 'Vetting Master'!$C617), IF($E617="", "", 0))</f>
        <v/>
      </c>
      <c r="J617" t="str">
        <f>IF(_xlfn.MAXIFS('SLCC Placement'!J:J, 'SLCC Placement'!B:B, 'Vetting Master'!$C617)&gt;0, _xlfn.MAXIFS('SLCC Placement'!J:J, 'SLCC Placement'!B:B, 'Vetting Master'!$C617), IF($E617="", "", 0))</f>
        <v/>
      </c>
      <c r="K617" s="5" t="str">
        <f>IFERROR(IF(AND(MATCH(C617,'AP Credit'!B:B,0)&gt;0, MATCH("ENGL 1010",'AP Credit'!J:J,0)&gt;0),"Yes","No"), IF($E617="", " ", "No"))</f>
        <v xml:space="preserve"> </v>
      </c>
      <c r="L617" s="11" t="str" cm="1">
        <f t="array" ref="L617">IF($E617="", "", _xlfn.IFNA(_xlfn.IFS( J617&gt;599,  "1210 - Verify C or Better",  AND(J617&gt;499, OR(I617&gt;13, G617&gt;17)), "1060 - Verify C or Better", AND( OR(G617&gt;17, I617&gt;13), OR(H617&gt;22, J617&gt;399)), "1050 - Verify C or Better", OR( H617&gt;21, J617&gt;299), "1010/1030/1040", OR( H617&gt;19, J617&gt;299), "1010/1030", OR( H617&gt;18, J617&gt;299), "1030"), "Verify C or better in Secondary Math 1,2,3"))</f>
        <v/>
      </c>
      <c r="M617" s="4" t="str">
        <f>IFERROR(VLOOKUP($E617, 'HS Info'!$A:$E, 5, FALSE), IF($E617="", "", "Not in HS Info"))</f>
        <v/>
      </c>
      <c r="N617" s="5" t="str">
        <f>IFERROR(VLOOKUP($C617,Holds!$C:$K, 2, FALSE), IF($E617="", "", 0))</f>
        <v/>
      </c>
      <c r="O617" s="7" t="str">
        <f>IF($E617="", "", _xlfn.XLOOKUP(C617, 'SLCC Student'!H:H, 'SLCC Student'!P:P, "Not Found", 0, 1))</f>
        <v/>
      </c>
      <c r="P617" s="5" t="str">
        <f>IFERROR(VLOOKUP($E617, 'SLCC Student'!$A:$Q, 10, FALSE), IF($E617="", "", "Not Admitted"))</f>
        <v/>
      </c>
      <c r="Q617" s="5" t="str">
        <f>IFERROR(VLOOKUP($E617,'SLCC Student'!$A:$Q,12,FALSE),IF($E617="","", "NotAdmitted"))</f>
        <v/>
      </c>
    </row>
    <row r="618" spans="1:17" x14ac:dyDescent="0.2">
      <c r="A618" s="5" t="str">
        <f>IFERROR(VLOOKUP($E618,'HS Info'!$A:$D,2,FALSE),IF($E618="","","Not in HS Info"))</f>
        <v/>
      </c>
      <c r="B618" s="6" t="str">
        <f>IFERROR(VLOOKUP($C618, 'SLCC Student'!$H:$R, 11, FALSE), IF($E618="", "",  "Not yet admitted"))</f>
        <v/>
      </c>
      <c r="C618" s="5" t="str">
        <f>IFERROR(VLOOKUP($E618,'SLCC Student'!$A:$R,8,FALSE), IF($E618="", "", "Not yet admitted"))</f>
        <v/>
      </c>
      <c r="D618" s="5" t="str">
        <f>IFERROR(VLOOKUP($E618, 'HS Info'!$A:$D, 3, FALSE), IF($E618="", "",  "Not in HS Info"))</f>
        <v/>
      </c>
      <c r="E618" t="str">
        <f>IF(ISBLANK('HS Info'!A617), "", 'HS Info'!A617)</f>
        <v/>
      </c>
      <c r="F618" s="5" t="str">
        <f>IFERROR(VLOOKUP($E618, 'HS Info'!$A:$D, 4, FALSE), IF($E618="", "", "Not in HS Info"))</f>
        <v/>
      </c>
      <c r="G618" t="str">
        <f>IF(_xlfn.MAXIFS(ACT!$K:$K, ACT!$B:$B, 'Vetting Master'!$C618)&gt;0, _xlfn.MAXIFS(ACT!$K:$K, ACT!$B:$B, 'Vetting Master'!$C618), IF($E618="", "", 0))</f>
        <v/>
      </c>
      <c r="H618" t="str">
        <f>IF(_xlfn.MAXIFS(ACT!$J:$J, ACT!$B:$B, 'Vetting Master'!$C618)&gt;0, _xlfn.MAXIFS(ACT!$J:$J, ACT!$B:$B, 'Vetting Master'!$C618), IF($E618="", "", 0))</f>
        <v/>
      </c>
      <c r="I618" t="str">
        <f>IF(_xlfn.MAXIFS('SLCC Placement'!K:K, 'SLCC Placement'!B:B, 'Vetting Master'!$C618)&gt;0, _xlfn.MAXIFS('SLCC Placement'!K:K, 'SLCC Placement'!B:B, 'Vetting Master'!$C618), IF($E618="", "", 0))</f>
        <v/>
      </c>
      <c r="J618" t="str">
        <f>IF(_xlfn.MAXIFS('SLCC Placement'!J:J, 'SLCC Placement'!B:B, 'Vetting Master'!$C618)&gt;0, _xlfn.MAXIFS('SLCC Placement'!J:J, 'SLCC Placement'!B:B, 'Vetting Master'!$C618), IF($E618="", "", 0))</f>
        <v/>
      </c>
      <c r="K618" s="5" t="str">
        <f>IFERROR(IF(AND(MATCH(C618,'AP Credit'!B:B,0)&gt;0, MATCH("ENGL 1010",'AP Credit'!J:J,0)&gt;0),"Yes","No"), IF($E618="", " ", "No"))</f>
        <v xml:space="preserve"> </v>
      </c>
      <c r="L618" s="11" t="str" cm="1">
        <f t="array" ref="L618">IF($E618="", "", _xlfn.IFNA(_xlfn.IFS( J618&gt;599,  "1210 - Verify C or Better",  AND(J618&gt;499, OR(I618&gt;13, G618&gt;17)), "1060 - Verify C or Better", AND( OR(G618&gt;17, I618&gt;13), OR(H618&gt;22, J618&gt;399)), "1050 - Verify C or Better", OR( H618&gt;21, J618&gt;299), "1010/1030/1040", OR( H618&gt;19, J618&gt;299), "1010/1030", OR( H618&gt;18, J618&gt;299), "1030"), "Verify C or better in Secondary Math 1,2,3"))</f>
        <v/>
      </c>
      <c r="M618" s="4" t="str">
        <f>IFERROR(VLOOKUP($E618, 'HS Info'!$A:$E, 5, FALSE), IF($E618="", "", "Not in HS Info"))</f>
        <v/>
      </c>
      <c r="N618" s="5" t="str">
        <f>IFERROR(VLOOKUP($C618,Holds!$C:$K, 2, FALSE), IF($E618="", "", 0))</f>
        <v/>
      </c>
      <c r="O618" s="7" t="str">
        <f>IF($E618="", "", _xlfn.XLOOKUP(C618, 'SLCC Student'!H:H, 'SLCC Student'!P:P, "Not Found", 0, 1))</f>
        <v/>
      </c>
      <c r="P618" s="5" t="str">
        <f>IFERROR(VLOOKUP($E618, 'SLCC Student'!$A:$Q, 10, FALSE), IF($E618="", "", "Not Admitted"))</f>
        <v/>
      </c>
      <c r="Q618" s="5" t="str">
        <f>IFERROR(VLOOKUP($E618,'SLCC Student'!$A:$Q,12,FALSE),IF($E618="","", "NotAdmitted"))</f>
        <v/>
      </c>
    </row>
    <row r="619" spans="1:17" x14ac:dyDescent="0.2">
      <c r="A619" s="5" t="str">
        <f>IFERROR(VLOOKUP($E619,'HS Info'!$A:$D,2,FALSE),IF($E619="","","Not in HS Info"))</f>
        <v/>
      </c>
      <c r="B619" s="6" t="str">
        <f>IFERROR(VLOOKUP($C619, 'SLCC Student'!$H:$R, 11, FALSE), IF($E619="", "",  "Not yet admitted"))</f>
        <v/>
      </c>
      <c r="C619" s="5" t="str">
        <f>IFERROR(VLOOKUP($E619,'SLCC Student'!$A:$R,8,FALSE), IF($E619="", "", "Not yet admitted"))</f>
        <v/>
      </c>
      <c r="D619" s="5" t="str">
        <f>IFERROR(VLOOKUP($E619, 'HS Info'!$A:$D, 3, FALSE), IF($E619="", "",  "Not in HS Info"))</f>
        <v/>
      </c>
      <c r="E619" t="str">
        <f>IF(ISBLANK('HS Info'!A618), "", 'HS Info'!A618)</f>
        <v/>
      </c>
      <c r="F619" s="5" t="str">
        <f>IFERROR(VLOOKUP($E619, 'HS Info'!$A:$D, 4, FALSE), IF($E619="", "", "Not in HS Info"))</f>
        <v/>
      </c>
      <c r="G619" t="str">
        <f>IF(_xlfn.MAXIFS(ACT!$K:$K, ACT!$B:$B, 'Vetting Master'!$C619)&gt;0, _xlfn.MAXIFS(ACT!$K:$K, ACT!$B:$B, 'Vetting Master'!$C619), IF($E619="", "", 0))</f>
        <v/>
      </c>
      <c r="H619" t="str">
        <f>IF(_xlfn.MAXIFS(ACT!$J:$J, ACT!$B:$B, 'Vetting Master'!$C619)&gt;0, _xlfn.MAXIFS(ACT!$J:$J, ACT!$B:$B, 'Vetting Master'!$C619), IF($E619="", "", 0))</f>
        <v/>
      </c>
      <c r="I619" t="str">
        <f>IF(_xlfn.MAXIFS('SLCC Placement'!K:K, 'SLCC Placement'!B:B, 'Vetting Master'!$C619)&gt;0, _xlfn.MAXIFS('SLCC Placement'!K:K, 'SLCC Placement'!B:B, 'Vetting Master'!$C619), IF($E619="", "", 0))</f>
        <v/>
      </c>
      <c r="J619" t="str">
        <f>IF(_xlfn.MAXIFS('SLCC Placement'!J:J, 'SLCC Placement'!B:B, 'Vetting Master'!$C619)&gt;0, _xlfn.MAXIFS('SLCC Placement'!J:J, 'SLCC Placement'!B:B, 'Vetting Master'!$C619), IF($E619="", "", 0))</f>
        <v/>
      </c>
      <c r="K619" s="5" t="str">
        <f>IFERROR(IF(AND(MATCH(C619,'AP Credit'!B:B,0)&gt;0, MATCH("ENGL 1010",'AP Credit'!J:J,0)&gt;0),"Yes","No"), IF($E619="", " ", "No"))</f>
        <v xml:space="preserve"> </v>
      </c>
      <c r="L619" s="11" t="str" cm="1">
        <f t="array" ref="L619">IF($E619="", "", _xlfn.IFNA(_xlfn.IFS( J619&gt;599,  "1210 - Verify C or Better",  AND(J619&gt;499, OR(I619&gt;13, G619&gt;17)), "1060 - Verify C or Better", AND( OR(G619&gt;17, I619&gt;13), OR(H619&gt;22, J619&gt;399)), "1050 - Verify C or Better", OR( H619&gt;21, J619&gt;299), "1010/1030/1040", OR( H619&gt;19, J619&gt;299), "1010/1030", OR( H619&gt;18, J619&gt;299), "1030"), "Verify C or better in Secondary Math 1,2,3"))</f>
        <v/>
      </c>
      <c r="M619" s="4" t="str">
        <f>IFERROR(VLOOKUP($E619, 'HS Info'!$A:$E, 5, FALSE), IF($E619="", "", "Not in HS Info"))</f>
        <v/>
      </c>
      <c r="N619" s="5" t="str">
        <f>IFERROR(VLOOKUP($C619,Holds!$C:$K, 2, FALSE), IF($E619="", "", 0))</f>
        <v/>
      </c>
      <c r="O619" s="7" t="str">
        <f>IF($E619="", "", _xlfn.XLOOKUP(C619, 'SLCC Student'!H:H, 'SLCC Student'!P:P, "Not Found", 0, 1))</f>
        <v/>
      </c>
      <c r="P619" s="5" t="str">
        <f>IFERROR(VLOOKUP($E619, 'SLCC Student'!$A:$Q, 10, FALSE), IF($E619="", "", "Not Admitted"))</f>
        <v/>
      </c>
      <c r="Q619" s="5" t="str">
        <f>IFERROR(VLOOKUP($E619,'SLCC Student'!$A:$Q,12,FALSE),IF($E619="","", "NotAdmitted"))</f>
        <v/>
      </c>
    </row>
    <row r="620" spans="1:17" x14ac:dyDescent="0.2">
      <c r="A620" s="5" t="str">
        <f>IFERROR(VLOOKUP($E620,'HS Info'!$A:$D,2,FALSE),IF($E620="","","Not in HS Info"))</f>
        <v/>
      </c>
      <c r="B620" s="6" t="str">
        <f>IFERROR(VLOOKUP($C620, 'SLCC Student'!$H:$R, 11, FALSE), IF($E620="", "",  "Not yet admitted"))</f>
        <v/>
      </c>
      <c r="C620" s="5" t="str">
        <f>IFERROR(VLOOKUP($E620,'SLCC Student'!$A:$R,8,FALSE), IF($E620="", "", "Not yet admitted"))</f>
        <v/>
      </c>
      <c r="D620" s="5" t="str">
        <f>IFERROR(VLOOKUP($E620, 'HS Info'!$A:$D, 3, FALSE), IF($E620="", "",  "Not in HS Info"))</f>
        <v/>
      </c>
      <c r="E620" t="str">
        <f>IF(ISBLANK('HS Info'!A619), "", 'HS Info'!A619)</f>
        <v/>
      </c>
      <c r="F620" s="5" t="str">
        <f>IFERROR(VLOOKUP($E620, 'HS Info'!$A:$D, 4, FALSE), IF($E620="", "", "Not in HS Info"))</f>
        <v/>
      </c>
      <c r="G620" t="str">
        <f>IF(_xlfn.MAXIFS(ACT!$K:$K, ACT!$B:$B, 'Vetting Master'!$C620)&gt;0, _xlfn.MAXIFS(ACT!$K:$K, ACT!$B:$B, 'Vetting Master'!$C620), IF($E620="", "", 0))</f>
        <v/>
      </c>
      <c r="H620" t="str">
        <f>IF(_xlfn.MAXIFS(ACT!$J:$J, ACT!$B:$B, 'Vetting Master'!$C620)&gt;0, _xlfn.MAXIFS(ACT!$J:$J, ACT!$B:$B, 'Vetting Master'!$C620), IF($E620="", "", 0))</f>
        <v/>
      </c>
      <c r="I620" t="str">
        <f>IF(_xlfn.MAXIFS('SLCC Placement'!K:K, 'SLCC Placement'!B:B, 'Vetting Master'!$C620)&gt;0, _xlfn.MAXIFS('SLCC Placement'!K:K, 'SLCC Placement'!B:B, 'Vetting Master'!$C620), IF($E620="", "", 0))</f>
        <v/>
      </c>
      <c r="J620" t="str">
        <f>IF(_xlfn.MAXIFS('SLCC Placement'!J:J, 'SLCC Placement'!B:B, 'Vetting Master'!$C620)&gt;0, _xlfn.MAXIFS('SLCC Placement'!J:J, 'SLCC Placement'!B:B, 'Vetting Master'!$C620), IF($E620="", "", 0))</f>
        <v/>
      </c>
      <c r="K620" s="5" t="str">
        <f>IFERROR(IF(AND(MATCH(C620,'AP Credit'!B:B,0)&gt;0, MATCH("ENGL 1010",'AP Credit'!J:J,0)&gt;0),"Yes","No"), IF($E620="", " ", "No"))</f>
        <v xml:space="preserve"> </v>
      </c>
      <c r="L620" s="11" t="str" cm="1">
        <f t="array" ref="L620">IF($E620="", "", _xlfn.IFNA(_xlfn.IFS( J620&gt;599,  "1210 - Verify C or Better",  AND(J620&gt;499, OR(I620&gt;13, G620&gt;17)), "1060 - Verify C or Better", AND( OR(G620&gt;17, I620&gt;13), OR(H620&gt;22, J620&gt;399)), "1050 - Verify C or Better", OR( H620&gt;21, J620&gt;299), "1010/1030/1040", OR( H620&gt;19, J620&gt;299), "1010/1030", OR( H620&gt;18, J620&gt;299), "1030"), "Verify C or better in Secondary Math 1,2,3"))</f>
        <v/>
      </c>
      <c r="M620" s="4" t="str">
        <f>IFERROR(VLOOKUP($E620, 'HS Info'!$A:$E, 5, FALSE), IF($E620="", "", "Not in HS Info"))</f>
        <v/>
      </c>
      <c r="N620" s="5" t="str">
        <f>IFERROR(VLOOKUP($C620,Holds!$C:$K, 2, FALSE), IF($E620="", "", 0))</f>
        <v/>
      </c>
      <c r="O620" s="7" t="str">
        <f>IF($E620="", "", _xlfn.XLOOKUP(C620, 'SLCC Student'!H:H, 'SLCC Student'!P:P, "Not Found", 0, 1))</f>
        <v/>
      </c>
      <c r="P620" s="5" t="str">
        <f>IFERROR(VLOOKUP($E620, 'SLCC Student'!$A:$Q, 10, FALSE), IF($E620="", "", "Not Admitted"))</f>
        <v/>
      </c>
      <c r="Q620" s="5" t="str">
        <f>IFERROR(VLOOKUP($E620,'SLCC Student'!$A:$Q,12,FALSE),IF($E620="","", "NotAdmitted"))</f>
        <v/>
      </c>
    </row>
    <row r="621" spans="1:17" x14ac:dyDescent="0.2">
      <c r="A621" s="5" t="str">
        <f>IFERROR(VLOOKUP($E621,'HS Info'!$A:$D,2,FALSE),IF($E621="","","Not in HS Info"))</f>
        <v/>
      </c>
      <c r="B621" s="6" t="str">
        <f>IFERROR(VLOOKUP($C621, 'SLCC Student'!$H:$R, 11, FALSE), IF($E621="", "",  "Not yet admitted"))</f>
        <v/>
      </c>
      <c r="C621" s="5" t="str">
        <f>IFERROR(VLOOKUP($E621,'SLCC Student'!$A:$R,8,FALSE), IF($E621="", "", "Not yet admitted"))</f>
        <v/>
      </c>
      <c r="D621" s="5" t="str">
        <f>IFERROR(VLOOKUP($E621, 'HS Info'!$A:$D, 3, FALSE), IF($E621="", "",  "Not in HS Info"))</f>
        <v/>
      </c>
      <c r="E621" t="str">
        <f>IF(ISBLANK('HS Info'!A620), "", 'HS Info'!A620)</f>
        <v/>
      </c>
      <c r="F621" s="5" t="str">
        <f>IFERROR(VLOOKUP($E621, 'HS Info'!$A:$D, 4, FALSE), IF($E621="", "", "Not in HS Info"))</f>
        <v/>
      </c>
      <c r="G621" t="str">
        <f>IF(_xlfn.MAXIFS(ACT!$K:$K, ACT!$B:$B, 'Vetting Master'!$C621)&gt;0, _xlfn.MAXIFS(ACT!$K:$K, ACT!$B:$B, 'Vetting Master'!$C621), IF($E621="", "", 0))</f>
        <v/>
      </c>
      <c r="H621" t="str">
        <f>IF(_xlfn.MAXIFS(ACT!$J:$J, ACT!$B:$B, 'Vetting Master'!$C621)&gt;0, _xlfn.MAXIFS(ACT!$J:$J, ACT!$B:$B, 'Vetting Master'!$C621), IF($E621="", "", 0))</f>
        <v/>
      </c>
      <c r="I621" t="str">
        <f>IF(_xlfn.MAXIFS('SLCC Placement'!K:K, 'SLCC Placement'!B:B, 'Vetting Master'!$C621)&gt;0, _xlfn.MAXIFS('SLCC Placement'!K:K, 'SLCC Placement'!B:B, 'Vetting Master'!$C621), IF($E621="", "", 0))</f>
        <v/>
      </c>
      <c r="J621" t="str">
        <f>IF(_xlfn.MAXIFS('SLCC Placement'!J:J, 'SLCC Placement'!B:B, 'Vetting Master'!$C621)&gt;0, _xlfn.MAXIFS('SLCC Placement'!J:J, 'SLCC Placement'!B:B, 'Vetting Master'!$C621), IF($E621="", "", 0))</f>
        <v/>
      </c>
      <c r="K621" s="5" t="str">
        <f>IFERROR(IF(AND(MATCH(C621,'AP Credit'!B:B,0)&gt;0, MATCH("ENGL 1010",'AP Credit'!J:J,0)&gt;0),"Yes","No"), IF($E621="", " ", "No"))</f>
        <v xml:space="preserve"> </v>
      </c>
      <c r="L621" s="11" t="str" cm="1">
        <f t="array" ref="L621">IF($E621="", "", _xlfn.IFNA(_xlfn.IFS( J621&gt;599,  "1210 - Verify C or Better",  AND(J621&gt;499, OR(I621&gt;13, G621&gt;17)), "1060 - Verify C or Better", AND( OR(G621&gt;17, I621&gt;13), OR(H621&gt;22, J621&gt;399)), "1050 - Verify C or Better", OR( H621&gt;21, J621&gt;299), "1010/1030/1040", OR( H621&gt;19, J621&gt;299), "1010/1030", OR( H621&gt;18, J621&gt;299), "1030"), "Verify C or better in Secondary Math 1,2,3"))</f>
        <v/>
      </c>
      <c r="M621" s="4" t="str">
        <f>IFERROR(VLOOKUP($E621, 'HS Info'!$A:$E, 5, FALSE), IF($E621="", "", "Not in HS Info"))</f>
        <v/>
      </c>
      <c r="N621" s="5" t="str">
        <f>IFERROR(VLOOKUP($C621,Holds!$C:$K, 2, FALSE), IF($E621="", "", 0))</f>
        <v/>
      </c>
      <c r="O621" s="7" t="str">
        <f>IF($E621="", "", _xlfn.XLOOKUP(C621, 'SLCC Student'!H:H, 'SLCC Student'!P:P, "Not Found", 0, 1))</f>
        <v/>
      </c>
      <c r="P621" s="5" t="str">
        <f>IFERROR(VLOOKUP($E621, 'SLCC Student'!$A:$Q, 10, FALSE), IF($E621="", "", "Not Admitted"))</f>
        <v/>
      </c>
      <c r="Q621" s="5" t="str">
        <f>IFERROR(VLOOKUP($E621,'SLCC Student'!$A:$Q,12,FALSE),IF($E621="","", "NotAdmitted"))</f>
        <v/>
      </c>
    </row>
    <row r="622" spans="1:17" x14ac:dyDescent="0.2">
      <c r="A622" s="5" t="str">
        <f>IFERROR(VLOOKUP($E622,'HS Info'!$A:$D,2,FALSE),IF($E622="","","Not in HS Info"))</f>
        <v/>
      </c>
      <c r="B622" s="6" t="str">
        <f>IFERROR(VLOOKUP($C622, 'SLCC Student'!$H:$R, 11, FALSE), IF($E622="", "",  "Not yet admitted"))</f>
        <v/>
      </c>
      <c r="C622" s="5" t="str">
        <f>IFERROR(VLOOKUP($E622,'SLCC Student'!$A:$R,8,FALSE), IF($E622="", "", "Not yet admitted"))</f>
        <v/>
      </c>
      <c r="D622" s="5" t="str">
        <f>IFERROR(VLOOKUP($E622, 'HS Info'!$A:$D, 3, FALSE), IF($E622="", "",  "Not in HS Info"))</f>
        <v/>
      </c>
      <c r="E622" t="str">
        <f>IF(ISBLANK('HS Info'!A621), "", 'HS Info'!A621)</f>
        <v/>
      </c>
      <c r="F622" s="5" t="str">
        <f>IFERROR(VLOOKUP($E622, 'HS Info'!$A:$D, 4, FALSE), IF($E622="", "", "Not in HS Info"))</f>
        <v/>
      </c>
      <c r="G622" t="str">
        <f>IF(_xlfn.MAXIFS(ACT!$K:$K, ACT!$B:$B, 'Vetting Master'!$C622)&gt;0, _xlfn.MAXIFS(ACT!$K:$K, ACT!$B:$B, 'Vetting Master'!$C622), IF($E622="", "", 0))</f>
        <v/>
      </c>
      <c r="H622" t="str">
        <f>IF(_xlfn.MAXIFS(ACT!$J:$J, ACT!$B:$B, 'Vetting Master'!$C622)&gt;0, _xlfn.MAXIFS(ACT!$J:$J, ACT!$B:$B, 'Vetting Master'!$C622), IF($E622="", "", 0))</f>
        <v/>
      </c>
      <c r="I622" t="str">
        <f>IF(_xlfn.MAXIFS('SLCC Placement'!K:K, 'SLCC Placement'!B:B, 'Vetting Master'!$C622)&gt;0, _xlfn.MAXIFS('SLCC Placement'!K:K, 'SLCC Placement'!B:B, 'Vetting Master'!$C622), IF($E622="", "", 0))</f>
        <v/>
      </c>
      <c r="J622" t="str">
        <f>IF(_xlfn.MAXIFS('SLCC Placement'!J:J, 'SLCC Placement'!B:B, 'Vetting Master'!$C622)&gt;0, _xlfn.MAXIFS('SLCC Placement'!J:J, 'SLCC Placement'!B:B, 'Vetting Master'!$C622), IF($E622="", "", 0))</f>
        <v/>
      </c>
      <c r="K622" s="5" t="str">
        <f>IFERROR(IF(AND(MATCH(C622,'AP Credit'!B:B,0)&gt;0, MATCH("ENGL 1010",'AP Credit'!J:J,0)&gt;0),"Yes","No"), IF($E622="", " ", "No"))</f>
        <v xml:space="preserve"> </v>
      </c>
      <c r="L622" s="11" t="str" cm="1">
        <f t="array" ref="L622">IF($E622="", "", _xlfn.IFNA(_xlfn.IFS( J622&gt;599,  "1210 - Verify C or Better",  AND(J622&gt;499, OR(I622&gt;13, G622&gt;17)), "1060 - Verify C or Better", AND( OR(G622&gt;17, I622&gt;13), OR(H622&gt;22, J622&gt;399)), "1050 - Verify C or Better", OR( H622&gt;21, J622&gt;299), "1010/1030/1040", OR( H622&gt;19, J622&gt;299), "1010/1030", OR( H622&gt;18, J622&gt;299), "1030"), "Verify C or better in Secondary Math 1,2,3"))</f>
        <v/>
      </c>
      <c r="M622" s="4" t="str">
        <f>IFERROR(VLOOKUP($E622, 'HS Info'!$A:$E, 5, FALSE), IF($E622="", "", "Not in HS Info"))</f>
        <v/>
      </c>
      <c r="N622" s="5" t="str">
        <f>IFERROR(VLOOKUP($C622,Holds!$C:$K, 2, FALSE), IF($E622="", "", 0))</f>
        <v/>
      </c>
      <c r="O622" s="7" t="str">
        <f>IF($E622="", "", _xlfn.XLOOKUP(C622, 'SLCC Student'!H:H, 'SLCC Student'!P:P, "Not Found", 0, 1))</f>
        <v/>
      </c>
      <c r="P622" s="5" t="str">
        <f>IFERROR(VLOOKUP($E622, 'SLCC Student'!$A:$Q, 10, FALSE), IF($E622="", "", "Not Admitted"))</f>
        <v/>
      </c>
      <c r="Q622" s="5" t="str">
        <f>IFERROR(VLOOKUP($E622,'SLCC Student'!$A:$Q,12,FALSE),IF($E622="","", "NotAdmitted"))</f>
        <v/>
      </c>
    </row>
    <row r="623" spans="1:17" x14ac:dyDescent="0.2">
      <c r="A623" s="5" t="str">
        <f>IFERROR(VLOOKUP($E623,'HS Info'!$A:$D,2,FALSE),IF($E623="","","Not in HS Info"))</f>
        <v/>
      </c>
      <c r="B623" s="6" t="str">
        <f>IFERROR(VLOOKUP($C623, 'SLCC Student'!$H:$R, 11, FALSE), IF($E623="", "",  "Not yet admitted"))</f>
        <v/>
      </c>
      <c r="C623" s="5" t="str">
        <f>IFERROR(VLOOKUP($E623,'SLCC Student'!$A:$R,8,FALSE), IF($E623="", "", "Not yet admitted"))</f>
        <v/>
      </c>
      <c r="D623" s="5" t="str">
        <f>IFERROR(VLOOKUP($E623, 'HS Info'!$A:$D, 3, FALSE), IF($E623="", "",  "Not in HS Info"))</f>
        <v/>
      </c>
      <c r="E623" t="str">
        <f>IF(ISBLANK('HS Info'!A622), "", 'HS Info'!A622)</f>
        <v/>
      </c>
      <c r="F623" s="5" t="str">
        <f>IFERROR(VLOOKUP($E623, 'HS Info'!$A:$D, 4, FALSE), IF($E623="", "", "Not in HS Info"))</f>
        <v/>
      </c>
      <c r="G623" t="str">
        <f>IF(_xlfn.MAXIFS(ACT!$K:$K, ACT!$B:$B, 'Vetting Master'!$C623)&gt;0, _xlfn.MAXIFS(ACT!$K:$K, ACT!$B:$B, 'Vetting Master'!$C623), IF($E623="", "", 0))</f>
        <v/>
      </c>
      <c r="H623" t="str">
        <f>IF(_xlfn.MAXIFS(ACT!$J:$J, ACT!$B:$B, 'Vetting Master'!$C623)&gt;0, _xlfn.MAXIFS(ACT!$J:$J, ACT!$B:$B, 'Vetting Master'!$C623), IF($E623="", "", 0))</f>
        <v/>
      </c>
      <c r="I623" t="str">
        <f>IF(_xlfn.MAXIFS('SLCC Placement'!K:K, 'SLCC Placement'!B:B, 'Vetting Master'!$C623)&gt;0, _xlfn.MAXIFS('SLCC Placement'!K:K, 'SLCC Placement'!B:B, 'Vetting Master'!$C623), IF($E623="", "", 0))</f>
        <v/>
      </c>
      <c r="J623" t="str">
        <f>IF(_xlfn.MAXIFS('SLCC Placement'!J:J, 'SLCC Placement'!B:B, 'Vetting Master'!$C623)&gt;0, _xlfn.MAXIFS('SLCC Placement'!J:J, 'SLCC Placement'!B:B, 'Vetting Master'!$C623), IF($E623="", "", 0))</f>
        <v/>
      </c>
      <c r="K623" s="5" t="str">
        <f>IFERROR(IF(AND(MATCH(C623,'AP Credit'!B:B,0)&gt;0, MATCH("ENGL 1010",'AP Credit'!J:J,0)&gt;0),"Yes","No"), IF($E623="", " ", "No"))</f>
        <v xml:space="preserve"> </v>
      </c>
      <c r="L623" s="11" t="str" cm="1">
        <f t="array" ref="L623">IF($E623="", "", _xlfn.IFNA(_xlfn.IFS( J623&gt;599,  "1210 - Verify C or Better",  AND(J623&gt;499, OR(I623&gt;13, G623&gt;17)), "1060 - Verify C or Better", AND( OR(G623&gt;17, I623&gt;13), OR(H623&gt;22, J623&gt;399)), "1050 - Verify C or Better", OR( H623&gt;21, J623&gt;299), "1010/1030/1040", OR( H623&gt;19, J623&gt;299), "1010/1030", OR( H623&gt;18, J623&gt;299), "1030"), "Verify C or better in Secondary Math 1,2,3"))</f>
        <v/>
      </c>
      <c r="M623" s="4" t="str">
        <f>IFERROR(VLOOKUP($E623, 'HS Info'!$A:$E, 5, FALSE), IF($E623="", "", "Not in HS Info"))</f>
        <v/>
      </c>
      <c r="N623" s="5" t="str">
        <f>IFERROR(VLOOKUP($C623,Holds!$C:$K, 2, FALSE), IF($E623="", "", 0))</f>
        <v/>
      </c>
      <c r="O623" s="7" t="str">
        <f>IF($E623="", "", _xlfn.XLOOKUP(C623, 'SLCC Student'!H:H, 'SLCC Student'!P:P, "Not Found", 0, 1))</f>
        <v/>
      </c>
      <c r="P623" s="5" t="str">
        <f>IFERROR(VLOOKUP($E623, 'SLCC Student'!$A:$Q, 10, FALSE), IF($E623="", "", "Not Admitted"))</f>
        <v/>
      </c>
      <c r="Q623" s="5" t="str">
        <f>IFERROR(VLOOKUP($E623,'SLCC Student'!$A:$Q,12,FALSE),IF($E623="","", "NotAdmitted"))</f>
        <v/>
      </c>
    </row>
    <row r="624" spans="1:17" x14ac:dyDescent="0.2">
      <c r="A624" s="5" t="str">
        <f>IFERROR(VLOOKUP($E624,'HS Info'!$A:$D,2,FALSE),IF($E624="","","Not in HS Info"))</f>
        <v/>
      </c>
      <c r="B624" s="6" t="str">
        <f>IFERROR(VLOOKUP($C624, 'SLCC Student'!$H:$R, 11, FALSE), IF($E624="", "",  "Not yet admitted"))</f>
        <v/>
      </c>
      <c r="C624" s="5" t="str">
        <f>IFERROR(VLOOKUP($E624,'SLCC Student'!$A:$R,8,FALSE), IF($E624="", "", "Not yet admitted"))</f>
        <v/>
      </c>
      <c r="D624" s="5" t="str">
        <f>IFERROR(VLOOKUP($E624, 'HS Info'!$A:$D, 3, FALSE), IF($E624="", "",  "Not in HS Info"))</f>
        <v/>
      </c>
      <c r="E624" t="str">
        <f>IF(ISBLANK('HS Info'!A623), "", 'HS Info'!A623)</f>
        <v/>
      </c>
      <c r="F624" s="5" t="str">
        <f>IFERROR(VLOOKUP($E624, 'HS Info'!$A:$D, 4, FALSE), IF($E624="", "", "Not in HS Info"))</f>
        <v/>
      </c>
      <c r="G624" t="str">
        <f>IF(_xlfn.MAXIFS(ACT!$K:$K, ACT!$B:$B, 'Vetting Master'!$C624)&gt;0, _xlfn.MAXIFS(ACT!$K:$K, ACT!$B:$B, 'Vetting Master'!$C624), IF($E624="", "", 0))</f>
        <v/>
      </c>
      <c r="H624" t="str">
        <f>IF(_xlfn.MAXIFS(ACT!$J:$J, ACT!$B:$B, 'Vetting Master'!$C624)&gt;0, _xlfn.MAXIFS(ACT!$J:$J, ACT!$B:$B, 'Vetting Master'!$C624), IF($E624="", "", 0))</f>
        <v/>
      </c>
      <c r="I624" t="str">
        <f>IF(_xlfn.MAXIFS('SLCC Placement'!K:K, 'SLCC Placement'!B:B, 'Vetting Master'!$C624)&gt;0, _xlfn.MAXIFS('SLCC Placement'!K:K, 'SLCC Placement'!B:B, 'Vetting Master'!$C624), IF($E624="", "", 0))</f>
        <v/>
      </c>
      <c r="J624" t="str">
        <f>IF(_xlfn.MAXIFS('SLCC Placement'!J:J, 'SLCC Placement'!B:B, 'Vetting Master'!$C624)&gt;0, _xlfn.MAXIFS('SLCC Placement'!J:J, 'SLCC Placement'!B:B, 'Vetting Master'!$C624), IF($E624="", "", 0))</f>
        <v/>
      </c>
      <c r="K624" s="5" t="str">
        <f>IFERROR(IF(AND(MATCH(C624,'AP Credit'!B:B,0)&gt;0, MATCH("ENGL 1010",'AP Credit'!J:J,0)&gt;0),"Yes","No"), IF($E624="", " ", "No"))</f>
        <v xml:space="preserve"> </v>
      </c>
      <c r="L624" s="11" t="str" cm="1">
        <f t="array" ref="L624">IF($E624="", "", _xlfn.IFNA(_xlfn.IFS( J624&gt;599,  "1210 - Verify C or Better",  AND(J624&gt;499, OR(I624&gt;13, G624&gt;17)), "1060 - Verify C or Better", AND( OR(G624&gt;17, I624&gt;13), OR(H624&gt;22, J624&gt;399)), "1050 - Verify C or Better", OR( H624&gt;21, J624&gt;299), "1010/1030/1040", OR( H624&gt;19, J624&gt;299), "1010/1030", OR( H624&gt;18, J624&gt;299), "1030"), "Verify C or better in Secondary Math 1,2,3"))</f>
        <v/>
      </c>
      <c r="M624" s="4" t="str">
        <f>IFERROR(VLOOKUP($E624, 'HS Info'!$A:$E, 5, FALSE), IF($E624="", "", "Not in HS Info"))</f>
        <v/>
      </c>
      <c r="N624" s="5" t="str">
        <f>IFERROR(VLOOKUP($C624,Holds!$C:$K, 2, FALSE), IF($E624="", "", 0))</f>
        <v/>
      </c>
      <c r="O624" s="7" t="str">
        <f>IF($E624="", "", _xlfn.XLOOKUP(C624, 'SLCC Student'!H:H, 'SLCC Student'!P:P, "Not Found", 0, 1))</f>
        <v/>
      </c>
      <c r="P624" s="5" t="str">
        <f>IFERROR(VLOOKUP($E624, 'SLCC Student'!$A:$Q, 10, FALSE), IF($E624="", "", "Not Admitted"))</f>
        <v/>
      </c>
      <c r="Q624" s="5" t="str">
        <f>IFERROR(VLOOKUP($E624,'SLCC Student'!$A:$Q,12,FALSE),IF($E624="","", "NotAdmitted"))</f>
        <v/>
      </c>
    </row>
    <row r="625" spans="1:17" x14ac:dyDescent="0.2">
      <c r="A625" s="5" t="str">
        <f>IFERROR(VLOOKUP($E625,'HS Info'!$A:$D,2,FALSE),IF($E625="","","Not in HS Info"))</f>
        <v/>
      </c>
      <c r="B625" s="6" t="str">
        <f>IFERROR(VLOOKUP($C625, 'SLCC Student'!$H:$R, 11, FALSE), IF($E625="", "",  "Not yet admitted"))</f>
        <v/>
      </c>
      <c r="C625" s="5" t="str">
        <f>IFERROR(VLOOKUP($E625,'SLCC Student'!$A:$R,8,FALSE), IF($E625="", "", "Not yet admitted"))</f>
        <v/>
      </c>
      <c r="D625" s="5" t="str">
        <f>IFERROR(VLOOKUP($E625, 'HS Info'!$A:$D, 3, FALSE), IF($E625="", "",  "Not in HS Info"))</f>
        <v/>
      </c>
      <c r="E625" t="str">
        <f>IF(ISBLANK('HS Info'!A624), "", 'HS Info'!A624)</f>
        <v/>
      </c>
      <c r="F625" s="5" t="str">
        <f>IFERROR(VLOOKUP($E625, 'HS Info'!$A:$D, 4, FALSE), IF($E625="", "", "Not in HS Info"))</f>
        <v/>
      </c>
      <c r="G625" t="str">
        <f>IF(_xlfn.MAXIFS(ACT!$K:$K, ACT!$B:$B, 'Vetting Master'!$C625)&gt;0, _xlfn.MAXIFS(ACT!$K:$K, ACT!$B:$B, 'Vetting Master'!$C625), IF($E625="", "", 0))</f>
        <v/>
      </c>
      <c r="H625" t="str">
        <f>IF(_xlfn.MAXIFS(ACT!$J:$J, ACT!$B:$B, 'Vetting Master'!$C625)&gt;0, _xlfn.MAXIFS(ACT!$J:$J, ACT!$B:$B, 'Vetting Master'!$C625), IF($E625="", "", 0))</f>
        <v/>
      </c>
      <c r="I625" t="str">
        <f>IF(_xlfn.MAXIFS('SLCC Placement'!K:K, 'SLCC Placement'!B:B, 'Vetting Master'!$C625)&gt;0, _xlfn.MAXIFS('SLCC Placement'!K:K, 'SLCC Placement'!B:B, 'Vetting Master'!$C625), IF($E625="", "", 0))</f>
        <v/>
      </c>
      <c r="J625" t="str">
        <f>IF(_xlfn.MAXIFS('SLCC Placement'!J:J, 'SLCC Placement'!B:B, 'Vetting Master'!$C625)&gt;0, _xlfn.MAXIFS('SLCC Placement'!J:J, 'SLCC Placement'!B:B, 'Vetting Master'!$C625), IF($E625="", "", 0))</f>
        <v/>
      </c>
      <c r="K625" s="5" t="str">
        <f>IFERROR(IF(AND(MATCH(C625,'AP Credit'!B:B,0)&gt;0, MATCH("ENGL 1010",'AP Credit'!J:J,0)&gt;0),"Yes","No"), IF($E625="", " ", "No"))</f>
        <v xml:space="preserve"> </v>
      </c>
      <c r="L625" s="11" t="str" cm="1">
        <f t="array" ref="L625">IF($E625="", "", _xlfn.IFNA(_xlfn.IFS( J625&gt;599,  "1210 - Verify C or Better",  AND(J625&gt;499, OR(I625&gt;13, G625&gt;17)), "1060 - Verify C or Better", AND( OR(G625&gt;17, I625&gt;13), OR(H625&gt;22, J625&gt;399)), "1050 - Verify C or Better", OR( H625&gt;21, J625&gt;299), "1010/1030/1040", OR( H625&gt;19, J625&gt;299), "1010/1030", OR( H625&gt;18, J625&gt;299), "1030"), "Verify C or better in Secondary Math 1,2,3"))</f>
        <v/>
      </c>
      <c r="M625" s="4" t="str">
        <f>IFERROR(VLOOKUP($E625, 'HS Info'!$A:$E, 5, FALSE), IF($E625="", "", "Not in HS Info"))</f>
        <v/>
      </c>
      <c r="N625" s="5" t="str">
        <f>IFERROR(VLOOKUP($C625,Holds!$C:$K, 2, FALSE), IF($E625="", "", 0))</f>
        <v/>
      </c>
      <c r="O625" s="7" t="str">
        <f>IF($E625="", "", _xlfn.XLOOKUP(C625, 'SLCC Student'!H:H, 'SLCC Student'!P:P, "Not Found", 0, 1))</f>
        <v/>
      </c>
      <c r="P625" s="5" t="str">
        <f>IFERROR(VLOOKUP($E625, 'SLCC Student'!$A:$Q, 10, FALSE), IF($E625="", "", "Not Admitted"))</f>
        <v/>
      </c>
      <c r="Q625" s="5" t="str">
        <f>IFERROR(VLOOKUP($E625,'SLCC Student'!$A:$Q,12,FALSE),IF($E625="","", "NotAdmitted"))</f>
        <v/>
      </c>
    </row>
    <row r="626" spans="1:17" x14ac:dyDescent="0.2">
      <c r="A626" s="5" t="str">
        <f>IFERROR(VLOOKUP($E626,'HS Info'!$A:$D,2,FALSE),IF($E626="","","Not in HS Info"))</f>
        <v/>
      </c>
      <c r="B626" s="6" t="str">
        <f>IFERROR(VLOOKUP($C626, 'SLCC Student'!$H:$R, 11, FALSE), IF($E626="", "",  "Not yet admitted"))</f>
        <v/>
      </c>
      <c r="C626" s="5" t="str">
        <f>IFERROR(VLOOKUP($E626,'SLCC Student'!$A:$R,8,FALSE), IF($E626="", "", "Not yet admitted"))</f>
        <v/>
      </c>
      <c r="D626" s="5" t="str">
        <f>IFERROR(VLOOKUP($E626, 'HS Info'!$A:$D, 3, FALSE), IF($E626="", "",  "Not in HS Info"))</f>
        <v/>
      </c>
      <c r="E626" t="str">
        <f>IF(ISBLANK('HS Info'!A625), "", 'HS Info'!A625)</f>
        <v/>
      </c>
      <c r="F626" s="5" t="str">
        <f>IFERROR(VLOOKUP($E626, 'HS Info'!$A:$D, 4, FALSE), IF($E626="", "", "Not in HS Info"))</f>
        <v/>
      </c>
      <c r="G626" t="str">
        <f>IF(_xlfn.MAXIFS(ACT!$K:$K, ACT!$B:$B, 'Vetting Master'!$C626)&gt;0, _xlfn.MAXIFS(ACT!$K:$K, ACT!$B:$B, 'Vetting Master'!$C626), IF($E626="", "", 0))</f>
        <v/>
      </c>
      <c r="H626" t="str">
        <f>IF(_xlfn.MAXIFS(ACT!$J:$J, ACT!$B:$B, 'Vetting Master'!$C626)&gt;0, _xlfn.MAXIFS(ACT!$J:$J, ACT!$B:$B, 'Vetting Master'!$C626), IF($E626="", "", 0))</f>
        <v/>
      </c>
      <c r="I626" t="str">
        <f>IF(_xlfn.MAXIFS('SLCC Placement'!K:K, 'SLCC Placement'!B:B, 'Vetting Master'!$C626)&gt;0, _xlfn.MAXIFS('SLCC Placement'!K:K, 'SLCC Placement'!B:B, 'Vetting Master'!$C626), IF($E626="", "", 0))</f>
        <v/>
      </c>
      <c r="J626" t="str">
        <f>IF(_xlfn.MAXIFS('SLCC Placement'!J:J, 'SLCC Placement'!B:B, 'Vetting Master'!$C626)&gt;0, _xlfn.MAXIFS('SLCC Placement'!J:J, 'SLCC Placement'!B:B, 'Vetting Master'!$C626), IF($E626="", "", 0))</f>
        <v/>
      </c>
      <c r="K626" s="5" t="str">
        <f>IFERROR(IF(AND(MATCH(C626,'AP Credit'!B:B,0)&gt;0, MATCH("ENGL 1010",'AP Credit'!J:J,0)&gt;0),"Yes","No"), IF($E626="", " ", "No"))</f>
        <v xml:space="preserve"> </v>
      </c>
      <c r="L626" s="11" t="str" cm="1">
        <f t="array" ref="L626">IF($E626="", "", _xlfn.IFNA(_xlfn.IFS( J626&gt;599,  "1210 - Verify C or Better",  AND(J626&gt;499, OR(I626&gt;13, G626&gt;17)), "1060 - Verify C or Better", AND( OR(G626&gt;17, I626&gt;13), OR(H626&gt;22, J626&gt;399)), "1050 - Verify C or Better", OR( H626&gt;21, J626&gt;299), "1010/1030/1040", OR( H626&gt;19, J626&gt;299), "1010/1030", OR( H626&gt;18, J626&gt;299), "1030"), "Verify C or better in Secondary Math 1,2,3"))</f>
        <v/>
      </c>
      <c r="M626" s="4" t="str">
        <f>IFERROR(VLOOKUP($E626, 'HS Info'!$A:$E, 5, FALSE), IF($E626="", "", "Not in HS Info"))</f>
        <v/>
      </c>
      <c r="N626" s="5" t="str">
        <f>IFERROR(VLOOKUP($C626,Holds!$C:$K, 2, FALSE), IF($E626="", "", 0))</f>
        <v/>
      </c>
      <c r="O626" s="7" t="str">
        <f>IF($E626="", "", _xlfn.XLOOKUP(C626, 'SLCC Student'!H:H, 'SLCC Student'!P:P, "Not Found", 0, 1))</f>
        <v/>
      </c>
      <c r="P626" s="5" t="str">
        <f>IFERROR(VLOOKUP($E626, 'SLCC Student'!$A:$Q, 10, FALSE), IF($E626="", "", "Not Admitted"))</f>
        <v/>
      </c>
      <c r="Q626" s="5" t="str">
        <f>IFERROR(VLOOKUP($E626,'SLCC Student'!$A:$Q,12,FALSE),IF($E626="","", "NotAdmitted"))</f>
        <v/>
      </c>
    </row>
    <row r="627" spans="1:17" x14ac:dyDescent="0.2">
      <c r="A627" s="5" t="str">
        <f>IFERROR(VLOOKUP($E627,'HS Info'!$A:$D,2,FALSE),IF($E627="","","Not in HS Info"))</f>
        <v/>
      </c>
      <c r="B627" s="6" t="str">
        <f>IFERROR(VLOOKUP($C627, 'SLCC Student'!$H:$R, 11, FALSE), IF($E627="", "",  "Not yet admitted"))</f>
        <v/>
      </c>
      <c r="C627" s="5" t="str">
        <f>IFERROR(VLOOKUP($E627,'SLCC Student'!$A:$R,8,FALSE), IF($E627="", "", "Not yet admitted"))</f>
        <v/>
      </c>
      <c r="D627" s="5" t="str">
        <f>IFERROR(VLOOKUP($E627, 'HS Info'!$A:$D, 3, FALSE), IF($E627="", "",  "Not in HS Info"))</f>
        <v/>
      </c>
      <c r="E627" t="str">
        <f>IF(ISBLANK('HS Info'!A626), "", 'HS Info'!A626)</f>
        <v/>
      </c>
      <c r="F627" s="5" t="str">
        <f>IFERROR(VLOOKUP($E627, 'HS Info'!$A:$D, 4, FALSE), IF($E627="", "", "Not in HS Info"))</f>
        <v/>
      </c>
      <c r="G627" t="str">
        <f>IF(_xlfn.MAXIFS(ACT!$K:$K, ACT!$B:$B, 'Vetting Master'!$C627)&gt;0, _xlfn.MAXIFS(ACT!$K:$K, ACT!$B:$B, 'Vetting Master'!$C627), IF($E627="", "", 0))</f>
        <v/>
      </c>
      <c r="H627" t="str">
        <f>IF(_xlfn.MAXIFS(ACT!$J:$J, ACT!$B:$B, 'Vetting Master'!$C627)&gt;0, _xlfn.MAXIFS(ACT!$J:$J, ACT!$B:$B, 'Vetting Master'!$C627), IF($E627="", "", 0))</f>
        <v/>
      </c>
      <c r="I627" t="str">
        <f>IF(_xlfn.MAXIFS('SLCC Placement'!K:K, 'SLCC Placement'!B:B, 'Vetting Master'!$C627)&gt;0, _xlfn.MAXIFS('SLCC Placement'!K:K, 'SLCC Placement'!B:B, 'Vetting Master'!$C627), IF($E627="", "", 0))</f>
        <v/>
      </c>
      <c r="J627" t="str">
        <f>IF(_xlfn.MAXIFS('SLCC Placement'!J:J, 'SLCC Placement'!B:B, 'Vetting Master'!$C627)&gt;0, _xlfn.MAXIFS('SLCC Placement'!J:J, 'SLCC Placement'!B:B, 'Vetting Master'!$C627), IF($E627="", "", 0))</f>
        <v/>
      </c>
      <c r="K627" s="5" t="str">
        <f>IFERROR(IF(AND(MATCH(C627,'AP Credit'!B:B,0)&gt;0, MATCH("ENGL 1010",'AP Credit'!J:J,0)&gt;0),"Yes","No"), IF($E627="", " ", "No"))</f>
        <v xml:space="preserve"> </v>
      </c>
      <c r="L627" s="11" t="str" cm="1">
        <f t="array" ref="L627">IF($E627="", "", _xlfn.IFNA(_xlfn.IFS( J627&gt;599,  "1210 - Verify C or Better",  AND(J627&gt;499, OR(I627&gt;13, G627&gt;17)), "1060 - Verify C or Better", AND( OR(G627&gt;17, I627&gt;13), OR(H627&gt;22, J627&gt;399)), "1050 - Verify C or Better", OR( H627&gt;21, J627&gt;299), "1010/1030/1040", OR( H627&gt;19, J627&gt;299), "1010/1030", OR( H627&gt;18, J627&gt;299), "1030"), "Verify C or better in Secondary Math 1,2,3"))</f>
        <v/>
      </c>
      <c r="M627" s="4" t="str">
        <f>IFERROR(VLOOKUP($E627, 'HS Info'!$A:$E, 5, FALSE), IF($E627="", "", "Not in HS Info"))</f>
        <v/>
      </c>
      <c r="N627" s="5" t="str">
        <f>IFERROR(VLOOKUP($C627,Holds!$C:$K, 2, FALSE), IF($E627="", "", 0))</f>
        <v/>
      </c>
      <c r="O627" s="7" t="str">
        <f>IF($E627="", "", _xlfn.XLOOKUP(C627, 'SLCC Student'!H:H, 'SLCC Student'!P:P, "Not Found", 0, 1))</f>
        <v/>
      </c>
      <c r="P627" s="5" t="str">
        <f>IFERROR(VLOOKUP($E627, 'SLCC Student'!$A:$Q, 10, FALSE), IF($E627="", "", "Not Admitted"))</f>
        <v/>
      </c>
      <c r="Q627" s="5" t="str">
        <f>IFERROR(VLOOKUP($E627,'SLCC Student'!$A:$Q,12,FALSE),IF($E627="","", "NotAdmitted"))</f>
        <v/>
      </c>
    </row>
    <row r="628" spans="1:17" x14ac:dyDescent="0.2">
      <c r="A628" s="5" t="str">
        <f>IFERROR(VLOOKUP($E628,'HS Info'!$A:$D,2,FALSE),IF($E628="","","Not in HS Info"))</f>
        <v/>
      </c>
      <c r="B628" s="6" t="str">
        <f>IFERROR(VLOOKUP($C628, 'SLCC Student'!$H:$R, 11, FALSE), IF($E628="", "",  "Not yet admitted"))</f>
        <v/>
      </c>
      <c r="C628" s="5" t="str">
        <f>IFERROR(VLOOKUP($E628,'SLCC Student'!$A:$R,8,FALSE), IF($E628="", "", "Not yet admitted"))</f>
        <v/>
      </c>
      <c r="D628" s="5" t="str">
        <f>IFERROR(VLOOKUP($E628, 'HS Info'!$A:$D, 3, FALSE), IF($E628="", "",  "Not in HS Info"))</f>
        <v/>
      </c>
      <c r="E628" t="str">
        <f>IF(ISBLANK('HS Info'!A627), "", 'HS Info'!A627)</f>
        <v/>
      </c>
      <c r="F628" s="5" t="str">
        <f>IFERROR(VLOOKUP($E628, 'HS Info'!$A:$D, 4, FALSE), IF($E628="", "", "Not in HS Info"))</f>
        <v/>
      </c>
      <c r="G628" t="str">
        <f>IF(_xlfn.MAXIFS(ACT!$K:$K, ACT!$B:$B, 'Vetting Master'!$C628)&gt;0, _xlfn.MAXIFS(ACT!$K:$K, ACT!$B:$B, 'Vetting Master'!$C628), IF($E628="", "", 0))</f>
        <v/>
      </c>
      <c r="H628" t="str">
        <f>IF(_xlfn.MAXIFS(ACT!$J:$J, ACT!$B:$B, 'Vetting Master'!$C628)&gt;0, _xlfn.MAXIFS(ACT!$J:$J, ACT!$B:$B, 'Vetting Master'!$C628), IF($E628="", "", 0))</f>
        <v/>
      </c>
      <c r="I628" t="str">
        <f>IF(_xlfn.MAXIFS('SLCC Placement'!K:K, 'SLCC Placement'!B:B, 'Vetting Master'!$C628)&gt;0, _xlfn.MAXIFS('SLCC Placement'!K:K, 'SLCC Placement'!B:B, 'Vetting Master'!$C628), IF($E628="", "", 0))</f>
        <v/>
      </c>
      <c r="J628" t="str">
        <f>IF(_xlfn.MAXIFS('SLCC Placement'!J:J, 'SLCC Placement'!B:B, 'Vetting Master'!$C628)&gt;0, _xlfn.MAXIFS('SLCC Placement'!J:J, 'SLCC Placement'!B:B, 'Vetting Master'!$C628), IF($E628="", "", 0))</f>
        <v/>
      </c>
      <c r="K628" s="5" t="str">
        <f>IFERROR(IF(AND(MATCH(C628,'AP Credit'!B:B,0)&gt;0, MATCH("ENGL 1010",'AP Credit'!J:J,0)&gt;0),"Yes","No"), IF($E628="", " ", "No"))</f>
        <v xml:space="preserve"> </v>
      </c>
      <c r="L628" s="11" t="str" cm="1">
        <f t="array" ref="L628">IF($E628="", "", _xlfn.IFNA(_xlfn.IFS( J628&gt;599,  "1210 - Verify C or Better",  AND(J628&gt;499, OR(I628&gt;13, G628&gt;17)), "1060 - Verify C or Better", AND( OR(G628&gt;17, I628&gt;13), OR(H628&gt;22, J628&gt;399)), "1050 - Verify C or Better", OR( H628&gt;21, J628&gt;299), "1010/1030/1040", OR( H628&gt;19, J628&gt;299), "1010/1030", OR( H628&gt;18, J628&gt;299), "1030"), "Verify C or better in Secondary Math 1,2,3"))</f>
        <v/>
      </c>
      <c r="M628" s="4" t="str">
        <f>IFERROR(VLOOKUP($E628, 'HS Info'!$A:$E, 5, FALSE), IF($E628="", "", "Not in HS Info"))</f>
        <v/>
      </c>
      <c r="N628" s="5" t="str">
        <f>IFERROR(VLOOKUP($C628,Holds!$C:$K, 2, FALSE), IF($E628="", "", 0))</f>
        <v/>
      </c>
      <c r="O628" s="7" t="str">
        <f>IF($E628="", "", _xlfn.XLOOKUP(C628, 'SLCC Student'!H:H, 'SLCC Student'!P:P, "Not Found", 0, 1))</f>
        <v/>
      </c>
      <c r="P628" s="5" t="str">
        <f>IFERROR(VLOOKUP($E628, 'SLCC Student'!$A:$Q, 10, FALSE), IF($E628="", "", "Not Admitted"))</f>
        <v/>
      </c>
      <c r="Q628" s="5" t="str">
        <f>IFERROR(VLOOKUP($E628,'SLCC Student'!$A:$Q,12,FALSE),IF($E628="","", "NotAdmitted"))</f>
        <v/>
      </c>
    </row>
    <row r="629" spans="1:17" x14ac:dyDescent="0.2">
      <c r="A629" s="5" t="str">
        <f>IFERROR(VLOOKUP($E629,'HS Info'!$A:$D,2,FALSE),IF($E629="","","Not in HS Info"))</f>
        <v/>
      </c>
      <c r="B629" s="6" t="str">
        <f>IFERROR(VLOOKUP($C629, 'SLCC Student'!$H:$R, 11, FALSE), IF($E629="", "",  "Not yet admitted"))</f>
        <v/>
      </c>
      <c r="C629" s="5" t="str">
        <f>IFERROR(VLOOKUP($E629,'SLCC Student'!$A:$R,8,FALSE), IF($E629="", "", "Not yet admitted"))</f>
        <v/>
      </c>
      <c r="D629" s="5" t="str">
        <f>IFERROR(VLOOKUP($E629, 'HS Info'!$A:$D, 3, FALSE), IF($E629="", "",  "Not in HS Info"))</f>
        <v/>
      </c>
      <c r="E629" t="str">
        <f>IF(ISBLANK('HS Info'!A628), "", 'HS Info'!A628)</f>
        <v/>
      </c>
      <c r="F629" s="5" t="str">
        <f>IFERROR(VLOOKUP($E629, 'HS Info'!$A:$D, 4, FALSE), IF($E629="", "", "Not in HS Info"))</f>
        <v/>
      </c>
      <c r="G629" t="str">
        <f>IF(_xlfn.MAXIFS(ACT!$K:$K, ACT!$B:$B, 'Vetting Master'!$C629)&gt;0, _xlfn.MAXIFS(ACT!$K:$K, ACT!$B:$B, 'Vetting Master'!$C629), IF($E629="", "", 0))</f>
        <v/>
      </c>
      <c r="H629" t="str">
        <f>IF(_xlfn.MAXIFS(ACT!$J:$J, ACT!$B:$B, 'Vetting Master'!$C629)&gt;0, _xlfn.MAXIFS(ACT!$J:$J, ACT!$B:$B, 'Vetting Master'!$C629), IF($E629="", "", 0))</f>
        <v/>
      </c>
      <c r="I629" t="str">
        <f>IF(_xlfn.MAXIFS('SLCC Placement'!K:K, 'SLCC Placement'!B:B, 'Vetting Master'!$C629)&gt;0, _xlfn.MAXIFS('SLCC Placement'!K:K, 'SLCC Placement'!B:B, 'Vetting Master'!$C629), IF($E629="", "", 0))</f>
        <v/>
      </c>
      <c r="J629" t="str">
        <f>IF(_xlfn.MAXIFS('SLCC Placement'!J:J, 'SLCC Placement'!B:B, 'Vetting Master'!$C629)&gt;0, _xlfn.MAXIFS('SLCC Placement'!J:J, 'SLCC Placement'!B:B, 'Vetting Master'!$C629), IF($E629="", "", 0))</f>
        <v/>
      </c>
      <c r="K629" s="5" t="str">
        <f>IFERROR(IF(AND(MATCH(C629,'AP Credit'!B:B,0)&gt;0, MATCH("ENGL 1010",'AP Credit'!J:J,0)&gt;0),"Yes","No"), IF($E629="", " ", "No"))</f>
        <v xml:space="preserve"> </v>
      </c>
      <c r="L629" s="11" t="str" cm="1">
        <f t="array" ref="L629">IF($E629="", "", _xlfn.IFNA(_xlfn.IFS( J629&gt;599,  "1210 - Verify C or Better",  AND(J629&gt;499, OR(I629&gt;13, G629&gt;17)), "1060 - Verify C or Better", AND( OR(G629&gt;17, I629&gt;13), OR(H629&gt;22, J629&gt;399)), "1050 - Verify C or Better", OR( H629&gt;21, J629&gt;299), "1010/1030/1040", OR( H629&gt;19, J629&gt;299), "1010/1030", OR( H629&gt;18, J629&gt;299), "1030"), "Verify C or better in Secondary Math 1,2,3"))</f>
        <v/>
      </c>
      <c r="M629" s="4" t="str">
        <f>IFERROR(VLOOKUP($E629, 'HS Info'!$A:$E, 5, FALSE), IF($E629="", "", "Not in HS Info"))</f>
        <v/>
      </c>
      <c r="N629" s="5" t="str">
        <f>IFERROR(VLOOKUP($C629,Holds!$C:$K, 2, FALSE), IF($E629="", "", 0))</f>
        <v/>
      </c>
      <c r="O629" s="7" t="str">
        <f>IF($E629="", "", _xlfn.XLOOKUP(C629, 'SLCC Student'!H:H, 'SLCC Student'!P:P, "Not Found", 0, 1))</f>
        <v/>
      </c>
      <c r="P629" s="5" t="str">
        <f>IFERROR(VLOOKUP($E629, 'SLCC Student'!$A:$Q, 10, FALSE), IF($E629="", "", "Not Admitted"))</f>
        <v/>
      </c>
      <c r="Q629" s="5" t="str">
        <f>IFERROR(VLOOKUP($E629,'SLCC Student'!$A:$Q,12,FALSE),IF($E629="","", "NotAdmitted"))</f>
        <v/>
      </c>
    </row>
    <row r="630" spans="1:17" x14ac:dyDescent="0.2">
      <c r="A630" s="5" t="str">
        <f>IFERROR(VLOOKUP($E630,'HS Info'!$A:$D,2,FALSE),IF($E630="","","Not in HS Info"))</f>
        <v/>
      </c>
      <c r="B630" s="6" t="str">
        <f>IFERROR(VLOOKUP($C630, 'SLCC Student'!$H:$R, 11, FALSE), IF($E630="", "",  "Not yet admitted"))</f>
        <v/>
      </c>
      <c r="C630" s="5" t="str">
        <f>IFERROR(VLOOKUP($E630,'SLCC Student'!$A:$R,8,FALSE), IF($E630="", "", "Not yet admitted"))</f>
        <v/>
      </c>
      <c r="D630" s="5" t="str">
        <f>IFERROR(VLOOKUP($E630, 'HS Info'!$A:$D, 3, FALSE), IF($E630="", "",  "Not in HS Info"))</f>
        <v/>
      </c>
      <c r="E630" t="str">
        <f>IF(ISBLANK('HS Info'!A629), "", 'HS Info'!A629)</f>
        <v/>
      </c>
      <c r="F630" s="5" t="str">
        <f>IFERROR(VLOOKUP($E630, 'HS Info'!$A:$D, 4, FALSE), IF($E630="", "", "Not in HS Info"))</f>
        <v/>
      </c>
      <c r="G630" t="str">
        <f>IF(_xlfn.MAXIFS(ACT!$K:$K, ACT!$B:$B, 'Vetting Master'!$C630)&gt;0, _xlfn.MAXIFS(ACT!$K:$K, ACT!$B:$B, 'Vetting Master'!$C630), IF($E630="", "", 0))</f>
        <v/>
      </c>
      <c r="H630" t="str">
        <f>IF(_xlfn.MAXIFS(ACT!$J:$J, ACT!$B:$B, 'Vetting Master'!$C630)&gt;0, _xlfn.MAXIFS(ACT!$J:$J, ACT!$B:$B, 'Vetting Master'!$C630), IF($E630="", "", 0))</f>
        <v/>
      </c>
      <c r="I630" t="str">
        <f>IF(_xlfn.MAXIFS('SLCC Placement'!K:K, 'SLCC Placement'!B:B, 'Vetting Master'!$C630)&gt;0, _xlfn.MAXIFS('SLCC Placement'!K:K, 'SLCC Placement'!B:B, 'Vetting Master'!$C630), IF($E630="", "", 0))</f>
        <v/>
      </c>
      <c r="J630" t="str">
        <f>IF(_xlfn.MAXIFS('SLCC Placement'!J:J, 'SLCC Placement'!B:B, 'Vetting Master'!$C630)&gt;0, _xlfn.MAXIFS('SLCC Placement'!J:J, 'SLCC Placement'!B:B, 'Vetting Master'!$C630), IF($E630="", "", 0))</f>
        <v/>
      </c>
      <c r="K630" s="5" t="str">
        <f>IFERROR(IF(AND(MATCH(C630,'AP Credit'!B:B,0)&gt;0, MATCH("ENGL 1010",'AP Credit'!J:J,0)&gt;0),"Yes","No"), IF($E630="", " ", "No"))</f>
        <v xml:space="preserve"> </v>
      </c>
      <c r="L630" s="11" t="str" cm="1">
        <f t="array" ref="L630">IF($E630="", "", _xlfn.IFNA(_xlfn.IFS( J630&gt;599,  "1210 - Verify C or Better",  AND(J630&gt;499, OR(I630&gt;13, G630&gt;17)), "1060 - Verify C or Better", AND( OR(G630&gt;17, I630&gt;13), OR(H630&gt;22, J630&gt;399)), "1050 - Verify C or Better", OR( H630&gt;21, J630&gt;299), "1010/1030/1040", OR( H630&gt;19, J630&gt;299), "1010/1030", OR( H630&gt;18, J630&gt;299), "1030"), "Verify C or better in Secondary Math 1,2,3"))</f>
        <v/>
      </c>
      <c r="M630" s="4" t="str">
        <f>IFERROR(VLOOKUP($E630, 'HS Info'!$A:$E, 5, FALSE), IF($E630="", "", "Not in HS Info"))</f>
        <v/>
      </c>
      <c r="N630" s="5" t="str">
        <f>IFERROR(VLOOKUP($C630,Holds!$C:$K, 2, FALSE), IF($E630="", "", 0))</f>
        <v/>
      </c>
      <c r="O630" s="7" t="str">
        <f>IF($E630="", "", _xlfn.XLOOKUP(C630, 'SLCC Student'!H:H, 'SLCC Student'!P:P, "Not Found", 0, 1))</f>
        <v/>
      </c>
      <c r="P630" s="5" t="str">
        <f>IFERROR(VLOOKUP($E630, 'SLCC Student'!$A:$Q, 10, FALSE), IF($E630="", "", "Not Admitted"))</f>
        <v/>
      </c>
      <c r="Q630" s="5" t="str">
        <f>IFERROR(VLOOKUP($E630,'SLCC Student'!$A:$Q,12,FALSE),IF($E630="","", "NotAdmitted"))</f>
        <v/>
      </c>
    </row>
    <row r="631" spans="1:17" x14ac:dyDescent="0.2">
      <c r="A631" s="5" t="str">
        <f>IFERROR(VLOOKUP($E631,'HS Info'!$A:$D,2,FALSE),IF($E631="","","Not in HS Info"))</f>
        <v/>
      </c>
      <c r="B631" s="6" t="str">
        <f>IFERROR(VLOOKUP($C631, 'SLCC Student'!$H:$R, 11, FALSE), IF($E631="", "",  "Not yet admitted"))</f>
        <v/>
      </c>
      <c r="C631" s="5" t="str">
        <f>IFERROR(VLOOKUP($E631,'SLCC Student'!$A:$R,8,FALSE), IF($E631="", "", "Not yet admitted"))</f>
        <v/>
      </c>
      <c r="D631" s="5" t="str">
        <f>IFERROR(VLOOKUP($E631, 'HS Info'!$A:$D, 3, FALSE), IF($E631="", "",  "Not in HS Info"))</f>
        <v/>
      </c>
      <c r="E631" t="str">
        <f>IF(ISBLANK('HS Info'!A630), "", 'HS Info'!A630)</f>
        <v/>
      </c>
      <c r="F631" s="5" t="str">
        <f>IFERROR(VLOOKUP($E631, 'HS Info'!$A:$D, 4, FALSE), IF($E631="", "", "Not in HS Info"))</f>
        <v/>
      </c>
      <c r="G631" t="str">
        <f>IF(_xlfn.MAXIFS(ACT!$K:$K, ACT!$B:$B, 'Vetting Master'!$C631)&gt;0, _xlfn.MAXIFS(ACT!$K:$K, ACT!$B:$B, 'Vetting Master'!$C631), IF($E631="", "", 0))</f>
        <v/>
      </c>
      <c r="H631" t="str">
        <f>IF(_xlfn.MAXIFS(ACT!$J:$J, ACT!$B:$B, 'Vetting Master'!$C631)&gt;0, _xlfn.MAXIFS(ACT!$J:$J, ACT!$B:$B, 'Vetting Master'!$C631), IF($E631="", "", 0))</f>
        <v/>
      </c>
      <c r="I631" t="str">
        <f>IF(_xlfn.MAXIFS('SLCC Placement'!K:K, 'SLCC Placement'!B:B, 'Vetting Master'!$C631)&gt;0, _xlfn.MAXIFS('SLCC Placement'!K:K, 'SLCC Placement'!B:B, 'Vetting Master'!$C631), IF($E631="", "", 0))</f>
        <v/>
      </c>
      <c r="J631" t="str">
        <f>IF(_xlfn.MAXIFS('SLCC Placement'!J:J, 'SLCC Placement'!B:B, 'Vetting Master'!$C631)&gt;0, _xlfn.MAXIFS('SLCC Placement'!J:J, 'SLCC Placement'!B:B, 'Vetting Master'!$C631), IF($E631="", "", 0))</f>
        <v/>
      </c>
      <c r="K631" s="5" t="str">
        <f>IFERROR(IF(AND(MATCH(C631,'AP Credit'!B:B,0)&gt;0, MATCH("ENGL 1010",'AP Credit'!J:J,0)&gt;0),"Yes","No"), IF($E631="", " ", "No"))</f>
        <v xml:space="preserve"> </v>
      </c>
      <c r="L631" s="11" t="str" cm="1">
        <f t="array" ref="L631">IF($E631="", "", _xlfn.IFNA(_xlfn.IFS( J631&gt;599,  "1210 - Verify C or Better",  AND(J631&gt;499, OR(I631&gt;13, G631&gt;17)), "1060 - Verify C or Better", AND( OR(G631&gt;17, I631&gt;13), OR(H631&gt;22, J631&gt;399)), "1050 - Verify C or Better", OR( H631&gt;21, J631&gt;299), "1010/1030/1040", OR( H631&gt;19, J631&gt;299), "1010/1030", OR( H631&gt;18, J631&gt;299), "1030"), "Verify C or better in Secondary Math 1,2,3"))</f>
        <v/>
      </c>
      <c r="M631" s="4" t="str">
        <f>IFERROR(VLOOKUP($E631, 'HS Info'!$A:$E, 5, FALSE), IF($E631="", "", "Not in HS Info"))</f>
        <v/>
      </c>
      <c r="N631" s="5" t="str">
        <f>IFERROR(VLOOKUP($C631,Holds!$C:$K, 2, FALSE), IF($E631="", "", 0))</f>
        <v/>
      </c>
      <c r="O631" s="7" t="str">
        <f>IF($E631="", "", _xlfn.XLOOKUP(C631, 'SLCC Student'!H:H, 'SLCC Student'!P:P, "Not Found", 0, 1))</f>
        <v/>
      </c>
      <c r="P631" s="5" t="str">
        <f>IFERROR(VLOOKUP($E631, 'SLCC Student'!$A:$Q, 10, FALSE), IF($E631="", "", "Not Admitted"))</f>
        <v/>
      </c>
      <c r="Q631" s="5" t="str">
        <f>IFERROR(VLOOKUP($E631,'SLCC Student'!$A:$Q,12,FALSE),IF($E631="","", "NotAdmitted"))</f>
        <v/>
      </c>
    </row>
    <row r="632" spans="1:17" x14ac:dyDescent="0.2">
      <c r="A632" s="5" t="str">
        <f>IFERROR(VLOOKUP($E632,'HS Info'!$A:$D,2,FALSE),IF($E632="","","Not in HS Info"))</f>
        <v/>
      </c>
      <c r="B632" s="6" t="str">
        <f>IFERROR(VLOOKUP($C632, 'SLCC Student'!$H:$R, 11, FALSE), IF($E632="", "",  "Not yet admitted"))</f>
        <v/>
      </c>
      <c r="C632" s="5" t="str">
        <f>IFERROR(VLOOKUP($E632,'SLCC Student'!$A:$R,8,FALSE), IF($E632="", "", "Not yet admitted"))</f>
        <v/>
      </c>
      <c r="D632" s="5" t="str">
        <f>IFERROR(VLOOKUP($E632, 'HS Info'!$A:$D, 3, FALSE), IF($E632="", "",  "Not in HS Info"))</f>
        <v/>
      </c>
      <c r="E632" t="str">
        <f>IF(ISBLANK('HS Info'!A631), "", 'HS Info'!A631)</f>
        <v/>
      </c>
      <c r="F632" s="5" t="str">
        <f>IFERROR(VLOOKUP($E632, 'HS Info'!$A:$D, 4, FALSE), IF($E632="", "", "Not in HS Info"))</f>
        <v/>
      </c>
      <c r="G632" t="str">
        <f>IF(_xlfn.MAXIFS(ACT!$K:$K, ACT!$B:$B, 'Vetting Master'!$C632)&gt;0, _xlfn.MAXIFS(ACT!$K:$K, ACT!$B:$B, 'Vetting Master'!$C632), IF($E632="", "", 0))</f>
        <v/>
      </c>
      <c r="H632" t="str">
        <f>IF(_xlfn.MAXIFS(ACT!$J:$J, ACT!$B:$B, 'Vetting Master'!$C632)&gt;0, _xlfn.MAXIFS(ACT!$J:$J, ACT!$B:$B, 'Vetting Master'!$C632), IF($E632="", "", 0))</f>
        <v/>
      </c>
      <c r="I632" t="str">
        <f>IF(_xlfn.MAXIFS('SLCC Placement'!K:K, 'SLCC Placement'!B:B, 'Vetting Master'!$C632)&gt;0, _xlfn.MAXIFS('SLCC Placement'!K:K, 'SLCC Placement'!B:B, 'Vetting Master'!$C632), IF($E632="", "", 0))</f>
        <v/>
      </c>
      <c r="J632" t="str">
        <f>IF(_xlfn.MAXIFS('SLCC Placement'!J:J, 'SLCC Placement'!B:B, 'Vetting Master'!$C632)&gt;0, _xlfn.MAXIFS('SLCC Placement'!J:J, 'SLCC Placement'!B:B, 'Vetting Master'!$C632), IF($E632="", "", 0))</f>
        <v/>
      </c>
      <c r="K632" s="5" t="str">
        <f>IFERROR(IF(AND(MATCH(C632,'AP Credit'!B:B,0)&gt;0, MATCH("ENGL 1010",'AP Credit'!J:J,0)&gt;0),"Yes","No"), IF($E632="", " ", "No"))</f>
        <v xml:space="preserve"> </v>
      </c>
      <c r="L632" s="11" t="str" cm="1">
        <f t="array" ref="L632">IF($E632="", "", _xlfn.IFNA(_xlfn.IFS( J632&gt;599,  "1210 - Verify C or Better",  AND(J632&gt;499, OR(I632&gt;13, G632&gt;17)), "1060 - Verify C or Better", AND( OR(G632&gt;17, I632&gt;13), OR(H632&gt;22, J632&gt;399)), "1050 - Verify C or Better", OR( H632&gt;21, J632&gt;299), "1010/1030/1040", OR( H632&gt;19, J632&gt;299), "1010/1030", OR( H632&gt;18, J632&gt;299), "1030"), "Verify C or better in Secondary Math 1,2,3"))</f>
        <v/>
      </c>
      <c r="M632" s="4" t="str">
        <f>IFERROR(VLOOKUP($E632, 'HS Info'!$A:$E, 5, FALSE), IF($E632="", "", "Not in HS Info"))</f>
        <v/>
      </c>
      <c r="N632" s="5" t="str">
        <f>IFERROR(VLOOKUP($C632,Holds!$C:$K, 2, FALSE), IF($E632="", "", 0))</f>
        <v/>
      </c>
      <c r="O632" s="7" t="str">
        <f>IF($E632="", "", _xlfn.XLOOKUP(C632, 'SLCC Student'!H:H, 'SLCC Student'!P:P, "Not Found", 0, 1))</f>
        <v/>
      </c>
      <c r="P632" s="5" t="str">
        <f>IFERROR(VLOOKUP($E632, 'SLCC Student'!$A:$Q, 10, FALSE), IF($E632="", "", "Not Admitted"))</f>
        <v/>
      </c>
      <c r="Q632" s="5" t="str">
        <f>IFERROR(VLOOKUP($E632,'SLCC Student'!$A:$Q,12,FALSE),IF($E632="","", "NotAdmitted"))</f>
        <v/>
      </c>
    </row>
    <row r="633" spans="1:17" x14ac:dyDescent="0.2">
      <c r="A633" s="5" t="str">
        <f>IFERROR(VLOOKUP($E633,'HS Info'!$A:$D,2,FALSE),IF($E633="","","Not in HS Info"))</f>
        <v/>
      </c>
      <c r="B633" s="6" t="str">
        <f>IFERROR(VLOOKUP($C633, 'SLCC Student'!$H:$R, 11, FALSE), IF($E633="", "",  "Not yet admitted"))</f>
        <v/>
      </c>
      <c r="C633" s="5" t="str">
        <f>IFERROR(VLOOKUP($E633,'SLCC Student'!$A:$R,8,FALSE), IF($E633="", "", "Not yet admitted"))</f>
        <v/>
      </c>
      <c r="D633" s="5" t="str">
        <f>IFERROR(VLOOKUP($E633, 'HS Info'!$A:$D, 3, FALSE), IF($E633="", "",  "Not in HS Info"))</f>
        <v/>
      </c>
      <c r="E633" t="str">
        <f>IF(ISBLANK('HS Info'!A632), "", 'HS Info'!A632)</f>
        <v/>
      </c>
      <c r="F633" s="5" t="str">
        <f>IFERROR(VLOOKUP($E633, 'HS Info'!$A:$D, 4, FALSE), IF($E633="", "", "Not in HS Info"))</f>
        <v/>
      </c>
      <c r="G633" t="str">
        <f>IF(_xlfn.MAXIFS(ACT!$K:$K, ACT!$B:$B, 'Vetting Master'!$C633)&gt;0, _xlfn.MAXIFS(ACT!$K:$K, ACT!$B:$B, 'Vetting Master'!$C633), IF($E633="", "", 0))</f>
        <v/>
      </c>
      <c r="H633" t="str">
        <f>IF(_xlfn.MAXIFS(ACT!$J:$J, ACT!$B:$B, 'Vetting Master'!$C633)&gt;0, _xlfn.MAXIFS(ACT!$J:$J, ACT!$B:$B, 'Vetting Master'!$C633), IF($E633="", "", 0))</f>
        <v/>
      </c>
      <c r="I633" t="str">
        <f>IF(_xlfn.MAXIFS('SLCC Placement'!K:K, 'SLCC Placement'!B:B, 'Vetting Master'!$C633)&gt;0, _xlfn.MAXIFS('SLCC Placement'!K:K, 'SLCC Placement'!B:B, 'Vetting Master'!$C633), IF($E633="", "", 0))</f>
        <v/>
      </c>
      <c r="J633" t="str">
        <f>IF(_xlfn.MAXIFS('SLCC Placement'!J:J, 'SLCC Placement'!B:B, 'Vetting Master'!$C633)&gt;0, _xlfn.MAXIFS('SLCC Placement'!J:J, 'SLCC Placement'!B:B, 'Vetting Master'!$C633), IF($E633="", "", 0))</f>
        <v/>
      </c>
      <c r="K633" s="5" t="str">
        <f>IFERROR(IF(AND(MATCH(C633,'AP Credit'!B:B,0)&gt;0, MATCH("ENGL 1010",'AP Credit'!J:J,0)&gt;0),"Yes","No"), IF($E633="", " ", "No"))</f>
        <v xml:space="preserve"> </v>
      </c>
      <c r="L633" s="11" t="str" cm="1">
        <f t="array" ref="L633">IF($E633="", "", _xlfn.IFNA(_xlfn.IFS( J633&gt;599,  "1210 - Verify C or Better",  AND(J633&gt;499, OR(I633&gt;13, G633&gt;17)), "1060 - Verify C or Better", AND( OR(G633&gt;17, I633&gt;13), OR(H633&gt;22, J633&gt;399)), "1050 - Verify C or Better", OR( H633&gt;21, J633&gt;299), "1010/1030/1040", OR( H633&gt;19, J633&gt;299), "1010/1030", OR( H633&gt;18, J633&gt;299), "1030"), "Verify C or better in Secondary Math 1,2,3"))</f>
        <v/>
      </c>
      <c r="M633" s="4" t="str">
        <f>IFERROR(VLOOKUP($E633, 'HS Info'!$A:$E, 5, FALSE), IF($E633="", "", "Not in HS Info"))</f>
        <v/>
      </c>
      <c r="N633" s="5" t="str">
        <f>IFERROR(VLOOKUP($C633,Holds!$C:$K, 2, FALSE), IF($E633="", "", 0))</f>
        <v/>
      </c>
      <c r="O633" s="7" t="str">
        <f>IF($E633="", "", _xlfn.XLOOKUP(C633, 'SLCC Student'!H:H, 'SLCC Student'!P:P, "Not Found", 0, 1))</f>
        <v/>
      </c>
      <c r="P633" s="5" t="str">
        <f>IFERROR(VLOOKUP($E633, 'SLCC Student'!$A:$Q, 10, FALSE), IF($E633="", "", "Not Admitted"))</f>
        <v/>
      </c>
      <c r="Q633" s="5" t="str">
        <f>IFERROR(VLOOKUP($E633,'SLCC Student'!$A:$Q,12,FALSE),IF($E633="","", "NotAdmitted"))</f>
        <v/>
      </c>
    </row>
    <row r="634" spans="1:17" x14ac:dyDescent="0.2">
      <c r="A634" s="5" t="str">
        <f>IFERROR(VLOOKUP($E634,'HS Info'!$A:$D,2,FALSE),IF($E634="","","Not in HS Info"))</f>
        <v/>
      </c>
      <c r="B634" s="6" t="str">
        <f>IFERROR(VLOOKUP($C634, 'SLCC Student'!$H:$R, 11, FALSE), IF($E634="", "",  "Not yet admitted"))</f>
        <v/>
      </c>
      <c r="C634" s="5" t="str">
        <f>IFERROR(VLOOKUP($E634,'SLCC Student'!$A:$R,8,FALSE), IF($E634="", "", "Not yet admitted"))</f>
        <v/>
      </c>
      <c r="D634" s="5" t="str">
        <f>IFERROR(VLOOKUP($E634, 'HS Info'!$A:$D, 3, FALSE), IF($E634="", "",  "Not in HS Info"))</f>
        <v/>
      </c>
      <c r="E634" t="str">
        <f>IF(ISBLANK('HS Info'!A633), "", 'HS Info'!A633)</f>
        <v/>
      </c>
      <c r="F634" s="5" t="str">
        <f>IFERROR(VLOOKUP($E634, 'HS Info'!$A:$D, 4, FALSE), IF($E634="", "", "Not in HS Info"))</f>
        <v/>
      </c>
      <c r="G634" t="str">
        <f>IF(_xlfn.MAXIFS(ACT!$K:$K, ACT!$B:$B, 'Vetting Master'!$C634)&gt;0, _xlfn.MAXIFS(ACT!$K:$K, ACT!$B:$B, 'Vetting Master'!$C634), IF($E634="", "", 0))</f>
        <v/>
      </c>
      <c r="H634" t="str">
        <f>IF(_xlfn.MAXIFS(ACT!$J:$J, ACT!$B:$B, 'Vetting Master'!$C634)&gt;0, _xlfn.MAXIFS(ACT!$J:$J, ACT!$B:$B, 'Vetting Master'!$C634), IF($E634="", "", 0))</f>
        <v/>
      </c>
      <c r="I634" t="str">
        <f>IF(_xlfn.MAXIFS('SLCC Placement'!K:K, 'SLCC Placement'!B:B, 'Vetting Master'!$C634)&gt;0, _xlfn.MAXIFS('SLCC Placement'!K:K, 'SLCC Placement'!B:B, 'Vetting Master'!$C634), IF($E634="", "", 0))</f>
        <v/>
      </c>
      <c r="J634" t="str">
        <f>IF(_xlfn.MAXIFS('SLCC Placement'!J:J, 'SLCC Placement'!B:B, 'Vetting Master'!$C634)&gt;0, _xlfn.MAXIFS('SLCC Placement'!J:J, 'SLCC Placement'!B:B, 'Vetting Master'!$C634), IF($E634="", "", 0))</f>
        <v/>
      </c>
      <c r="K634" s="5" t="str">
        <f>IFERROR(IF(AND(MATCH(C634,'AP Credit'!B:B,0)&gt;0, MATCH("ENGL 1010",'AP Credit'!J:J,0)&gt;0),"Yes","No"), IF($E634="", " ", "No"))</f>
        <v xml:space="preserve"> </v>
      </c>
      <c r="L634" s="11" t="str" cm="1">
        <f t="array" ref="L634">IF($E634="", "", _xlfn.IFNA(_xlfn.IFS( J634&gt;599,  "1210 - Verify C or Better",  AND(J634&gt;499, OR(I634&gt;13, G634&gt;17)), "1060 - Verify C or Better", AND( OR(G634&gt;17, I634&gt;13), OR(H634&gt;22, J634&gt;399)), "1050 - Verify C or Better", OR( H634&gt;21, J634&gt;299), "1010/1030/1040", OR( H634&gt;19, J634&gt;299), "1010/1030", OR( H634&gt;18, J634&gt;299), "1030"), "Verify C or better in Secondary Math 1,2,3"))</f>
        <v/>
      </c>
      <c r="M634" s="4" t="str">
        <f>IFERROR(VLOOKUP($E634, 'HS Info'!$A:$E, 5, FALSE), IF($E634="", "", "Not in HS Info"))</f>
        <v/>
      </c>
      <c r="N634" s="5" t="str">
        <f>IFERROR(VLOOKUP($C634,Holds!$C:$K, 2, FALSE), IF($E634="", "", 0))</f>
        <v/>
      </c>
      <c r="O634" s="7" t="str">
        <f>IF($E634="", "", _xlfn.XLOOKUP(C634, 'SLCC Student'!H:H, 'SLCC Student'!P:P, "Not Found", 0, 1))</f>
        <v/>
      </c>
      <c r="P634" s="5" t="str">
        <f>IFERROR(VLOOKUP($E634, 'SLCC Student'!$A:$Q, 10, FALSE), IF($E634="", "", "Not Admitted"))</f>
        <v/>
      </c>
      <c r="Q634" s="5" t="str">
        <f>IFERROR(VLOOKUP($E634,'SLCC Student'!$A:$Q,12,FALSE),IF($E634="","", "NotAdmitted"))</f>
        <v/>
      </c>
    </row>
    <row r="635" spans="1:17" x14ac:dyDescent="0.2">
      <c r="A635" s="5" t="str">
        <f>IFERROR(VLOOKUP($E635,'HS Info'!$A:$D,2,FALSE),IF($E635="","","Not in HS Info"))</f>
        <v/>
      </c>
      <c r="B635" s="6" t="str">
        <f>IFERROR(VLOOKUP($C635, 'SLCC Student'!$H:$R, 11, FALSE), IF($E635="", "",  "Not yet admitted"))</f>
        <v/>
      </c>
      <c r="C635" s="5" t="str">
        <f>IFERROR(VLOOKUP($E635,'SLCC Student'!$A:$R,8,FALSE), IF($E635="", "", "Not yet admitted"))</f>
        <v/>
      </c>
      <c r="D635" s="5" t="str">
        <f>IFERROR(VLOOKUP($E635, 'HS Info'!$A:$D, 3, FALSE), IF($E635="", "",  "Not in HS Info"))</f>
        <v/>
      </c>
      <c r="E635" t="str">
        <f>IF(ISBLANK('HS Info'!A634), "", 'HS Info'!A634)</f>
        <v/>
      </c>
      <c r="F635" s="5" t="str">
        <f>IFERROR(VLOOKUP($E635, 'HS Info'!$A:$D, 4, FALSE), IF($E635="", "", "Not in HS Info"))</f>
        <v/>
      </c>
      <c r="G635" t="str">
        <f>IF(_xlfn.MAXIFS(ACT!$K:$K, ACT!$B:$B, 'Vetting Master'!$C635)&gt;0, _xlfn.MAXIFS(ACT!$K:$K, ACT!$B:$B, 'Vetting Master'!$C635), IF($E635="", "", 0))</f>
        <v/>
      </c>
      <c r="H635" t="str">
        <f>IF(_xlfn.MAXIFS(ACT!$J:$J, ACT!$B:$B, 'Vetting Master'!$C635)&gt;0, _xlfn.MAXIFS(ACT!$J:$J, ACT!$B:$B, 'Vetting Master'!$C635), IF($E635="", "", 0))</f>
        <v/>
      </c>
      <c r="I635" t="str">
        <f>IF(_xlfn.MAXIFS('SLCC Placement'!K:K, 'SLCC Placement'!B:B, 'Vetting Master'!$C635)&gt;0, _xlfn.MAXIFS('SLCC Placement'!K:K, 'SLCC Placement'!B:B, 'Vetting Master'!$C635), IF($E635="", "", 0))</f>
        <v/>
      </c>
      <c r="J635" t="str">
        <f>IF(_xlfn.MAXIFS('SLCC Placement'!J:J, 'SLCC Placement'!B:B, 'Vetting Master'!$C635)&gt;0, _xlfn.MAXIFS('SLCC Placement'!J:J, 'SLCC Placement'!B:B, 'Vetting Master'!$C635), IF($E635="", "", 0))</f>
        <v/>
      </c>
      <c r="K635" s="5" t="str">
        <f>IFERROR(IF(AND(MATCH(C635,'AP Credit'!B:B,0)&gt;0, MATCH("ENGL 1010",'AP Credit'!J:J,0)&gt;0),"Yes","No"), IF($E635="", " ", "No"))</f>
        <v xml:space="preserve"> </v>
      </c>
      <c r="L635" s="11" t="str" cm="1">
        <f t="array" ref="L635">IF($E635="", "", _xlfn.IFNA(_xlfn.IFS( J635&gt;599,  "1210 - Verify C or Better",  AND(J635&gt;499, OR(I635&gt;13, G635&gt;17)), "1060 - Verify C or Better", AND( OR(G635&gt;17, I635&gt;13), OR(H635&gt;22, J635&gt;399)), "1050 - Verify C or Better", OR( H635&gt;21, J635&gt;299), "1010/1030/1040", OR( H635&gt;19, J635&gt;299), "1010/1030", OR( H635&gt;18, J635&gt;299), "1030"), "Verify C or better in Secondary Math 1,2,3"))</f>
        <v/>
      </c>
      <c r="M635" s="4" t="str">
        <f>IFERROR(VLOOKUP($E635, 'HS Info'!$A:$E, 5, FALSE), IF($E635="", "", "Not in HS Info"))</f>
        <v/>
      </c>
      <c r="N635" s="5" t="str">
        <f>IFERROR(VLOOKUP($C635,Holds!$C:$K, 2, FALSE), IF($E635="", "", 0))</f>
        <v/>
      </c>
      <c r="O635" s="7" t="str">
        <f>IF($E635="", "", _xlfn.XLOOKUP(C635, 'SLCC Student'!H:H, 'SLCC Student'!P:P, "Not Found", 0, 1))</f>
        <v/>
      </c>
      <c r="P635" s="5" t="str">
        <f>IFERROR(VLOOKUP($E635, 'SLCC Student'!$A:$Q, 10, FALSE), IF($E635="", "", "Not Admitted"))</f>
        <v/>
      </c>
      <c r="Q635" s="5" t="str">
        <f>IFERROR(VLOOKUP($E635,'SLCC Student'!$A:$Q,12,FALSE),IF($E635="","", "NotAdmitted"))</f>
        <v/>
      </c>
    </row>
    <row r="636" spans="1:17" x14ac:dyDescent="0.2">
      <c r="A636" s="5" t="str">
        <f>IFERROR(VLOOKUP($E636,'HS Info'!$A:$D,2,FALSE),IF($E636="","","Not in HS Info"))</f>
        <v/>
      </c>
      <c r="B636" s="6" t="str">
        <f>IFERROR(VLOOKUP($C636, 'SLCC Student'!$H:$R, 11, FALSE), IF($E636="", "",  "Not yet admitted"))</f>
        <v/>
      </c>
      <c r="C636" s="5" t="str">
        <f>IFERROR(VLOOKUP($E636,'SLCC Student'!$A:$R,8,FALSE), IF($E636="", "", "Not yet admitted"))</f>
        <v/>
      </c>
      <c r="D636" s="5" t="str">
        <f>IFERROR(VLOOKUP($E636, 'HS Info'!$A:$D, 3, FALSE), IF($E636="", "",  "Not in HS Info"))</f>
        <v/>
      </c>
      <c r="E636" t="str">
        <f>IF(ISBLANK('HS Info'!A635), "", 'HS Info'!A635)</f>
        <v/>
      </c>
      <c r="F636" s="5" t="str">
        <f>IFERROR(VLOOKUP($E636, 'HS Info'!$A:$D, 4, FALSE), IF($E636="", "", "Not in HS Info"))</f>
        <v/>
      </c>
      <c r="G636" t="str">
        <f>IF(_xlfn.MAXIFS(ACT!$K:$K, ACT!$B:$B, 'Vetting Master'!$C636)&gt;0, _xlfn.MAXIFS(ACT!$K:$K, ACT!$B:$B, 'Vetting Master'!$C636), IF($E636="", "", 0))</f>
        <v/>
      </c>
      <c r="H636" t="str">
        <f>IF(_xlfn.MAXIFS(ACT!$J:$J, ACT!$B:$B, 'Vetting Master'!$C636)&gt;0, _xlfn.MAXIFS(ACT!$J:$J, ACT!$B:$B, 'Vetting Master'!$C636), IF($E636="", "", 0))</f>
        <v/>
      </c>
      <c r="I636" t="str">
        <f>IF(_xlfn.MAXIFS('SLCC Placement'!K:K, 'SLCC Placement'!B:B, 'Vetting Master'!$C636)&gt;0, _xlfn.MAXIFS('SLCC Placement'!K:K, 'SLCC Placement'!B:B, 'Vetting Master'!$C636), IF($E636="", "", 0))</f>
        <v/>
      </c>
      <c r="J636" t="str">
        <f>IF(_xlfn.MAXIFS('SLCC Placement'!J:J, 'SLCC Placement'!B:B, 'Vetting Master'!$C636)&gt;0, _xlfn.MAXIFS('SLCC Placement'!J:J, 'SLCC Placement'!B:B, 'Vetting Master'!$C636), IF($E636="", "", 0))</f>
        <v/>
      </c>
      <c r="K636" s="5" t="str">
        <f>IFERROR(IF(AND(MATCH(C636,'AP Credit'!B:B,0)&gt;0, MATCH("ENGL 1010",'AP Credit'!J:J,0)&gt;0),"Yes","No"), IF($E636="", " ", "No"))</f>
        <v xml:space="preserve"> </v>
      </c>
      <c r="L636" s="11" t="str" cm="1">
        <f t="array" ref="L636">IF($E636="", "", _xlfn.IFNA(_xlfn.IFS( J636&gt;599,  "1210 - Verify C or Better",  AND(J636&gt;499, OR(I636&gt;13, G636&gt;17)), "1060 - Verify C or Better", AND( OR(G636&gt;17, I636&gt;13), OR(H636&gt;22, J636&gt;399)), "1050 - Verify C or Better", OR( H636&gt;21, J636&gt;299), "1010/1030/1040", OR( H636&gt;19, J636&gt;299), "1010/1030", OR( H636&gt;18, J636&gt;299), "1030"), "Verify C or better in Secondary Math 1,2,3"))</f>
        <v/>
      </c>
      <c r="M636" s="4" t="str">
        <f>IFERROR(VLOOKUP($E636, 'HS Info'!$A:$E, 5, FALSE), IF($E636="", "", "Not in HS Info"))</f>
        <v/>
      </c>
      <c r="N636" s="5" t="str">
        <f>IFERROR(VLOOKUP($C636,Holds!$C:$K, 2, FALSE), IF($E636="", "", 0))</f>
        <v/>
      </c>
      <c r="O636" s="7" t="str">
        <f>IF($E636="", "", _xlfn.XLOOKUP(C636, 'SLCC Student'!H:H, 'SLCC Student'!P:P, "Not Found", 0, 1))</f>
        <v/>
      </c>
      <c r="P636" s="5" t="str">
        <f>IFERROR(VLOOKUP($E636, 'SLCC Student'!$A:$Q, 10, FALSE), IF($E636="", "", "Not Admitted"))</f>
        <v/>
      </c>
      <c r="Q636" s="5" t="str">
        <f>IFERROR(VLOOKUP($E636,'SLCC Student'!$A:$Q,12,FALSE),IF($E636="","", "NotAdmitted"))</f>
        <v/>
      </c>
    </row>
    <row r="637" spans="1:17" x14ac:dyDescent="0.2">
      <c r="A637" s="5" t="str">
        <f>IFERROR(VLOOKUP($E637,'HS Info'!$A:$D,2,FALSE),IF($E637="","","Not in HS Info"))</f>
        <v/>
      </c>
      <c r="B637" s="6" t="str">
        <f>IFERROR(VLOOKUP($C637, 'SLCC Student'!$H:$R, 11, FALSE), IF($E637="", "",  "Not yet admitted"))</f>
        <v/>
      </c>
      <c r="C637" s="5" t="str">
        <f>IFERROR(VLOOKUP($E637,'SLCC Student'!$A:$R,8,FALSE), IF($E637="", "", "Not yet admitted"))</f>
        <v/>
      </c>
      <c r="D637" s="5" t="str">
        <f>IFERROR(VLOOKUP($E637, 'HS Info'!$A:$D, 3, FALSE), IF($E637="", "",  "Not in HS Info"))</f>
        <v/>
      </c>
      <c r="E637" t="str">
        <f>IF(ISBLANK('HS Info'!A636), "", 'HS Info'!A636)</f>
        <v/>
      </c>
      <c r="F637" s="5" t="str">
        <f>IFERROR(VLOOKUP($E637, 'HS Info'!$A:$D, 4, FALSE), IF($E637="", "", "Not in HS Info"))</f>
        <v/>
      </c>
      <c r="G637" t="str">
        <f>IF(_xlfn.MAXIFS(ACT!$K:$K, ACT!$B:$B, 'Vetting Master'!$C637)&gt;0, _xlfn.MAXIFS(ACT!$K:$K, ACT!$B:$B, 'Vetting Master'!$C637), IF($E637="", "", 0))</f>
        <v/>
      </c>
      <c r="H637" t="str">
        <f>IF(_xlfn.MAXIFS(ACT!$J:$J, ACT!$B:$B, 'Vetting Master'!$C637)&gt;0, _xlfn.MAXIFS(ACT!$J:$J, ACT!$B:$B, 'Vetting Master'!$C637), IF($E637="", "", 0))</f>
        <v/>
      </c>
      <c r="I637" t="str">
        <f>IF(_xlfn.MAXIFS('SLCC Placement'!K:K, 'SLCC Placement'!B:B, 'Vetting Master'!$C637)&gt;0, _xlfn.MAXIFS('SLCC Placement'!K:K, 'SLCC Placement'!B:B, 'Vetting Master'!$C637), IF($E637="", "", 0))</f>
        <v/>
      </c>
      <c r="J637" t="str">
        <f>IF(_xlfn.MAXIFS('SLCC Placement'!J:J, 'SLCC Placement'!B:B, 'Vetting Master'!$C637)&gt;0, _xlfn.MAXIFS('SLCC Placement'!J:J, 'SLCC Placement'!B:B, 'Vetting Master'!$C637), IF($E637="", "", 0))</f>
        <v/>
      </c>
      <c r="K637" s="5" t="str">
        <f>IFERROR(IF(AND(MATCH(C637,'AP Credit'!B:B,0)&gt;0, MATCH("ENGL 1010",'AP Credit'!J:J,0)&gt;0),"Yes","No"), IF($E637="", " ", "No"))</f>
        <v xml:space="preserve"> </v>
      </c>
      <c r="L637" s="11" t="str" cm="1">
        <f t="array" ref="L637">IF($E637="", "", _xlfn.IFNA(_xlfn.IFS( J637&gt;599,  "1210 - Verify C or Better",  AND(J637&gt;499, OR(I637&gt;13, G637&gt;17)), "1060 - Verify C or Better", AND( OR(G637&gt;17, I637&gt;13), OR(H637&gt;22, J637&gt;399)), "1050 - Verify C or Better", OR( H637&gt;21, J637&gt;299), "1010/1030/1040", OR( H637&gt;19, J637&gt;299), "1010/1030", OR( H637&gt;18, J637&gt;299), "1030"), "Verify C or better in Secondary Math 1,2,3"))</f>
        <v/>
      </c>
      <c r="M637" s="4" t="str">
        <f>IFERROR(VLOOKUP($E637, 'HS Info'!$A:$E, 5, FALSE), IF($E637="", "", "Not in HS Info"))</f>
        <v/>
      </c>
      <c r="N637" s="5" t="str">
        <f>IFERROR(VLOOKUP($C637,Holds!$C:$K, 2, FALSE), IF($E637="", "", 0))</f>
        <v/>
      </c>
      <c r="O637" s="7" t="str">
        <f>IF($E637="", "", _xlfn.XLOOKUP(C637, 'SLCC Student'!H:H, 'SLCC Student'!P:P, "Not Found", 0, 1))</f>
        <v/>
      </c>
      <c r="P637" s="5" t="str">
        <f>IFERROR(VLOOKUP($E637, 'SLCC Student'!$A:$Q, 10, FALSE), IF($E637="", "", "Not Admitted"))</f>
        <v/>
      </c>
      <c r="Q637" s="5" t="str">
        <f>IFERROR(VLOOKUP($E637,'SLCC Student'!$A:$Q,12,FALSE),IF($E637="","", "NotAdmitted"))</f>
        <v/>
      </c>
    </row>
    <row r="638" spans="1:17" x14ac:dyDescent="0.2">
      <c r="A638" s="5" t="str">
        <f>IFERROR(VLOOKUP($E638,'HS Info'!$A:$D,2,FALSE),IF($E638="","","Not in HS Info"))</f>
        <v/>
      </c>
      <c r="B638" s="6" t="str">
        <f>IFERROR(VLOOKUP($C638, 'SLCC Student'!$H:$R, 11, FALSE), IF($E638="", "",  "Not yet admitted"))</f>
        <v/>
      </c>
      <c r="C638" s="5" t="str">
        <f>IFERROR(VLOOKUP($E638,'SLCC Student'!$A:$R,8,FALSE), IF($E638="", "", "Not yet admitted"))</f>
        <v/>
      </c>
      <c r="D638" s="5" t="str">
        <f>IFERROR(VLOOKUP($E638, 'HS Info'!$A:$D, 3, FALSE), IF($E638="", "",  "Not in HS Info"))</f>
        <v/>
      </c>
      <c r="E638" t="str">
        <f>IF(ISBLANK('HS Info'!A637), "", 'HS Info'!A637)</f>
        <v/>
      </c>
      <c r="F638" s="5" t="str">
        <f>IFERROR(VLOOKUP($E638, 'HS Info'!$A:$D, 4, FALSE), IF($E638="", "", "Not in HS Info"))</f>
        <v/>
      </c>
      <c r="G638" t="str">
        <f>IF(_xlfn.MAXIFS(ACT!$K:$K, ACT!$B:$B, 'Vetting Master'!$C638)&gt;0, _xlfn.MAXIFS(ACT!$K:$K, ACT!$B:$B, 'Vetting Master'!$C638), IF($E638="", "", 0))</f>
        <v/>
      </c>
      <c r="H638" t="str">
        <f>IF(_xlfn.MAXIFS(ACT!$J:$J, ACT!$B:$B, 'Vetting Master'!$C638)&gt;0, _xlfn.MAXIFS(ACT!$J:$J, ACT!$B:$B, 'Vetting Master'!$C638), IF($E638="", "", 0))</f>
        <v/>
      </c>
      <c r="I638" t="str">
        <f>IF(_xlfn.MAXIFS('SLCC Placement'!K:K, 'SLCC Placement'!B:B, 'Vetting Master'!$C638)&gt;0, _xlfn.MAXIFS('SLCC Placement'!K:K, 'SLCC Placement'!B:B, 'Vetting Master'!$C638), IF($E638="", "", 0))</f>
        <v/>
      </c>
      <c r="J638" t="str">
        <f>IF(_xlfn.MAXIFS('SLCC Placement'!J:J, 'SLCC Placement'!B:B, 'Vetting Master'!$C638)&gt;0, _xlfn.MAXIFS('SLCC Placement'!J:J, 'SLCC Placement'!B:B, 'Vetting Master'!$C638), IF($E638="", "", 0))</f>
        <v/>
      </c>
      <c r="K638" s="5" t="str">
        <f>IFERROR(IF(AND(MATCH(C638,'AP Credit'!B:B,0)&gt;0, MATCH("ENGL 1010",'AP Credit'!J:J,0)&gt;0),"Yes","No"), IF($E638="", " ", "No"))</f>
        <v xml:space="preserve"> </v>
      </c>
      <c r="L638" s="11" t="str" cm="1">
        <f t="array" ref="L638">IF($E638="", "", _xlfn.IFNA(_xlfn.IFS( J638&gt;599,  "1210 - Verify C or Better",  AND(J638&gt;499, OR(I638&gt;13, G638&gt;17)), "1060 - Verify C or Better", AND( OR(G638&gt;17, I638&gt;13), OR(H638&gt;22, J638&gt;399)), "1050 - Verify C or Better", OR( H638&gt;21, J638&gt;299), "1010/1030/1040", OR( H638&gt;19, J638&gt;299), "1010/1030", OR( H638&gt;18, J638&gt;299), "1030"), "Verify C or better in Secondary Math 1,2,3"))</f>
        <v/>
      </c>
      <c r="M638" s="4" t="str">
        <f>IFERROR(VLOOKUP($E638, 'HS Info'!$A:$E, 5, FALSE), IF($E638="", "", "Not in HS Info"))</f>
        <v/>
      </c>
      <c r="N638" s="5" t="str">
        <f>IFERROR(VLOOKUP($C638,Holds!$C:$K, 2, FALSE), IF($E638="", "", 0))</f>
        <v/>
      </c>
      <c r="O638" s="7" t="str">
        <f>IF($E638="", "", _xlfn.XLOOKUP(C638, 'SLCC Student'!H:H, 'SLCC Student'!P:P, "Not Found", 0, 1))</f>
        <v/>
      </c>
      <c r="P638" s="5" t="str">
        <f>IFERROR(VLOOKUP($E638, 'SLCC Student'!$A:$Q, 10, FALSE), IF($E638="", "", "Not Admitted"))</f>
        <v/>
      </c>
      <c r="Q638" s="5" t="str">
        <f>IFERROR(VLOOKUP($E638,'SLCC Student'!$A:$Q,12,FALSE),IF($E638="","", "NotAdmitted"))</f>
        <v/>
      </c>
    </row>
    <row r="639" spans="1:17" x14ac:dyDescent="0.2">
      <c r="A639" s="5" t="str">
        <f>IFERROR(VLOOKUP($E639,'HS Info'!$A:$D,2,FALSE),IF($E639="","","Not in HS Info"))</f>
        <v/>
      </c>
      <c r="B639" s="6" t="str">
        <f>IFERROR(VLOOKUP($C639, 'SLCC Student'!$H:$R, 11, FALSE), IF($E639="", "",  "Not yet admitted"))</f>
        <v/>
      </c>
      <c r="C639" s="5" t="str">
        <f>IFERROR(VLOOKUP($E639,'SLCC Student'!$A:$R,8,FALSE), IF($E639="", "", "Not yet admitted"))</f>
        <v/>
      </c>
      <c r="D639" s="5" t="str">
        <f>IFERROR(VLOOKUP($E639, 'HS Info'!$A:$D, 3, FALSE), IF($E639="", "",  "Not in HS Info"))</f>
        <v/>
      </c>
      <c r="E639" t="str">
        <f>IF(ISBLANK('HS Info'!A638), "", 'HS Info'!A638)</f>
        <v/>
      </c>
      <c r="F639" s="5" t="str">
        <f>IFERROR(VLOOKUP($E639, 'HS Info'!$A:$D, 4, FALSE), IF($E639="", "", "Not in HS Info"))</f>
        <v/>
      </c>
      <c r="G639" t="str">
        <f>IF(_xlfn.MAXIFS(ACT!$K:$K, ACT!$B:$B, 'Vetting Master'!$C639)&gt;0, _xlfn.MAXIFS(ACT!$K:$K, ACT!$B:$B, 'Vetting Master'!$C639), IF($E639="", "", 0))</f>
        <v/>
      </c>
      <c r="H639" t="str">
        <f>IF(_xlfn.MAXIFS(ACT!$J:$J, ACT!$B:$B, 'Vetting Master'!$C639)&gt;0, _xlfn.MAXIFS(ACT!$J:$J, ACT!$B:$B, 'Vetting Master'!$C639), IF($E639="", "", 0))</f>
        <v/>
      </c>
      <c r="I639" t="str">
        <f>IF(_xlfn.MAXIFS('SLCC Placement'!K:K, 'SLCC Placement'!B:B, 'Vetting Master'!$C639)&gt;0, _xlfn.MAXIFS('SLCC Placement'!K:K, 'SLCC Placement'!B:B, 'Vetting Master'!$C639), IF($E639="", "", 0))</f>
        <v/>
      </c>
      <c r="J639" t="str">
        <f>IF(_xlfn.MAXIFS('SLCC Placement'!J:J, 'SLCC Placement'!B:B, 'Vetting Master'!$C639)&gt;0, _xlfn.MAXIFS('SLCC Placement'!J:J, 'SLCC Placement'!B:B, 'Vetting Master'!$C639), IF($E639="", "", 0))</f>
        <v/>
      </c>
      <c r="K639" s="5" t="str">
        <f>IFERROR(IF(AND(MATCH(C639,'AP Credit'!B:B,0)&gt;0, MATCH("ENGL 1010",'AP Credit'!J:J,0)&gt;0),"Yes","No"), IF($E639="", " ", "No"))</f>
        <v xml:space="preserve"> </v>
      </c>
      <c r="L639" s="11" t="str" cm="1">
        <f t="array" ref="L639">IF($E639="", "", _xlfn.IFNA(_xlfn.IFS( J639&gt;599,  "1210 - Verify C or Better",  AND(J639&gt;499, OR(I639&gt;13, G639&gt;17)), "1060 - Verify C or Better", AND( OR(G639&gt;17, I639&gt;13), OR(H639&gt;22, J639&gt;399)), "1050 - Verify C or Better", OR( H639&gt;21, J639&gt;299), "1010/1030/1040", OR( H639&gt;19, J639&gt;299), "1010/1030", OR( H639&gt;18, J639&gt;299), "1030"), "Verify C or better in Secondary Math 1,2,3"))</f>
        <v/>
      </c>
      <c r="M639" s="4" t="str">
        <f>IFERROR(VLOOKUP($E639, 'HS Info'!$A:$E, 5, FALSE), IF($E639="", "", "Not in HS Info"))</f>
        <v/>
      </c>
      <c r="N639" s="5" t="str">
        <f>IFERROR(VLOOKUP($C639,Holds!$C:$K, 2, FALSE), IF($E639="", "", 0))</f>
        <v/>
      </c>
      <c r="O639" s="7" t="str">
        <f>IF($E639="", "", _xlfn.XLOOKUP(C639, 'SLCC Student'!H:H, 'SLCC Student'!P:P, "Not Found", 0, 1))</f>
        <v/>
      </c>
      <c r="P639" s="5" t="str">
        <f>IFERROR(VLOOKUP($E639, 'SLCC Student'!$A:$Q, 10, FALSE), IF($E639="", "", "Not Admitted"))</f>
        <v/>
      </c>
      <c r="Q639" s="5" t="str">
        <f>IFERROR(VLOOKUP($E639,'SLCC Student'!$A:$Q,12,FALSE),IF($E639="","", "NotAdmitted"))</f>
        <v/>
      </c>
    </row>
    <row r="640" spans="1:17" x14ac:dyDescent="0.2">
      <c r="A640" s="5" t="str">
        <f>IFERROR(VLOOKUP($E640,'HS Info'!$A:$D,2,FALSE),IF($E640="","","Not in HS Info"))</f>
        <v/>
      </c>
      <c r="B640" s="6" t="str">
        <f>IFERROR(VLOOKUP($C640, 'SLCC Student'!$H:$R, 11, FALSE), IF($E640="", "",  "Not yet admitted"))</f>
        <v/>
      </c>
      <c r="C640" s="5" t="str">
        <f>IFERROR(VLOOKUP($E640,'SLCC Student'!$A:$R,8,FALSE), IF($E640="", "", "Not yet admitted"))</f>
        <v/>
      </c>
      <c r="D640" s="5" t="str">
        <f>IFERROR(VLOOKUP($E640, 'HS Info'!$A:$D, 3, FALSE), IF($E640="", "",  "Not in HS Info"))</f>
        <v/>
      </c>
      <c r="E640" t="str">
        <f>IF(ISBLANK('HS Info'!A639), "", 'HS Info'!A639)</f>
        <v/>
      </c>
      <c r="F640" s="5" t="str">
        <f>IFERROR(VLOOKUP($E640, 'HS Info'!$A:$D, 4, FALSE), IF($E640="", "", "Not in HS Info"))</f>
        <v/>
      </c>
      <c r="G640" t="str">
        <f>IF(_xlfn.MAXIFS(ACT!$K:$K, ACT!$B:$B, 'Vetting Master'!$C640)&gt;0, _xlfn.MAXIFS(ACT!$K:$K, ACT!$B:$B, 'Vetting Master'!$C640), IF($E640="", "", 0))</f>
        <v/>
      </c>
      <c r="H640" t="str">
        <f>IF(_xlfn.MAXIFS(ACT!$J:$J, ACT!$B:$B, 'Vetting Master'!$C640)&gt;0, _xlfn.MAXIFS(ACT!$J:$J, ACT!$B:$B, 'Vetting Master'!$C640), IF($E640="", "", 0))</f>
        <v/>
      </c>
      <c r="I640" t="str">
        <f>IF(_xlfn.MAXIFS('SLCC Placement'!K:K, 'SLCC Placement'!B:B, 'Vetting Master'!$C640)&gt;0, _xlfn.MAXIFS('SLCC Placement'!K:K, 'SLCC Placement'!B:B, 'Vetting Master'!$C640), IF($E640="", "", 0))</f>
        <v/>
      </c>
      <c r="J640" t="str">
        <f>IF(_xlfn.MAXIFS('SLCC Placement'!J:J, 'SLCC Placement'!B:B, 'Vetting Master'!$C640)&gt;0, _xlfn.MAXIFS('SLCC Placement'!J:J, 'SLCC Placement'!B:B, 'Vetting Master'!$C640), IF($E640="", "", 0))</f>
        <v/>
      </c>
      <c r="K640" s="5" t="str">
        <f>IFERROR(IF(AND(MATCH(C640,'AP Credit'!B:B,0)&gt;0, MATCH("ENGL 1010",'AP Credit'!J:J,0)&gt;0),"Yes","No"), IF($E640="", " ", "No"))</f>
        <v xml:space="preserve"> </v>
      </c>
      <c r="L640" s="11" t="str" cm="1">
        <f t="array" ref="L640">IF($E640="", "", _xlfn.IFNA(_xlfn.IFS( J640&gt;599,  "1210 - Verify C or Better",  AND(J640&gt;499, OR(I640&gt;13, G640&gt;17)), "1060 - Verify C or Better", AND( OR(G640&gt;17, I640&gt;13), OR(H640&gt;22, J640&gt;399)), "1050 - Verify C or Better", OR( H640&gt;21, J640&gt;299), "1010/1030/1040", OR( H640&gt;19, J640&gt;299), "1010/1030", OR( H640&gt;18, J640&gt;299), "1030"), "Verify C or better in Secondary Math 1,2,3"))</f>
        <v/>
      </c>
      <c r="M640" s="4" t="str">
        <f>IFERROR(VLOOKUP($E640, 'HS Info'!$A:$E, 5, FALSE), IF($E640="", "", "Not in HS Info"))</f>
        <v/>
      </c>
      <c r="N640" s="5" t="str">
        <f>IFERROR(VLOOKUP($C640,Holds!$C:$K, 2, FALSE), IF($E640="", "", 0))</f>
        <v/>
      </c>
      <c r="O640" s="7" t="str">
        <f>IF($E640="", "", _xlfn.XLOOKUP(C640, 'SLCC Student'!H:H, 'SLCC Student'!P:P, "Not Found", 0, 1))</f>
        <v/>
      </c>
      <c r="P640" s="5" t="str">
        <f>IFERROR(VLOOKUP($E640, 'SLCC Student'!$A:$Q, 10, FALSE), IF($E640="", "", "Not Admitted"))</f>
        <v/>
      </c>
      <c r="Q640" s="5" t="str">
        <f>IFERROR(VLOOKUP($E640,'SLCC Student'!$A:$Q,12,FALSE),IF($E640="","", "NotAdmitted"))</f>
        <v/>
      </c>
    </row>
    <row r="641" spans="1:17" x14ac:dyDescent="0.2">
      <c r="A641" s="5" t="str">
        <f>IFERROR(VLOOKUP($E641,'HS Info'!$A:$D,2,FALSE),IF($E641="","","Not in HS Info"))</f>
        <v/>
      </c>
      <c r="B641" s="6" t="str">
        <f>IFERROR(VLOOKUP($C641, 'SLCC Student'!$H:$R, 11, FALSE), IF($E641="", "",  "Not yet admitted"))</f>
        <v/>
      </c>
      <c r="C641" s="5" t="str">
        <f>IFERROR(VLOOKUP($E641,'SLCC Student'!$A:$R,8,FALSE), IF($E641="", "", "Not yet admitted"))</f>
        <v/>
      </c>
      <c r="D641" s="5" t="str">
        <f>IFERROR(VLOOKUP($E641, 'HS Info'!$A:$D, 3, FALSE), IF($E641="", "",  "Not in HS Info"))</f>
        <v/>
      </c>
      <c r="E641" t="str">
        <f>IF(ISBLANK('HS Info'!A640), "", 'HS Info'!A640)</f>
        <v/>
      </c>
      <c r="F641" s="5" t="str">
        <f>IFERROR(VLOOKUP($E641, 'HS Info'!$A:$D, 4, FALSE), IF($E641="", "", "Not in HS Info"))</f>
        <v/>
      </c>
      <c r="G641" t="str">
        <f>IF(_xlfn.MAXIFS(ACT!$K:$K, ACT!$B:$B, 'Vetting Master'!$C641)&gt;0, _xlfn.MAXIFS(ACT!$K:$K, ACT!$B:$B, 'Vetting Master'!$C641), IF($E641="", "", 0))</f>
        <v/>
      </c>
      <c r="H641" t="str">
        <f>IF(_xlfn.MAXIFS(ACT!$J:$J, ACT!$B:$B, 'Vetting Master'!$C641)&gt;0, _xlfn.MAXIFS(ACT!$J:$J, ACT!$B:$B, 'Vetting Master'!$C641), IF($E641="", "", 0))</f>
        <v/>
      </c>
      <c r="I641" t="str">
        <f>IF(_xlfn.MAXIFS('SLCC Placement'!K:K, 'SLCC Placement'!B:B, 'Vetting Master'!$C641)&gt;0, _xlfn.MAXIFS('SLCC Placement'!K:K, 'SLCC Placement'!B:B, 'Vetting Master'!$C641), IF($E641="", "", 0))</f>
        <v/>
      </c>
      <c r="J641" t="str">
        <f>IF(_xlfn.MAXIFS('SLCC Placement'!J:J, 'SLCC Placement'!B:B, 'Vetting Master'!$C641)&gt;0, _xlfn.MAXIFS('SLCC Placement'!J:J, 'SLCC Placement'!B:B, 'Vetting Master'!$C641), IF($E641="", "", 0))</f>
        <v/>
      </c>
      <c r="K641" s="5" t="str">
        <f>IFERROR(IF(AND(MATCH(C641,'AP Credit'!B:B,0)&gt;0, MATCH("ENGL 1010",'AP Credit'!J:J,0)&gt;0),"Yes","No"), IF($E641="", " ", "No"))</f>
        <v xml:space="preserve"> </v>
      </c>
      <c r="L641" s="11" t="str" cm="1">
        <f t="array" ref="L641">IF($E641="", "", _xlfn.IFNA(_xlfn.IFS( J641&gt;599,  "1210 - Verify C or Better",  AND(J641&gt;499, OR(I641&gt;13, G641&gt;17)), "1060 - Verify C or Better", AND( OR(G641&gt;17, I641&gt;13), OR(H641&gt;22, J641&gt;399)), "1050 - Verify C or Better", OR( H641&gt;21, J641&gt;299), "1010/1030/1040", OR( H641&gt;19, J641&gt;299), "1010/1030", OR( H641&gt;18, J641&gt;299), "1030"), "Verify C or better in Secondary Math 1,2,3"))</f>
        <v/>
      </c>
      <c r="M641" s="4" t="str">
        <f>IFERROR(VLOOKUP($E641, 'HS Info'!$A:$E, 5, FALSE), IF($E641="", "", "Not in HS Info"))</f>
        <v/>
      </c>
      <c r="N641" s="5" t="str">
        <f>IFERROR(VLOOKUP($C641,Holds!$C:$K, 2, FALSE), IF($E641="", "", 0))</f>
        <v/>
      </c>
      <c r="O641" s="7" t="str">
        <f>IF($E641="", "", _xlfn.XLOOKUP(C641, 'SLCC Student'!H:H, 'SLCC Student'!P:P, "Not Found", 0, 1))</f>
        <v/>
      </c>
      <c r="P641" s="5" t="str">
        <f>IFERROR(VLOOKUP($E641, 'SLCC Student'!$A:$Q, 10, FALSE), IF($E641="", "", "Not Admitted"))</f>
        <v/>
      </c>
      <c r="Q641" s="5" t="str">
        <f>IFERROR(VLOOKUP($E641,'SLCC Student'!$A:$Q,12,FALSE),IF($E641="","", "NotAdmitted"))</f>
        <v/>
      </c>
    </row>
    <row r="642" spans="1:17" x14ac:dyDescent="0.2">
      <c r="A642" s="5" t="str">
        <f>IFERROR(VLOOKUP($E642,'HS Info'!$A:$D,2,FALSE),IF($E642="","","Not in HS Info"))</f>
        <v/>
      </c>
      <c r="B642" s="6" t="str">
        <f>IFERROR(VLOOKUP($C642, 'SLCC Student'!$H:$R, 11, FALSE), IF($E642="", "",  "Not yet admitted"))</f>
        <v/>
      </c>
      <c r="C642" s="5" t="str">
        <f>IFERROR(VLOOKUP($E642,'SLCC Student'!$A:$R,8,FALSE), IF($E642="", "", "Not yet admitted"))</f>
        <v/>
      </c>
      <c r="D642" s="5" t="str">
        <f>IFERROR(VLOOKUP($E642, 'HS Info'!$A:$D, 3, FALSE), IF($E642="", "",  "Not in HS Info"))</f>
        <v/>
      </c>
      <c r="E642" t="str">
        <f>IF(ISBLANK('HS Info'!A641), "", 'HS Info'!A641)</f>
        <v/>
      </c>
      <c r="F642" s="5" t="str">
        <f>IFERROR(VLOOKUP($E642, 'HS Info'!$A:$D, 4, FALSE), IF($E642="", "", "Not in HS Info"))</f>
        <v/>
      </c>
      <c r="G642" t="str">
        <f>IF(_xlfn.MAXIFS(ACT!$K:$K, ACT!$B:$B, 'Vetting Master'!$C642)&gt;0, _xlfn.MAXIFS(ACT!$K:$K, ACT!$B:$B, 'Vetting Master'!$C642), IF($E642="", "", 0))</f>
        <v/>
      </c>
      <c r="H642" t="str">
        <f>IF(_xlfn.MAXIFS(ACT!$J:$J, ACT!$B:$B, 'Vetting Master'!$C642)&gt;0, _xlfn.MAXIFS(ACT!$J:$J, ACT!$B:$B, 'Vetting Master'!$C642), IF($E642="", "", 0))</f>
        <v/>
      </c>
      <c r="I642" t="str">
        <f>IF(_xlfn.MAXIFS('SLCC Placement'!K:K, 'SLCC Placement'!B:B, 'Vetting Master'!$C642)&gt;0, _xlfn.MAXIFS('SLCC Placement'!K:K, 'SLCC Placement'!B:B, 'Vetting Master'!$C642), IF($E642="", "", 0))</f>
        <v/>
      </c>
      <c r="J642" t="str">
        <f>IF(_xlfn.MAXIFS('SLCC Placement'!J:J, 'SLCC Placement'!B:B, 'Vetting Master'!$C642)&gt;0, _xlfn.MAXIFS('SLCC Placement'!J:J, 'SLCC Placement'!B:B, 'Vetting Master'!$C642), IF($E642="", "", 0))</f>
        <v/>
      </c>
      <c r="K642" s="5" t="str">
        <f>IFERROR(IF(AND(MATCH(C642,'AP Credit'!B:B,0)&gt;0, MATCH("ENGL 1010",'AP Credit'!J:J,0)&gt;0),"Yes","No"), IF($E642="", " ", "No"))</f>
        <v xml:space="preserve"> </v>
      </c>
      <c r="L642" s="11" t="str" cm="1">
        <f t="array" ref="L642">IF($E642="", "", _xlfn.IFNA(_xlfn.IFS( J642&gt;599,  "1210 - Verify C or Better",  AND(J642&gt;499, OR(I642&gt;13, G642&gt;17)), "1060 - Verify C or Better", AND( OR(G642&gt;17, I642&gt;13), OR(H642&gt;22, J642&gt;399)), "1050 - Verify C or Better", OR( H642&gt;21, J642&gt;299), "1010/1030/1040", OR( H642&gt;19, J642&gt;299), "1010/1030", OR( H642&gt;18, J642&gt;299), "1030"), "Verify C or better in Secondary Math 1,2,3"))</f>
        <v/>
      </c>
      <c r="M642" s="4" t="str">
        <f>IFERROR(VLOOKUP($E642, 'HS Info'!$A:$E, 5, FALSE), IF($E642="", "", "Not in HS Info"))</f>
        <v/>
      </c>
      <c r="N642" s="5" t="str">
        <f>IFERROR(VLOOKUP($C642,Holds!$C:$K, 2, FALSE), IF($E642="", "", 0))</f>
        <v/>
      </c>
      <c r="O642" s="7" t="str">
        <f>IF($E642="", "", _xlfn.XLOOKUP(C642, 'SLCC Student'!H:H, 'SLCC Student'!P:P, "Not Found", 0, 1))</f>
        <v/>
      </c>
      <c r="P642" s="5" t="str">
        <f>IFERROR(VLOOKUP($E642, 'SLCC Student'!$A:$Q, 10, FALSE), IF($E642="", "", "Not Admitted"))</f>
        <v/>
      </c>
      <c r="Q642" s="5" t="str">
        <f>IFERROR(VLOOKUP($E642,'SLCC Student'!$A:$Q,12,FALSE),IF($E642="","", "NotAdmitted"))</f>
        <v/>
      </c>
    </row>
    <row r="643" spans="1:17" x14ac:dyDescent="0.2">
      <c r="A643" s="5" t="str">
        <f>IFERROR(VLOOKUP($E643,'HS Info'!$A:$D,2,FALSE),IF($E643="","","Not in HS Info"))</f>
        <v/>
      </c>
      <c r="B643" s="6" t="str">
        <f>IFERROR(VLOOKUP($C643, 'SLCC Student'!$H:$R, 11, FALSE), IF($E643="", "",  "Not yet admitted"))</f>
        <v/>
      </c>
      <c r="C643" s="5" t="str">
        <f>IFERROR(VLOOKUP($E643,'SLCC Student'!$A:$R,8,FALSE), IF($E643="", "", "Not yet admitted"))</f>
        <v/>
      </c>
      <c r="D643" s="5" t="str">
        <f>IFERROR(VLOOKUP($E643, 'HS Info'!$A:$D, 3, FALSE), IF($E643="", "",  "Not in HS Info"))</f>
        <v/>
      </c>
      <c r="E643" t="str">
        <f>IF(ISBLANK('HS Info'!A642), "", 'HS Info'!A642)</f>
        <v/>
      </c>
      <c r="F643" s="5" t="str">
        <f>IFERROR(VLOOKUP($E643, 'HS Info'!$A:$D, 4, FALSE), IF($E643="", "", "Not in HS Info"))</f>
        <v/>
      </c>
      <c r="G643" t="str">
        <f>IF(_xlfn.MAXIFS(ACT!$K:$K, ACT!$B:$B, 'Vetting Master'!$C643)&gt;0, _xlfn.MAXIFS(ACT!$K:$K, ACT!$B:$B, 'Vetting Master'!$C643), IF($E643="", "", 0))</f>
        <v/>
      </c>
      <c r="H643" t="str">
        <f>IF(_xlfn.MAXIFS(ACT!$J:$J, ACT!$B:$B, 'Vetting Master'!$C643)&gt;0, _xlfn.MAXIFS(ACT!$J:$J, ACT!$B:$B, 'Vetting Master'!$C643), IF($E643="", "", 0))</f>
        <v/>
      </c>
      <c r="I643" t="str">
        <f>IF(_xlfn.MAXIFS('SLCC Placement'!K:K, 'SLCC Placement'!B:B, 'Vetting Master'!$C643)&gt;0, _xlfn.MAXIFS('SLCC Placement'!K:K, 'SLCC Placement'!B:B, 'Vetting Master'!$C643), IF($E643="", "", 0))</f>
        <v/>
      </c>
      <c r="J643" t="str">
        <f>IF(_xlfn.MAXIFS('SLCC Placement'!J:J, 'SLCC Placement'!B:B, 'Vetting Master'!$C643)&gt;0, _xlfn.MAXIFS('SLCC Placement'!J:J, 'SLCC Placement'!B:B, 'Vetting Master'!$C643), IF($E643="", "", 0))</f>
        <v/>
      </c>
      <c r="K643" s="5" t="str">
        <f>IFERROR(IF(AND(MATCH(C643,'AP Credit'!B:B,0)&gt;0, MATCH("ENGL 1010",'AP Credit'!J:J,0)&gt;0),"Yes","No"), IF($E643="", " ", "No"))</f>
        <v xml:space="preserve"> </v>
      </c>
      <c r="L643" s="11" t="str" cm="1">
        <f t="array" ref="L643">IF($E643="", "", _xlfn.IFNA(_xlfn.IFS( J643&gt;599,  "1210 - Verify C or Better",  AND(J643&gt;499, OR(I643&gt;13, G643&gt;17)), "1060 - Verify C or Better", AND( OR(G643&gt;17, I643&gt;13), OR(H643&gt;22, J643&gt;399)), "1050 - Verify C or Better", OR( H643&gt;21, J643&gt;299), "1010/1030/1040", OR( H643&gt;19, J643&gt;299), "1010/1030", OR( H643&gt;18, J643&gt;299), "1030"), "Verify C or better in Secondary Math 1,2,3"))</f>
        <v/>
      </c>
      <c r="M643" s="4" t="str">
        <f>IFERROR(VLOOKUP($E643, 'HS Info'!$A:$E, 5, FALSE), IF($E643="", "", "Not in HS Info"))</f>
        <v/>
      </c>
      <c r="N643" s="5" t="str">
        <f>IFERROR(VLOOKUP($C643,Holds!$C:$K, 2, FALSE), IF($E643="", "", 0))</f>
        <v/>
      </c>
      <c r="O643" s="7" t="str">
        <f>IF($E643="", "", _xlfn.XLOOKUP(C643, 'SLCC Student'!H:H, 'SLCC Student'!P:P, "Not Found", 0, 1))</f>
        <v/>
      </c>
      <c r="P643" s="5" t="str">
        <f>IFERROR(VLOOKUP($E643, 'SLCC Student'!$A:$Q, 10, FALSE), IF($E643="", "", "Not Admitted"))</f>
        <v/>
      </c>
      <c r="Q643" s="5" t="str">
        <f>IFERROR(VLOOKUP($E643,'SLCC Student'!$A:$Q,12,FALSE),IF($E643="","", "NotAdmitted"))</f>
        <v/>
      </c>
    </row>
    <row r="644" spans="1:17" x14ac:dyDescent="0.2">
      <c r="A644" s="5" t="str">
        <f>IFERROR(VLOOKUP($E644,'HS Info'!$A:$D,2,FALSE),IF($E644="","","Not in HS Info"))</f>
        <v/>
      </c>
      <c r="B644" s="6" t="str">
        <f>IFERROR(VLOOKUP($C644, 'SLCC Student'!$H:$R, 11, FALSE), IF($E644="", "",  "Not yet admitted"))</f>
        <v/>
      </c>
      <c r="C644" s="5" t="str">
        <f>IFERROR(VLOOKUP($E644,'SLCC Student'!$A:$R,8,FALSE), IF($E644="", "", "Not yet admitted"))</f>
        <v/>
      </c>
      <c r="D644" s="5" t="str">
        <f>IFERROR(VLOOKUP($E644, 'HS Info'!$A:$D, 3, FALSE), IF($E644="", "",  "Not in HS Info"))</f>
        <v/>
      </c>
      <c r="E644" t="str">
        <f>IF(ISBLANK('HS Info'!A643), "", 'HS Info'!A643)</f>
        <v/>
      </c>
      <c r="F644" s="5" t="str">
        <f>IFERROR(VLOOKUP($E644, 'HS Info'!$A:$D, 4, FALSE), IF($E644="", "", "Not in HS Info"))</f>
        <v/>
      </c>
      <c r="G644" t="str">
        <f>IF(_xlfn.MAXIFS(ACT!$K:$K, ACT!$B:$B, 'Vetting Master'!$C644)&gt;0, _xlfn.MAXIFS(ACT!$K:$K, ACT!$B:$B, 'Vetting Master'!$C644), IF($E644="", "", 0))</f>
        <v/>
      </c>
      <c r="H644" t="str">
        <f>IF(_xlfn.MAXIFS(ACT!$J:$J, ACT!$B:$B, 'Vetting Master'!$C644)&gt;0, _xlfn.MAXIFS(ACT!$J:$J, ACT!$B:$B, 'Vetting Master'!$C644), IF($E644="", "", 0))</f>
        <v/>
      </c>
      <c r="I644" t="str">
        <f>IF(_xlfn.MAXIFS('SLCC Placement'!K:K, 'SLCC Placement'!B:B, 'Vetting Master'!$C644)&gt;0, _xlfn.MAXIFS('SLCC Placement'!K:K, 'SLCC Placement'!B:B, 'Vetting Master'!$C644), IF($E644="", "", 0))</f>
        <v/>
      </c>
      <c r="J644" t="str">
        <f>IF(_xlfn.MAXIFS('SLCC Placement'!J:J, 'SLCC Placement'!B:B, 'Vetting Master'!$C644)&gt;0, _xlfn.MAXIFS('SLCC Placement'!J:J, 'SLCC Placement'!B:B, 'Vetting Master'!$C644), IF($E644="", "", 0))</f>
        <v/>
      </c>
      <c r="K644" s="5" t="str">
        <f>IFERROR(IF(AND(MATCH(C644,'AP Credit'!B:B,0)&gt;0, MATCH("ENGL 1010",'AP Credit'!J:J,0)&gt;0),"Yes","No"), IF($E644="", " ", "No"))</f>
        <v xml:space="preserve"> </v>
      </c>
      <c r="L644" s="11" t="str" cm="1">
        <f t="array" ref="L644">IF($E644="", "", _xlfn.IFNA(_xlfn.IFS( J644&gt;599,  "1210 - Verify C or Better",  AND(J644&gt;499, OR(I644&gt;13, G644&gt;17)), "1060 - Verify C or Better", AND( OR(G644&gt;17, I644&gt;13), OR(H644&gt;22, J644&gt;399)), "1050 - Verify C or Better", OR( H644&gt;21, J644&gt;299), "1010/1030/1040", OR( H644&gt;19, J644&gt;299), "1010/1030", OR( H644&gt;18, J644&gt;299), "1030"), "Verify C or better in Secondary Math 1,2,3"))</f>
        <v/>
      </c>
      <c r="M644" s="4" t="str">
        <f>IFERROR(VLOOKUP($E644, 'HS Info'!$A:$E, 5, FALSE), IF($E644="", "", "Not in HS Info"))</f>
        <v/>
      </c>
      <c r="N644" s="5" t="str">
        <f>IFERROR(VLOOKUP($C644,Holds!$C:$K, 2, FALSE), IF($E644="", "", 0))</f>
        <v/>
      </c>
      <c r="O644" s="7" t="str">
        <f>IF($E644="", "", _xlfn.XLOOKUP(C644, 'SLCC Student'!H:H, 'SLCC Student'!P:P, "Not Found", 0, 1))</f>
        <v/>
      </c>
      <c r="P644" s="5" t="str">
        <f>IFERROR(VLOOKUP($E644, 'SLCC Student'!$A:$Q, 10, FALSE), IF($E644="", "", "Not Admitted"))</f>
        <v/>
      </c>
      <c r="Q644" s="5" t="str">
        <f>IFERROR(VLOOKUP($E644,'SLCC Student'!$A:$Q,12,FALSE),IF($E644="","", "NotAdmitted"))</f>
        <v/>
      </c>
    </row>
    <row r="645" spans="1:17" x14ac:dyDescent="0.2">
      <c r="A645" s="5" t="str">
        <f>IFERROR(VLOOKUP($E645,'HS Info'!$A:$D,2,FALSE),IF($E645="","","Not in HS Info"))</f>
        <v/>
      </c>
      <c r="B645" s="6" t="str">
        <f>IFERROR(VLOOKUP($C645, 'SLCC Student'!$H:$R, 11, FALSE), IF($E645="", "",  "Not yet admitted"))</f>
        <v/>
      </c>
      <c r="C645" s="5" t="str">
        <f>IFERROR(VLOOKUP($E645,'SLCC Student'!$A:$R,8,FALSE), IF($E645="", "", "Not yet admitted"))</f>
        <v/>
      </c>
      <c r="D645" s="5" t="str">
        <f>IFERROR(VLOOKUP($E645, 'HS Info'!$A:$D, 3, FALSE), IF($E645="", "",  "Not in HS Info"))</f>
        <v/>
      </c>
      <c r="E645" t="str">
        <f>IF(ISBLANK('HS Info'!A644), "", 'HS Info'!A644)</f>
        <v/>
      </c>
      <c r="F645" s="5" t="str">
        <f>IFERROR(VLOOKUP($E645, 'HS Info'!$A:$D, 4, FALSE), IF($E645="", "", "Not in HS Info"))</f>
        <v/>
      </c>
      <c r="G645" t="str">
        <f>IF(_xlfn.MAXIFS(ACT!$K:$K, ACT!$B:$B, 'Vetting Master'!$C645)&gt;0, _xlfn.MAXIFS(ACT!$K:$K, ACT!$B:$B, 'Vetting Master'!$C645), IF($E645="", "", 0))</f>
        <v/>
      </c>
      <c r="H645" t="str">
        <f>IF(_xlfn.MAXIFS(ACT!$J:$J, ACT!$B:$B, 'Vetting Master'!$C645)&gt;0, _xlfn.MAXIFS(ACT!$J:$J, ACT!$B:$B, 'Vetting Master'!$C645), IF($E645="", "", 0))</f>
        <v/>
      </c>
      <c r="I645" t="str">
        <f>IF(_xlfn.MAXIFS('SLCC Placement'!K:K, 'SLCC Placement'!B:B, 'Vetting Master'!$C645)&gt;0, _xlfn.MAXIFS('SLCC Placement'!K:K, 'SLCC Placement'!B:B, 'Vetting Master'!$C645), IF($E645="", "", 0))</f>
        <v/>
      </c>
      <c r="J645" t="str">
        <f>IF(_xlfn.MAXIFS('SLCC Placement'!J:J, 'SLCC Placement'!B:B, 'Vetting Master'!$C645)&gt;0, _xlfn.MAXIFS('SLCC Placement'!J:J, 'SLCC Placement'!B:B, 'Vetting Master'!$C645), IF($E645="", "", 0))</f>
        <v/>
      </c>
      <c r="K645" s="5" t="str">
        <f>IFERROR(IF(AND(MATCH(C645,'AP Credit'!B:B,0)&gt;0, MATCH("ENGL 1010",'AP Credit'!J:J,0)&gt;0),"Yes","No"), IF($E645="", " ", "No"))</f>
        <v xml:space="preserve"> </v>
      </c>
      <c r="L645" s="11" t="str" cm="1">
        <f t="array" ref="L645">IF($E645="", "", _xlfn.IFNA(_xlfn.IFS( J645&gt;599,  "1210 - Verify C or Better",  AND(J645&gt;499, OR(I645&gt;13, G645&gt;17)), "1060 - Verify C or Better", AND( OR(G645&gt;17, I645&gt;13), OR(H645&gt;22, J645&gt;399)), "1050 - Verify C or Better", OR( H645&gt;21, J645&gt;299), "1010/1030/1040", OR( H645&gt;19, J645&gt;299), "1010/1030", OR( H645&gt;18, J645&gt;299), "1030"), "Verify C or better in Secondary Math 1,2,3"))</f>
        <v/>
      </c>
      <c r="M645" s="4" t="str">
        <f>IFERROR(VLOOKUP($E645, 'HS Info'!$A:$E, 5, FALSE), IF($E645="", "", "Not in HS Info"))</f>
        <v/>
      </c>
      <c r="N645" s="5" t="str">
        <f>IFERROR(VLOOKUP($C645,Holds!$C:$K, 2, FALSE), IF($E645="", "", 0))</f>
        <v/>
      </c>
      <c r="O645" s="7" t="str">
        <f>IF($E645="", "", _xlfn.XLOOKUP(C645, 'SLCC Student'!H:H, 'SLCC Student'!P:P, "Not Found", 0, 1))</f>
        <v/>
      </c>
      <c r="P645" s="5" t="str">
        <f>IFERROR(VLOOKUP($E645, 'SLCC Student'!$A:$Q, 10, FALSE), IF($E645="", "", "Not Admitted"))</f>
        <v/>
      </c>
      <c r="Q645" s="5" t="str">
        <f>IFERROR(VLOOKUP($E645,'SLCC Student'!$A:$Q,12,FALSE),IF($E645="","", "NotAdmitted"))</f>
        <v/>
      </c>
    </row>
    <row r="646" spans="1:17" x14ac:dyDescent="0.2">
      <c r="A646" s="5" t="str">
        <f>IFERROR(VLOOKUP($E646,'HS Info'!$A:$D,2,FALSE),IF($E646="","","Not in HS Info"))</f>
        <v/>
      </c>
      <c r="B646" s="6" t="str">
        <f>IFERROR(VLOOKUP($C646, 'SLCC Student'!$H:$R, 11, FALSE), IF($E646="", "",  "Not yet admitted"))</f>
        <v/>
      </c>
      <c r="C646" s="5" t="str">
        <f>IFERROR(VLOOKUP($E646,'SLCC Student'!$A:$R,8,FALSE), IF($E646="", "", "Not yet admitted"))</f>
        <v/>
      </c>
      <c r="D646" s="5" t="str">
        <f>IFERROR(VLOOKUP($E646, 'HS Info'!$A:$D, 3, FALSE), IF($E646="", "",  "Not in HS Info"))</f>
        <v/>
      </c>
      <c r="E646" t="str">
        <f>IF(ISBLANK('HS Info'!A645), "", 'HS Info'!A645)</f>
        <v/>
      </c>
      <c r="F646" s="5" t="str">
        <f>IFERROR(VLOOKUP($E646, 'HS Info'!$A:$D, 4, FALSE), IF($E646="", "", "Not in HS Info"))</f>
        <v/>
      </c>
      <c r="G646" t="str">
        <f>IF(_xlfn.MAXIFS(ACT!$K:$K, ACT!$B:$B, 'Vetting Master'!$C646)&gt;0, _xlfn.MAXIFS(ACT!$K:$K, ACT!$B:$B, 'Vetting Master'!$C646), IF($E646="", "", 0))</f>
        <v/>
      </c>
      <c r="H646" t="str">
        <f>IF(_xlfn.MAXIFS(ACT!$J:$J, ACT!$B:$B, 'Vetting Master'!$C646)&gt;0, _xlfn.MAXIFS(ACT!$J:$J, ACT!$B:$B, 'Vetting Master'!$C646), IF($E646="", "", 0))</f>
        <v/>
      </c>
      <c r="I646" t="str">
        <f>IF(_xlfn.MAXIFS('SLCC Placement'!K:K, 'SLCC Placement'!B:B, 'Vetting Master'!$C646)&gt;0, _xlfn.MAXIFS('SLCC Placement'!K:K, 'SLCC Placement'!B:B, 'Vetting Master'!$C646), IF($E646="", "", 0))</f>
        <v/>
      </c>
      <c r="J646" t="str">
        <f>IF(_xlfn.MAXIFS('SLCC Placement'!J:J, 'SLCC Placement'!B:B, 'Vetting Master'!$C646)&gt;0, _xlfn.MAXIFS('SLCC Placement'!J:J, 'SLCC Placement'!B:B, 'Vetting Master'!$C646), IF($E646="", "", 0))</f>
        <v/>
      </c>
      <c r="K646" s="5" t="str">
        <f>IFERROR(IF(AND(MATCH(C646,'AP Credit'!B:B,0)&gt;0, MATCH("ENGL 1010",'AP Credit'!J:J,0)&gt;0),"Yes","No"), IF($E646="", " ", "No"))</f>
        <v xml:space="preserve"> </v>
      </c>
      <c r="L646" s="11" t="str" cm="1">
        <f t="array" ref="L646">IF($E646="", "", _xlfn.IFNA(_xlfn.IFS( J646&gt;599,  "1210 - Verify C or Better",  AND(J646&gt;499, OR(I646&gt;13, G646&gt;17)), "1060 - Verify C or Better", AND( OR(G646&gt;17, I646&gt;13), OR(H646&gt;22, J646&gt;399)), "1050 - Verify C or Better", OR( H646&gt;21, J646&gt;299), "1010/1030/1040", OR( H646&gt;19, J646&gt;299), "1010/1030", OR( H646&gt;18, J646&gt;299), "1030"), "Verify C or better in Secondary Math 1,2,3"))</f>
        <v/>
      </c>
      <c r="M646" s="4" t="str">
        <f>IFERROR(VLOOKUP($E646, 'HS Info'!$A:$E, 5, FALSE), IF($E646="", "", "Not in HS Info"))</f>
        <v/>
      </c>
      <c r="N646" s="5" t="str">
        <f>IFERROR(VLOOKUP($C646,Holds!$C:$K, 2, FALSE), IF($E646="", "", 0))</f>
        <v/>
      </c>
      <c r="O646" s="7" t="str">
        <f>IF($E646="", "", _xlfn.XLOOKUP(C646, 'SLCC Student'!H:H, 'SLCC Student'!P:P, "Not Found", 0, 1))</f>
        <v/>
      </c>
      <c r="P646" s="5" t="str">
        <f>IFERROR(VLOOKUP($E646, 'SLCC Student'!$A:$Q, 10, FALSE), IF($E646="", "", "Not Admitted"))</f>
        <v/>
      </c>
      <c r="Q646" s="5" t="str">
        <f>IFERROR(VLOOKUP($E646,'SLCC Student'!$A:$Q,12,FALSE),IF($E646="","", "NotAdmitted"))</f>
        <v/>
      </c>
    </row>
    <row r="647" spans="1:17" x14ac:dyDescent="0.2">
      <c r="A647" s="5" t="str">
        <f>IFERROR(VLOOKUP($E647,'HS Info'!$A:$D,2,FALSE),IF($E647="","","Not in HS Info"))</f>
        <v/>
      </c>
      <c r="B647" s="6" t="str">
        <f>IFERROR(VLOOKUP($C647, 'SLCC Student'!$H:$R, 11, FALSE), IF($E647="", "",  "Not yet admitted"))</f>
        <v/>
      </c>
      <c r="C647" s="5" t="str">
        <f>IFERROR(VLOOKUP($E647,'SLCC Student'!$A:$R,8,FALSE), IF($E647="", "", "Not yet admitted"))</f>
        <v/>
      </c>
      <c r="D647" s="5" t="str">
        <f>IFERROR(VLOOKUP($E647, 'HS Info'!$A:$D, 3, FALSE), IF($E647="", "",  "Not in HS Info"))</f>
        <v/>
      </c>
      <c r="E647" t="str">
        <f>IF(ISBLANK('HS Info'!A646), "", 'HS Info'!A646)</f>
        <v/>
      </c>
      <c r="F647" s="5" t="str">
        <f>IFERROR(VLOOKUP($E647, 'HS Info'!$A:$D, 4, FALSE), IF($E647="", "", "Not in HS Info"))</f>
        <v/>
      </c>
      <c r="G647" t="str">
        <f>IF(_xlfn.MAXIFS(ACT!$K:$K, ACT!$B:$B, 'Vetting Master'!$C647)&gt;0, _xlfn.MAXIFS(ACT!$K:$K, ACT!$B:$B, 'Vetting Master'!$C647), IF($E647="", "", 0))</f>
        <v/>
      </c>
      <c r="H647" t="str">
        <f>IF(_xlfn.MAXIFS(ACT!$J:$J, ACT!$B:$B, 'Vetting Master'!$C647)&gt;0, _xlfn.MAXIFS(ACT!$J:$J, ACT!$B:$B, 'Vetting Master'!$C647), IF($E647="", "", 0))</f>
        <v/>
      </c>
      <c r="I647" t="str">
        <f>IF(_xlfn.MAXIFS('SLCC Placement'!K:K, 'SLCC Placement'!B:B, 'Vetting Master'!$C647)&gt;0, _xlfn.MAXIFS('SLCC Placement'!K:K, 'SLCC Placement'!B:B, 'Vetting Master'!$C647), IF($E647="", "", 0))</f>
        <v/>
      </c>
      <c r="J647" t="str">
        <f>IF(_xlfn.MAXIFS('SLCC Placement'!J:J, 'SLCC Placement'!B:B, 'Vetting Master'!$C647)&gt;0, _xlfn.MAXIFS('SLCC Placement'!J:J, 'SLCC Placement'!B:B, 'Vetting Master'!$C647), IF($E647="", "", 0))</f>
        <v/>
      </c>
      <c r="K647" s="5" t="str">
        <f>IFERROR(IF(AND(MATCH(C647,'AP Credit'!B:B,0)&gt;0, MATCH("ENGL 1010",'AP Credit'!J:J,0)&gt;0),"Yes","No"), IF($E647="", " ", "No"))</f>
        <v xml:space="preserve"> </v>
      </c>
      <c r="L647" s="11" t="str" cm="1">
        <f t="array" ref="L647">IF($E647="", "", _xlfn.IFNA(_xlfn.IFS( J647&gt;599,  "1210 - Verify C or Better",  AND(J647&gt;499, OR(I647&gt;13, G647&gt;17)), "1060 - Verify C or Better", AND( OR(G647&gt;17, I647&gt;13), OR(H647&gt;22, J647&gt;399)), "1050 - Verify C or Better", OR( H647&gt;21, J647&gt;299), "1010/1030/1040", OR( H647&gt;19, J647&gt;299), "1010/1030", OR( H647&gt;18, J647&gt;299), "1030"), "Verify C or better in Secondary Math 1,2,3"))</f>
        <v/>
      </c>
      <c r="M647" s="4" t="str">
        <f>IFERROR(VLOOKUP($E647, 'HS Info'!$A:$E, 5, FALSE), IF($E647="", "", "Not in HS Info"))</f>
        <v/>
      </c>
      <c r="N647" s="5" t="str">
        <f>IFERROR(VLOOKUP($C647,Holds!$C:$K, 2, FALSE), IF($E647="", "", 0))</f>
        <v/>
      </c>
      <c r="O647" s="7" t="str">
        <f>IF($E647="", "", _xlfn.XLOOKUP(C647, 'SLCC Student'!H:H, 'SLCC Student'!P:P, "Not Found", 0, 1))</f>
        <v/>
      </c>
      <c r="P647" s="5" t="str">
        <f>IFERROR(VLOOKUP($E647, 'SLCC Student'!$A:$Q, 10, FALSE), IF($E647="", "", "Not Admitted"))</f>
        <v/>
      </c>
      <c r="Q647" s="5" t="str">
        <f>IFERROR(VLOOKUP($E647,'SLCC Student'!$A:$Q,12,FALSE),IF($E647="","", "NotAdmitted"))</f>
        <v/>
      </c>
    </row>
    <row r="648" spans="1:17" x14ac:dyDescent="0.2">
      <c r="A648" s="5" t="str">
        <f>IFERROR(VLOOKUP($E648,'HS Info'!$A:$D,2,FALSE),IF($E648="","","Not in HS Info"))</f>
        <v/>
      </c>
      <c r="B648" s="6" t="str">
        <f>IFERROR(VLOOKUP($C648, 'SLCC Student'!$H:$R, 11, FALSE), IF($E648="", "",  "Not yet admitted"))</f>
        <v/>
      </c>
      <c r="C648" s="5" t="str">
        <f>IFERROR(VLOOKUP($E648,'SLCC Student'!$A:$R,8,FALSE), IF($E648="", "", "Not yet admitted"))</f>
        <v/>
      </c>
      <c r="D648" s="5" t="str">
        <f>IFERROR(VLOOKUP($E648, 'HS Info'!$A:$D, 3, FALSE), IF($E648="", "",  "Not in HS Info"))</f>
        <v/>
      </c>
      <c r="E648" t="str">
        <f>IF(ISBLANK('HS Info'!A647), "", 'HS Info'!A647)</f>
        <v/>
      </c>
      <c r="F648" s="5" t="str">
        <f>IFERROR(VLOOKUP($E648, 'HS Info'!$A:$D, 4, FALSE), IF($E648="", "", "Not in HS Info"))</f>
        <v/>
      </c>
      <c r="G648" t="str">
        <f>IF(_xlfn.MAXIFS(ACT!$K:$K, ACT!$B:$B, 'Vetting Master'!$C648)&gt;0, _xlfn.MAXIFS(ACT!$K:$K, ACT!$B:$B, 'Vetting Master'!$C648), IF($E648="", "", 0))</f>
        <v/>
      </c>
      <c r="H648" t="str">
        <f>IF(_xlfn.MAXIFS(ACT!$J:$J, ACT!$B:$B, 'Vetting Master'!$C648)&gt;0, _xlfn.MAXIFS(ACT!$J:$J, ACT!$B:$B, 'Vetting Master'!$C648), IF($E648="", "", 0))</f>
        <v/>
      </c>
      <c r="I648" t="str">
        <f>IF(_xlfn.MAXIFS('SLCC Placement'!K:K, 'SLCC Placement'!B:B, 'Vetting Master'!$C648)&gt;0, _xlfn.MAXIFS('SLCC Placement'!K:K, 'SLCC Placement'!B:B, 'Vetting Master'!$C648), IF($E648="", "", 0))</f>
        <v/>
      </c>
      <c r="J648" t="str">
        <f>IF(_xlfn.MAXIFS('SLCC Placement'!J:J, 'SLCC Placement'!B:B, 'Vetting Master'!$C648)&gt;0, _xlfn.MAXIFS('SLCC Placement'!J:J, 'SLCC Placement'!B:B, 'Vetting Master'!$C648), IF($E648="", "", 0))</f>
        <v/>
      </c>
      <c r="K648" s="5" t="str">
        <f>IFERROR(IF(AND(MATCH(C648,'AP Credit'!B:B,0)&gt;0, MATCH("ENGL 1010",'AP Credit'!J:J,0)&gt;0),"Yes","No"), IF($E648="", " ", "No"))</f>
        <v xml:space="preserve"> </v>
      </c>
      <c r="L648" s="11" t="str" cm="1">
        <f t="array" ref="L648">IF($E648="", "", _xlfn.IFNA(_xlfn.IFS( J648&gt;599,  "1210 - Verify C or Better",  AND(J648&gt;499, OR(I648&gt;13, G648&gt;17)), "1060 - Verify C or Better", AND( OR(G648&gt;17, I648&gt;13), OR(H648&gt;22, J648&gt;399)), "1050 - Verify C or Better", OR( H648&gt;21, J648&gt;299), "1010/1030/1040", OR( H648&gt;19, J648&gt;299), "1010/1030", OR( H648&gt;18, J648&gt;299), "1030"), "Verify C or better in Secondary Math 1,2,3"))</f>
        <v/>
      </c>
      <c r="M648" s="4" t="str">
        <f>IFERROR(VLOOKUP($E648, 'HS Info'!$A:$E, 5, FALSE), IF($E648="", "", "Not in HS Info"))</f>
        <v/>
      </c>
      <c r="N648" s="5" t="str">
        <f>IFERROR(VLOOKUP($C648,Holds!$C:$K, 2, FALSE), IF($E648="", "", 0))</f>
        <v/>
      </c>
      <c r="O648" s="7" t="str">
        <f>IF($E648="", "", _xlfn.XLOOKUP(C648, 'SLCC Student'!H:H, 'SLCC Student'!P:P, "Not Found", 0, 1))</f>
        <v/>
      </c>
      <c r="P648" s="5" t="str">
        <f>IFERROR(VLOOKUP($E648, 'SLCC Student'!$A:$Q, 10, FALSE), IF($E648="", "", "Not Admitted"))</f>
        <v/>
      </c>
      <c r="Q648" s="5" t="str">
        <f>IFERROR(VLOOKUP($E648,'SLCC Student'!$A:$Q,12,FALSE),IF($E648="","", "NotAdmitted"))</f>
        <v/>
      </c>
    </row>
    <row r="649" spans="1:17" x14ac:dyDescent="0.2">
      <c r="A649" s="5" t="str">
        <f>IFERROR(VLOOKUP($E649,'HS Info'!$A:$D,2,FALSE),IF($E649="","","Not in HS Info"))</f>
        <v/>
      </c>
      <c r="B649" s="6" t="str">
        <f>IFERROR(VLOOKUP($C649, 'SLCC Student'!$H:$R, 11, FALSE), IF($E649="", "",  "Not yet admitted"))</f>
        <v/>
      </c>
      <c r="C649" s="5" t="str">
        <f>IFERROR(VLOOKUP($E649,'SLCC Student'!$A:$R,8,FALSE), IF($E649="", "", "Not yet admitted"))</f>
        <v/>
      </c>
      <c r="D649" s="5" t="str">
        <f>IFERROR(VLOOKUP($E649, 'HS Info'!$A:$D, 3, FALSE), IF($E649="", "",  "Not in HS Info"))</f>
        <v/>
      </c>
      <c r="E649" t="str">
        <f>IF(ISBLANK('HS Info'!A648), "", 'HS Info'!A648)</f>
        <v/>
      </c>
      <c r="F649" s="5" t="str">
        <f>IFERROR(VLOOKUP($E649, 'HS Info'!$A:$D, 4, FALSE), IF($E649="", "", "Not in HS Info"))</f>
        <v/>
      </c>
      <c r="G649" t="str">
        <f>IF(_xlfn.MAXIFS(ACT!$K:$K, ACT!$B:$B, 'Vetting Master'!$C649)&gt;0, _xlfn.MAXIFS(ACT!$K:$K, ACT!$B:$B, 'Vetting Master'!$C649), IF($E649="", "", 0))</f>
        <v/>
      </c>
      <c r="H649" t="str">
        <f>IF(_xlfn.MAXIFS(ACT!$J:$J, ACT!$B:$B, 'Vetting Master'!$C649)&gt;0, _xlfn.MAXIFS(ACT!$J:$J, ACT!$B:$B, 'Vetting Master'!$C649), IF($E649="", "", 0))</f>
        <v/>
      </c>
      <c r="I649" t="str">
        <f>IF(_xlfn.MAXIFS('SLCC Placement'!K:K, 'SLCC Placement'!B:B, 'Vetting Master'!$C649)&gt;0, _xlfn.MAXIFS('SLCC Placement'!K:K, 'SLCC Placement'!B:B, 'Vetting Master'!$C649), IF($E649="", "", 0))</f>
        <v/>
      </c>
      <c r="J649" t="str">
        <f>IF(_xlfn.MAXIFS('SLCC Placement'!J:J, 'SLCC Placement'!B:B, 'Vetting Master'!$C649)&gt;0, _xlfn.MAXIFS('SLCC Placement'!J:J, 'SLCC Placement'!B:B, 'Vetting Master'!$C649), IF($E649="", "", 0))</f>
        <v/>
      </c>
      <c r="K649" s="5" t="str">
        <f>IFERROR(IF(AND(MATCH(C649,'AP Credit'!B:B,0)&gt;0, MATCH("ENGL 1010",'AP Credit'!J:J,0)&gt;0),"Yes","No"), IF($E649="", " ", "No"))</f>
        <v xml:space="preserve"> </v>
      </c>
      <c r="L649" s="11" t="str" cm="1">
        <f t="array" ref="L649">IF($E649="", "", _xlfn.IFNA(_xlfn.IFS( J649&gt;599,  "1210 - Verify C or Better",  AND(J649&gt;499, OR(I649&gt;13, G649&gt;17)), "1060 - Verify C or Better", AND( OR(G649&gt;17, I649&gt;13), OR(H649&gt;22, J649&gt;399)), "1050 - Verify C or Better", OR( H649&gt;21, J649&gt;299), "1010/1030/1040", OR( H649&gt;19, J649&gt;299), "1010/1030", OR( H649&gt;18, J649&gt;299), "1030"), "Verify C or better in Secondary Math 1,2,3"))</f>
        <v/>
      </c>
      <c r="M649" s="4" t="str">
        <f>IFERROR(VLOOKUP($E649, 'HS Info'!$A:$E, 5, FALSE), IF($E649="", "", "Not in HS Info"))</f>
        <v/>
      </c>
      <c r="N649" s="5" t="str">
        <f>IFERROR(VLOOKUP($C649,Holds!$C:$K, 2, FALSE), IF($E649="", "", 0))</f>
        <v/>
      </c>
      <c r="O649" s="7" t="str">
        <f>IF($E649="", "", _xlfn.XLOOKUP(C649, 'SLCC Student'!H:H, 'SLCC Student'!P:P, "Not Found", 0, 1))</f>
        <v/>
      </c>
      <c r="P649" s="5" t="str">
        <f>IFERROR(VLOOKUP($E649, 'SLCC Student'!$A:$Q, 10, FALSE), IF($E649="", "", "Not Admitted"))</f>
        <v/>
      </c>
      <c r="Q649" s="5" t="str">
        <f>IFERROR(VLOOKUP($E649,'SLCC Student'!$A:$Q,12,FALSE),IF($E649="","", "NotAdmitted"))</f>
        <v/>
      </c>
    </row>
    <row r="650" spans="1:17" x14ac:dyDescent="0.2">
      <c r="A650" s="5" t="str">
        <f>IFERROR(VLOOKUP($E650,'HS Info'!$A:$D,2,FALSE),IF($E650="","","Not in HS Info"))</f>
        <v/>
      </c>
      <c r="B650" s="6" t="str">
        <f>IFERROR(VLOOKUP($C650, 'SLCC Student'!$H:$R, 11, FALSE), IF($E650="", "",  "Not yet admitted"))</f>
        <v/>
      </c>
      <c r="C650" s="5" t="str">
        <f>IFERROR(VLOOKUP($E650,'SLCC Student'!$A:$R,8,FALSE), IF($E650="", "", "Not yet admitted"))</f>
        <v/>
      </c>
      <c r="D650" s="5" t="str">
        <f>IFERROR(VLOOKUP($E650, 'HS Info'!$A:$D, 3, FALSE), IF($E650="", "",  "Not in HS Info"))</f>
        <v/>
      </c>
      <c r="E650" t="str">
        <f>IF(ISBLANK('HS Info'!A649), "", 'HS Info'!A649)</f>
        <v/>
      </c>
      <c r="F650" s="5" t="str">
        <f>IFERROR(VLOOKUP($E650, 'HS Info'!$A:$D, 4, FALSE), IF($E650="", "", "Not in HS Info"))</f>
        <v/>
      </c>
      <c r="G650" t="str">
        <f>IF(_xlfn.MAXIFS(ACT!$K:$K, ACT!$B:$B, 'Vetting Master'!$C650)&gt;0, _xlfn.MAXIFS(ACT!$K:$K, ACT!$B:$B, 'Vetting Master'!$C650), IF($E650="", "", 0))</f>
        <v/>
      </c>
      <c r="H650" t="str">
        <f>IF(_xlfn.MAXIFS(ACT!$J:$J, ACT!$B:$B, 'Vetting Master'!$C650)&gt;0, _xlfn.MAXIFS(ACT!$J:$J, ACT!$B:$B, 'Vetting Master'!$C650), IF($E650="", "", 0))</f>
        <v/>
      </c>
      <c r="I650" t="str">
        <f>IF(_xlfn.MAXIFS('SLCC Placement'!K:K, 'SLCC Placement'!B:B, 'Vetting Master'!$C650)&gt;0, _xlfn.MAXIFS('SLCC Placement'!K:K, 'SLCC Placement'!B:B, 'Vetting Master'!$C650), IF($E650="", "", 0))</f>
        <v/>
      </c>
      <c r="J650" t="str">
        <f>IF(_xlfn.MAXIFS('SLCC Placement'!J:J, 'SLCC Placement'!B:B, 'Vetting Master'!$C650)&gt;0, _xlfn.MAXIFS('SLCC Placement'!J:J, 'SLCC Placement'!B:B, 'Vetting Master'!$C650), IF($E650="", "", 0))</f>
        <v/>
      </c>
      <c r="K650" s="5" t="str">
        <f>IFERROR(IF(AND(MATCH(C650,'AP Credit'!B:B,0)&gt;0, MATCH("ENGL 1010",'AP Credit'!J:J,0)&gt;0),"Yes","No"), IF($E650="", " ", "No"))</f>
        <v xml:space="preserve"> </v>
      </c>
      <c r="L650" s="11" t="str" cm="1">
        <f t="array" ref="L650">IF($E650="", "", _xlfn.IFNA(_xlfn.IFS( J650&gt;599,  "1210 - Verify C or Better",  AND(J650&gt;499, OR(I650&gt;13, G650&gt;17)), "1060 - Verify C or Better", AND( OR(G650&gt;17, I650&gt;13), OR(H650&gt;22, J650&gt;399)), "1050 - Verify C or Better", OR( H650&gt;21, J650&gt;299), "1010/1030/1040", OR( H650&gt;19, J650&gt;299), "1010/1030", OR( H650&gt;18, J650&gt;299), "1030"), "Verify C or better in Secondary Math 1,2,3"))</f>
        <v/>
      </c>
      <c r="M650" s="4" t="str">
        <f>IFERROR(VLOOKUP($E650, 'HS Info'!$A:$E, 5, FALSE), IF($E650="", "", "Not in HS Info"))</f>
        <v/>
      </c>
      <c r="N650" s="5" t="str">
        <f>IFERROR(VLOOKUP($C650,Holds!$C:$K, 2, FALSE), IF($E650="", "", 0))</f>
        <v/>
      </c>
      <c r="O650" s="7" t="str">
        <f>IF($E650="", "", _xlfn.XLOOKUP(C650, 'SLCC Student'!H:H, 'SLCC Student'!P:P, "Not Found", 0, 1))</f>
        <v/>
      </c>
      <c r="P650" s="5" t="str">
        <f>IFERROR(VLOOKUP($E650, 'SLCC Student'!$A:$Q, 10, FALSE), IF($E650="", "", "Not Admitted"))</f>
        <v/>
      </c>
      <c r="Q650" s="5" t="str">
        <f>IFERROR(VLOOKUP($E650,'SLCC Student'!$A:$Q,12,FALSE),IF($E650="","", "NotAdmitted"))</f>
        <v/>
      </c>
    </row>
    <row r="651" spans="1:17" x14ac:dyDescent="0.2">
      <c r="A651" s="5" t="str">
        <f>IFERROR(VLOOKUP($E651,'HS Info'!$A:$D,2,FALSE),IF($E651="","","Not in HS Info"))</f>
        <v/>
      </c>
      <c r="B651" s="6" t="str">
        <f>IFERROR(VLOOKUP($C651, 'SLCC Student'!$H:$R, 11, FALSE), IF($E651="", "",  "Not yet admitted"))</f>
        <v/>
      </c>
      <c r="C651" s="5" t="str">
        <f>IFERROR(VLOOKUP($E651,'SLCC Student'!$A:$R,8,FALSE), IF($E651="", "", "Not yet admitted"))</f>
        <v/>
      </c>
      <c r="D651" s="5" t="str">
        <f>IFERROR(VLOOKUP($E651, 'HS Info'!$A:$D, 3, FALSE), IF($E651="", "",  "Not in HS Info"))</f>
        <v/>
      </c>
      <c r="E651" t="str">
        <f>IF(ISBLANK('HS Info'!A650), "", 'HS Info'!A650)</f>
        <v/>
      </c>
      <c r="F651" s="5" t="str">
        <f>IFERROR(VLOOKUP($E651, 'HS Info'!$A:$D, 4, FALSE), IF($E651="", "", "Not in HS Info"))</f>
        <v/>
      </c>
      <c r="G651" t="str">
        <f>IF(_xlfn.MAXIFS(ACT!$K:$K, ACT!$B:$B, 'Vetting Master'!$C651)&gt;0, _xlfn.MAXIFS(ACT!$K:$K, ACT!$B:$B, 'Vetting Master'!$C651), IF($E651="", "", 0))</f>
        <v/>
      </c>
      <c r="H651" t="str">
        <f>IF(_xlfn.MAXIFS(ACT!$J:$J, ACT!$B:$B, 'Vetting Master'!$C651)&gt;0, _xlfn.MAXIFS(ACT!$J:$J, ACT!$B:$B, 'Vetting Master'!$C651), IF($E651="", "", 0))</f>
        <v/>
      </c>
      <c r="I651" t="str">
        <f>IF(_xlfn.MAXIFS('SLCC Placement'!K:K, 'SLCC Placement'!B:B, 'Vetting Master'!$C651)&gt;0, _xlfn.MAXIFS('SLCC Placement'!K:K, 'SLCC Placement'!B:B, 'Vetting Master'!$C651), IF($E651="", "", 0))</f>
        <v/>
      </c>
      <c r="J651" t="str">
        <f>IF(_xlfn.MAXIFS('SLCC Placement'!J:J, 'SLCC Placement'!B:B, 'Vetting Master'!$C651)&gt;0, _xlfn.MAXIFS('SLCC Placement'!J:J, 'SLCC Placement'!B:B, 'Vetting Master'!$C651), IF($E651="", "", 0))</f>
        <v/>
      </c>
      <c r="K651" s="5" t="str">
        <f>IFERROR(IF(AND(MATCH(C651,'AP Credit'!B:B,0)&gt;0, MATCH("ENGL 1010",'AP Credit'!J:J,0)&gt;0),"Yes","No"), IF($E651="", " ", "No"))</f>
        <v xml:space="preserve"> </v>
      </c>
      <c r="L651" s="11" t="str" cm="1">
        <f t="array" ref="L651">IF($E651="", "", _xlfn.IFNA(_xlfn.IFS( J651&gt;599,  "1210 - Verify C or Better",  AND(J651&gt;499, OR(I651&gt;13, G651&gt;17)), "1060 - Verify C or Better", AND( OR(G651&gt;17, I651&gt;13), OR(H651&gt;22, J651&gt;399)), "1050 - Verify C or Better", OR( H651&gt;21, J651&gt;299), "1010/1030/1040", OR( H651&gt;19, J651&gt;299), "1010/1030", OR( H651&gt;18, J651&gt;299), "1030"), "Verify C or better in Secondary Math 1,2,3"))</f>
        <v/>
      </c>
      <c r="M651" s="4" t="str">
        <f>IFERROR(VLOOKUP($E651, 'HS Info'!$A:$E, 5, FALSE), IF($E651="", "", "Not in HS Info"))</f>
        <v/>
      </c>
      <c r="N651" s="5" t="str">
        <f>IFERROR(VLOOKUP($C651,Holds!$C:$K, 2, FALSE), IF($E651="", "", 0))</f>
        <v/>
      </c>
      <c r="O651" s="7" t="str">
        <f>IF($E651="", "", _xlfn.XLOOKUP(C651, 'SLCC Student'!H:H, 'SLCC Student'!P:P, "Not Found", 0, 1))</f>
        <v/>
      </c>
      <c r="P651" s="5" t="str">
        <f>IFERROR(VLOOKUP($E651, 'SLCC Student'!$A:$Q, 10, FALSE), IF($E651="", "", "Not Admitted"))</f>
        <v/>
      </c>
      <c r="Q651" s="5" t="str">
        <f>IFERROR(VLOOKUP($E651,'SLCC Student'!$A:$Q,12,FALSE),IF($E651="","", "NotAdmitted"))</f>
        <v/>
      </c>
    </row>
    <row r="652" spans="1:17" x14ac:dyDescent="0.2">
      <c r="A652" s="5" t="str">
        <f>IFERROR(VLOOKUP($E652,'HS Info'!$A:$D,2,FALSE),IF($E652="","","Not in HS Info"))</f>
        <v/>
      </c>
      <c r="B652" s="6" t="str">
        <f>IFERROR(VLOOKUP($C652, 'SLCC Student'!$H:$R, 11, FALSE), IF($E652="", "",  "Not yet admitted"))</f>
        <v/>
      </c>
      <c r="C652" s="5" t="str">
        <f>IFERROR(VLOOKUP($E652,'SLCC Student'!$A:$R,8,FALSE), IF($E652="", "", "Not yet admitted"))</f>
        <v/>
      </c>
      <c r="D652" s="5" t="str">
        <f>IFERROR(VLOOKUP($E652, 'HS Info'!$A:$D, 3, FALSE), IF($E652="", "",  "Not in HS Info"))</f>
        <v/>
      </c>
      <c r="E652" t="str">
        <f>IF(ISBLANK('HS Info'!A651), "", 'HS Info'!A651)</f>
        <v/>
      </c>
      <c r="F652" s="5" t="str">
        <f>IFERROR(VLOOKUP($E652, 'HS Info'!$A:$D, 4, FALSE), IF($E652="", "", "Not in HS Info"))</f>
        <v/>
      </c>
      <c r="G652" t="str">
        <f>IF(_xlfn.MAXIFS(ACT!$K:$K, ACT!$B:$B, 'Vetting Master'!$C652)&gt;0, _xlfn.MAXIFS(ACT!$K:$K, ACT!$B:$B, 'Vetting Master'!$C652), IF($E652="", "", 0))</f>
        <v/>
      </c>
      <c r="H652" t="str">
        <f>IF(_xlfn.MAXIFS(ACT!$J:$J, ACT!$B:$B, 'Vetting Master'!$C652)&gt;0, _xlfn.MAXIFS(ACT!$J:$J, ACT!$B:$B, 'Vetting Master'!$C652), IF($E652="", "", 0))</f>
        <v/>
      </c>
      <c r="I652" t="str">
        <f>IF(_xlfn.MAXIFS('SLCC Placement'!K:K, 'SLCC Placement'!B:B, 'Vetting Master'!$C652)&gt;0, _xlfn.MAXIFS('SLCC Placement'!K:K, 'SLCC Placement'!B:B, 'Vetting Master'!$C652), IF($E652="", "", 0))</f>
        <v/>
      </c>
      <c r="J652" t="str">
        <f>IF(_xlfn.MAXIFS('SLCC Placement'!J:J, 'SLCC Placement'!B:B, 'Vetting Master'!$C652)&gt;0, _xlfn.MAXIFS('SLCC Placement'!J:J, 'SLCC Placement'!B:B, 'Vetting Master'!$C652), IF($E652="", "", 0))</f>
        <v/>
      </c>
      <c r="K652" s="5" t="str">
        <f>IFERROR(IF(AND(MATCH(C652,'AP Credit'!B:B,0)&gt;0, MATCH("ENGL 1010",'AP Credit'!J:J,0)&gt;0),"Yes","No"), IF($E652="", " ", "No"))</f>
        <v xml:space="preserve"> </v>
      </c>
      <c r="L652" s="11" t="str" cm="1">
        <f t="array" ref="L652">IF($E652="", "", _xlfn.IFNA(_xlfn.IFS( J652&gt;599,  "1210 - Verify C or Better",  AND(J652&gt;499, OR(I652&gt;13, G652&gt;17)), "1060 - Verify C or Better", AND( OR(G652&gt;17, I652&gt;13), OR(H652&gt;22, J652&gt;399)), "1050 - Verify C or Better", OR( H652&gt;21, J652&gt;299), "1010/1030/1040", OR( H652&gt;19, J652&gt;299), "1010/1030", OR( H652&gt;18, J652&gt;299), "1030"), "Verify C or better in Secondary Math 1,2,3"))</f>
        <v/>
      </c>
      <c r="M652" s="4" t="str">
        <f>IFERROR(VLOOKUP($E652, 'HS Info'!$A:$E, 5, FALSE), IF($E652="", "", "Not in HS Info"))</f>
        <v/>
      </c>
      <c r="N652" s="5" t="str">
        <f>IFERROR(VLOOKUP($C652,Holds!$C:$K, 2, FALSE), IF($E652="", "", 0))</f>
        <v/>
      </c>
      <c r="O652" s="7" t="str">
        <f>IF($E652="", "", _xlfn.XLOOKUP(C652, 'SLCC Student'!H:H, 'SLCC Student'!P:P, "Not Found", 0, 1))</f>
        <v/>
      </c>
      <c r="P652" s="5" t="str">
        <f>IFERROR(VLOOKUP($E652, 'SLCC Student'!$A:$Q, 10, FALSE), IF($E652="", "", "Not Admitted"))</f>
        <v/>
      </c>
      <c r="Q652" s="5" t="str">
        <f>IFERROR(VLOOKUP($E652,'SLCC Student'!$A:$Q,12,FALSE),IF($E652="","", "NotAdmitted"))</f>
        <v/>
      </c>
    </row>
    <row r="653" spans="1:17" x14ac:dyDescent="0.2">
      <c r="A653" s="5" t="str">
        <f>IFERROR(VLOOKUP($E653,'HS Info'!$A:$D,2,FALSE),IF($E653="","","Not in HS Info"))</f>
        <v/>
      </c>
      <c r="B653" s="6" t="str">
        <f>IFERROR(VLOOKUP($C653, 'SLCC Student'!$H:$R, 11, FALSE), IF($E653="", "",  "Not yet admitted"))</f>
        <v/>
      </c>
      <c r="C653" s="5" t="str">
        <f>IFERROR(VLOOKUP($E653,'SLCC Student'!$A:$R,8,FALSE), IF($E653="", "", "Not yet admitted"))</f>
        <v/>
      </c>
      <c r="D653" s="5" t="str">
        <f>IFERROR(VLOOKUP($E653, 'HS Info'!$A:$D, 3, FALSE), IF($E653="", "",  "Not in HS Info"))</f>
        <v/>
      </c>
      <c r="E653" t="str">
        <f>IF(ISBLANK('HS Info'!A652), "", 'HS Info'!A652)</f>
        <v/>
      </c>
      <c r="F653" s="5" t="str">
        <f>IFERROR(VLOOKUP($E653, 'HS Info'!$A:$D, 4, FALSE), IF($E653="", "", "Not in HS Info"))</f>
        <v/>
      </c>
      <c r="G653" t="str">
        <f>IF(_xlfn.MAXIFS(ACT!$K:$K, ACT!$B:$B, 'Vetting Master'!$C653)&gt;0, _xlfn.MAXIFS(ACT!$K:$K, ACT!$B:$B, 'Vetting Master'!$C653), IF($E653="", "", 0))</f>
        <v/>
      </c>
      <c r="H653" t="str">
        <f>IF(_xlfn.MAXIFS(ACT!$J:$J, ACT!$B:$B, 'Vetting Master'!$C653)&gt;0, _xlfn.MAXIFS(ACT!$J:$J, ACT!$B:$B, 'Vetting Master'!$C653), IF($E653="", "", 0))</f>
        <v/>
      </c>
      <c r="I653" t="str">
        <f>IF(_xlfn.MAXIFS('SLCC Placement'!K:K, 'SLCC Placement'!B:B, 'Vetting Master'!$C653)&gt;0, _xlfn.MAXIFS('SLCC Placement'!K:K, 'SLCC Placement'!B:B, 'Vetting Master'!$C653), IF($E653="", "", 0))</f>
        <v/>
      </c>
      <c r="J653" t="str">
        <f>IF(_xlfn.MAXIFS('SLCC Placement'!J:J, 'SLCC Placement'!B:B, 'Vetting Master'!$C653)&gt;0, _xlfn.MAXIFS('SLCC Placement'!J:J, 'SLCC Placement'!B:B, 'Vetting Master'!$C653), IF($E653="", "", 0))</f>
        <v/>
      </c>
      <c r="K653" s="5" t="str">
        <f>IFERROR(IF(AND(MATCH(C653,'AP Credit'!B:B,0)&gt;0, MATCH("ENGL 1010",'AP Credit'!J:J,0)&gt;0),"Yes","No"), IF($E653="", " ", "No"))</f>
        <v xml:space="preserve"> </v>
      </c>
      <c r="L653" s="11" t="str" cm="1">
        <f t="array" ref="L653">IF($E653="", "", _xlfn.IFNA(_xlfn.IFS( J653&gt;599,  "1210 - Verify C or Better",  AND(J653&gt;499, OR(I653&gt;13, G653&gt;17)), "1060 - Verify C or Better", AND( OR(G653&gt;17, I653&gt;13), OR(H653&gt;22, J653&gt;399)), "1050 - Verify C or Better", OR( H653&gt;21, J653&gt;299), "1010/1030/1040", OR( H653&gt;19, J653&gt;299), "1010/1030", OR( H653&gt;18, J653&gt;299), "1030"), "Verify C or better in Secondary Math 1,2,3"))</f>
        <v/>
      </c>
      <c r="M653" s="4" t="str">
        <f>IFERROR(VLOOKUP($E653, 'HS Info'!$A:$E, 5, FALSE), IF($E653="", "", "Not in HS Info"))</f>
        <v/>
      </c>
      <c r="N653" s="5" t="str">
        <f>IFERROR(VLOOKUP($C653,Holds!$C:$K, 2, FALSE), IF($E653="", "", 0))</f>
        <v/>
      </c>
      <c r="O653" s="7" t="str">
        <f>IF($E653="", "", _xlfn.XLOOKUP(C653, 'SLCC Student'!H:H, 'SLCC Student'!P:P, "Not Found", 0, 1))</f>
        <v/>
      </c>
      <c r="P653" s="5" t="str">
        <f>IFERROR(VLOOKUP($E653, 'SLCC Student'!$A:$Q, 10, FALSE), IF($E653="", "", "Not Admitted"))</f>
        <v/>
      </c>
      <c r="Q653" s="5" t="str">
        <f>IFERROR(VLOOKUP($E653,'SLCC Student'!$A:$Q,12,FALSE),IF($E653="","", "NotAdmitted"))</f>
        <v/>
      </c>
    </row>
    <row r="654" spans="1:17" x14ac:dyDescent="0.2">
      <c r="A654" s="5" t="str">
        <f>IFERROR(VLOOKUP($E654,'HS Info'!$A:$D,2,FALSE),IF($E654="","","Not in HS Info"))</f>
        <v/>
      </c>
      <c r="B654" s="6" t="str">
        <f>IFERROR(VLOOKUP($C654, 'SLCC Student'!$H:$R, 11, FALSE), IF($E654="", "",  "Not yet admitted"))</f>
        <v/>
      </c>
      <c r="C654" s="5" t="str">
        <f>IFERROR(VLOOKUP($E654,'SLCC Student'!$A:$R,8,FALSE), IF($E654="", "", "Not yet admitted"))</f>
        <v/>
      </c>
      <c r="D654" s="5" t="str">
        <f>IFERROR(VLOOKUP($E654, 'HS Info'!$A:$D, 3, FALSE), IF($E654="", "",  "Not in HS Info"))</f>
        <v/>
      </c>
      <c r="E654" t="str">
        <f>IF(ISBLANK('HS Info'!A653), "", 'HS Info'!A653)</f>
        <v/>
      </c>
      <c r="F654" s="5" t="str">
        <f>IFERROR(VLOOKUP($E654, 'HS Info'!$A:$D, 4, FALSE), IF($E654="", "", "Not in HS Info"))</f>
        <v/>
      </c>
      <c r="G654" t="str">
        <f>IF(_xlfn.MAXIFS(ACT!$K:$K, ACT!$B:$B, 'Vetting Master'!$C654)&gt;0, _xlfn.MAXIFS(ACT!$K:$K, ACT!$B:$B, 'Vetting Master'!$C654), IF($E654="", "", 0))</f>
        <v/>
      </c>
      <c r="H654" t="str">
        <f>IF(_xlfn.MAXIFS(ACT!$J:$J, ACT!$B:$B, 'Vetting Master'!$C654)&gt;0, _xlfn.MAXIFS(ACT!$J:$J, ACT!$B:$B, 'Vetting Master'!$C654), IF($E654="", "", 0))</f>
        <v/>
      </c>
      <c r="I654" t="str">
        <f>IF(_xlfn.MAXIFS('SLCC Placement'!K:K, 'SLCC Placement'!B:B, 'Vetting Master'!$C654)&gt;0, _xlfn.MAXIFS('SLCC Placement'!K:K, 'SLCC Placement'!B:B, 'Vetting Master'!$C654), IF($E654="", "", 0))</f>
        <v/>
      </c>
      <c r="J654" t="str">
        <f>IF(_xlfn.MAXIFS('SLCC Placement'!J:J, 'SLCC Placement'!B:B, 'Vetting Master'!$C654)&gt;0, _xlfn.MAXIFS('SLCC Placement'!J:J, 'SLCC Placement'!B:B, 'Vetting Master'!$C654), IF($E654="", "", 0))</f>
        <v/>
      </c>
      <c r="K654" s="5" t="str">
        <f>IFERROR(IF(AND(MATCH(C654,'AP Credit'!B:B,0)&gt;0, MATCH("ENGL 1010",'AP Credit'!J:J,0)&gt;0),"Yes","No"), IF($E654="", " ", "No"))</f>
        <v xml:space="preserve"> </v>
      </c>
      <c r="L654" s="11" t="str" cm="1">
        <f t="array" ref="L654">IF($E654="", "", _xlfn.IFNA(_xlfn.IFS( J654&gt;599,  "1210 - Verify C or Better",  AND(J654&gt;499, OR(I654&gt;13, G654&gt;17)), "1060 - Verify C or Better", AND( OR(G654&gt;17, I654&gt;13), OR(H654&gt;22, J654&gt;399)), "1050 - Verify C or Better", OR( H654&gt;21, J654&gt;299), "1010/1030/1040", OR( H654&gt;19, J654&gt;299), "1010/1030", OR( H654&gt;18, J654&gt;299), "1030"), "Verify C or better in Secondary Math 1,2,3"))</f>
        <v/>
      </c>
      <c r="M654" s="4" t="str">
        <f>IFERROR(VLOOKUP($E654, 'HS Info'!$A:$E, 5, FALSE), IF($E654="", "", "Not in HS Info"))</f>
        <v/>
      </c>
      <c r="N654" s="5" t="str">
        <f>IFERROR(VLOOKUP($C654,Holds!$C:$K, 2, FALSE), IF($E654="", "", 0))</f>
        <v/>
      </c>
      <c r="O654" s="7" t="str">
        <f>IF($E654="", "", _xlfn.XLOOKUP(C654, 'SLCC Student'!H:H, 'SLCC Student'!P:P, "Not Found", 0, 1))</f>
        <v/>
      </c>
      <c r="P654" s="5" t="str">
        <f>IFERROR(VLOOKUP($E654, 'SLCC Student'!$A:$Q, 10, FALSE), IF($E654="", "", "Not Admitted"))</f>
        <v/>
      </c>
      <c r="Q654" s="5" t="str">
        <f>IFERROR(VLOOKUP($E654,'SLCC Student'!$A:$Q,12,FALSE),IF($E654="","", "NotAdmitted"))</f>
        <v/>
      </c>
    </row>
    <row r="655" spans="1:17" x14ac:dyDescent="0.2">
      <c r="A655" s="5" t="str">
        <f>IFERROR(VLOOKUP($E655,'HS Info'!$A:$D,2,FALSE),IF($E655="","","Not in HS Info"))</f>
        <v/>
      </c>
      <c r="B655" s="6" t="str">
        <f>IFERROR(VLOOKUP($C655, 'SLCC Student'!$H:$R, 11, FALSE), IF($E655="", "",  "Not yet admitted"))</f>
        <v/>
      </c>
      <c r="C655" s="5" t="str">
        <f>IFERROR(VLOOKUP($E655,'SLCC Student'!$A:$R,8,FALSE), IF($E655="", "", "Not yet admitted"))</f>
        <v/>
      </c>
      <c r="D655" s="5" t="str">
        <f>IFERROR(VLOOKUP($E655, 'HS Info'!$A:$D, 3, FALSE), IF($E655="", "",  "Not in HS Info"))</f>
        <v/>
      </c>
      <c r="E655" t="str">
        <f>IF(ISBLANK('HS Info'!A654), "", 'HS Info'!A654)</f>
        <v/>
      </c>
      <c r="F655" s="5" t="str">
        <f>IFERROR(VLOOKUP($E655, 'HS Info'!$A:$D, 4, FALSE), IF($E655="", "", "Not in HS Info"))</f>
        <v/>
      </c>
      <c r="G655" t="str">
        <f>IF(_xlfn.MAXIFS(ACT!$K:$K, ACT!$B:$B, 'Vetting Master'!$C655)&gt;0, _xlfn.MAXIFS(ACT!$K:$K, ACT!$B:$B, 'Vetting Master'!$C655), IF($E655="", "", 0))</f>
        <v/>
      </c>
      <c r="H655" t="str">
        <f>IF(_xlfn.MAXIFS(ACT!$J:$J, ACT!$B:$B, 'Vetting Master'!$C655)&gt;0, _xlfn.MAXIFS(ACT!$J:$J, ACT!$B:$B, 'Vetting Master'!$C655), IF($E655="", "", 0))</f>
        <v/>
      </c>
      <c r="I655" t="str">
        <f>IF(_xlfn.MAXIFS('SLCC Placement'!K:K, 'SLCC Placement'!B:B, 'Vetting Master'!$C655)&gt;0, _xlfn.MAXIFS('SLCC Placement'!K:K, 'SLCC Placement'!B:B, 'Vetting Master'!$C655), IF($E655="", "", 0))</f>
        <v/>
      </c>
      <c r="J655" t="str">
        <f>IF(_xlfn.MAXIFS('SLCC Placement'!J:J, 'SLCC Placement'!B:B, 'Vetting Master'!$C655)&gt;0, _xlfn.MAXIFS('SLCC Placement'!J:J, 'SLCC Placement'!B:B, 'Vetting Master'!$C655), IF($E655="", "", 0))</f>
        <v/>
      </c>
      <c r="K655" s="5" t="str">
        <f>IFERROR(IF(AND(MATCH(C655,'AP Credit'!B:B,0)&gt;0, MATCH("ENGL 1010",'AP Credit'!J:J,0)&gt;0),"Yes","No"), IF($E655="", " ", "No"))</f>
        <v xml:space="preserve"> </v>
      </c>
      <c r="L655" s="11" t="str" cm="1">
        <f t="array" ref="L655">IF($E655="", "", _xlfn.IFNA(_xlfn.IFS( J655&gt;599,  "1210 - Verify C or Better",  AND(J655&gt;499, OR(I655&gt;13, G655&gt;17)), "1060 - Verify C or Better", AND( OR(G655&gt;17, I655&gt;13), OR(H655&gt;22, J655&gt;399)), "1050 - Verify C or Better", OR( H655&gt;21, J655&gt;299), "1010/1030/1040", OR( H655&gt;19, J655&gt;299), "1010/1030", OR( H655&gt;18, J655&gt;299), "1030"), "Verify C or better in Secondary Math 1,2,3"))</f>
        <v/>
      </c>
      <c r="M655" s="4" t="str">
        <f>IFERROR(VLOOKUP($E655, 'HS Info'!$A:$E, 5, FALSE), IF($E655="", "", "Not in HS Info"))</f>
        <v/>
      </c>
      <c r="N655" s="5" t="str">
        <f>IFERROR(VLOOKUP($C655,Holds!$C:$K, 2, FALSE), IF($E655="", "", 0))</f>
        <v/>
      </c>
      <c r="O655" s="7" t="str">
        <f>IF($E655="", "", _xlfn.XLOOKUP(C655, 'SLCC Student'!H:H, 'SLCC Student'!P:P, "Not Found", 0, 1))</f>
        <v/>
      </c>
      <c r="P655" s="5" t="str">
        <f>IFERROR(VLOOKUP($E655, 'SLCC Student'!$A:$Q, 10, FALSE), IF($E655="", "", "Not Admitted"))</f>
        <v/>
      </c>
      <c r="Q655" s="5" t="str">
        <f>IFERROR(VLOOKUP($E655,'SLCC Student'!$A:$Q,12,FALSE),IF($E655="","", "NotAdmitted"))</f>
        <v/>
      </c>
    </row>
    <row r="656" spans="1:17" x14ac:dyDescent="0.2">
      <c r="A656" s="5" t="str">
        <f>IFERROR(VLOOKUP($E656,'HS Info'!$A:$D,2,FALSE),IF($E656="","","Not in HS Info"))</f>
        <v/>
      </c>
      <c r="B656" s="6" t="str">
        <f>IFERROR(VLOOKUP($C656, 'SLCC Student'!$H:$R, 11, FALSE), IF($E656="", "",  "Not yet admitted"))</f>
        <v/>
      </c>
      <c r="C656" s="5" t="str">
        <f>IFERROR(VLOOKUP($E656,'SLCC Student'!$A:$R,8,FALSE), IF($E656="", "", "Not yet admitted"))</f>
        <v/>
      </c>
      <c r="D656" s="5" t="str">
        <f>IFERROR(VLOOKUP($E656, 'HS Info'!$A:$D, 3, FALSE), IF($E656="", "",  "Not in HS Info"))</f>
        <v/>
      </c>
      <c r="E656" t="str">
        <f>IF(ISBLANK('HS Info'!A655), "", 'HS Info'!A655)</f>
        <v/>
      </c>
      <c r="F656" s="5" t="str">
        <f>IFERROR(VLOOKUP($E656, 'HS Info'!$A:$D, 4, FALSE), IF($E656="", "", "Not in HS Info"))</f>
        <v/>
      </c>
      <c r="G656" t="str">
        <f>IF(_xlfn.MAXIFS(ACT!$K:$K, ACT!$B:$B, 'Vetting Master'!$C656)&gt;0, _xlfn.MAXIFS(ACT!$K:$K, ACT!$B:$B, 'Vetting Master'!$C656), IF($E656="", "", 0))</f>
        <v/>
      </c>
      <c r="H656" t="str">
        <f>IF(_xlfn.MAXIFS(ACT!$J:$J, ACT!$B:$B, 'Vetting Master'!$C656)&gt;0, _xlfn.MAXIFS(ACT!$J:$J, ACT!$B:$B, 'Vetting Master'!$C656), IF($E656="", "", 0))</f>
        <v/>
      </c>
      <c r="I656" t="str">
        <f>IF(_xlfn.MAXIFS('SLCC Placement'!K:K, 'SLCC Placement'!B:B, 'Vetting Master'!$C656)&gt;0, _xlfn.MAXIFS('SLCC Placement'!K:K, 'SLCC Placement'!B:B, 'Vetting Master'!$C656), IF($E656="", "", 0))</f>
        <v/>
      </c>
      <c r="J656" t="str">
        <f>IF(_xlfn.MAXIFS('SLCC Placement'!J:J, 'SLCC Placement'!B:B, 'Vetting Master'!$C656)&gt;0, _xlfn.MAXIFS('SLCC Placement'!J:J, 'SLCC Placement'!B:B, 'Vetting Master'!$C656), IF($E656="", "", 0))</f>
        <v/>
      </c>
      <c r="K656" s="5" t="str">
        <f>IFERROR(IF(AND(MATCH(C656,'AP Credit'!B:B,0)&gt;0, MATCH("ENGL 1010",'AP Credit'!J:J,0)&gt;0),"Yes","No"), IF($E656="", " ", "No"))</f>
        <v xml:space="preserve"> </v>
      </c>
      <c r="L656" s="11" t="str" cm="1">
        <f t="array" ref="L656">IF($E656="", "", _xlfn.IFNA(_xlfn.IFS( J656&gt;599,  "1210 - Verify C or Better",  AND(J656&gt;499, OR(I656&gt;13, G656&gt;17)), "1060 - Verify C or Better", AND( OR(G656&gt;17, I656&gt;13), OR(H656&gt;22, J656&gt;399)), "1050 - Verify C or Better", OR( H656&gt;21, J656&gt;299), "1010/1030/1040", OR( H656&gt;19, J656&gt;299), "1010/1030", OR( H656&gt;18, J656&gt;299), "1030"), "Verify C or better in Secondary Math 1,2,3"))</f>
        <v/>
      </c>
      <c r="M656" s="4" t="str">
        <f>IFERROR(VLOOKUP($E656, 'HS Info'!$A:$E, 5, FALSE), IF($E656="", "", "Not in HS Info"))</f>
        <v/>
      </c>
      <c r="N656" s="5" t="str">
        <f>IFERROR(VLOOKUP($C656,Holds!$C:$K, 2, FALSE), IF($E656="", "", 0))</f>
        <v/>
      </c>
      <c r="O656" s="7" t="str">
        <f>IF($E656="", "", _xlfn.XLOOKUP(C656, 'SLCC Student'!H:H, 'SLCC Student'!P:P, "Not Found", 0, 1))</f>
        <v/>
      </c>
      <c r="P656" s="5" t="str">
        <f>IFERROR(VLOOKUP($E656, 'SLCC Student'!$A:$Q, 10, FALSE), IF($E656="", "", "Not Admitted"))</f>
        <v/>
      </c>
      <c r="Q656" s="5" t="str">
        <f>IFERROR(VLOOKUP($E656,'SLCC Student'!$A:$Q,12,FALSE),IF($E656="","", "NotAdmitted"))</f>
        <v/>
      </c>
    </row>
    <row r="657" spans="1:17" x14ac:dyDescent="0.2">
      <c r="A657" s="5" t="str">
        <f>IFERROR(VLOOKUP($E657,'HS Info'!$A:$D,2,FALSE),IF($E657="","","Not in HS Info"))</f>
        <v/>
      </c>
      <c r="B657" s="6" t="str">
        <f>IFERROR(VLOOKUP($C657, 'SLCC Student'!$H:$R, 11, FALSE), IF($E657="", "",  "Not yet admitted"))</f>
        <v/>
      </c>
      <c r="C657" s="5" t="str">
        <f>IFERROR(VLOOKUP($E657,'SLCC Student'!$A:$R,8,FALSE), IF($E657="", "", "Not yet admitted"))</f>
        <v/>
      </c>
      <c r="D657" s="5" t="str">
        <f>IFERROR(VLOOKUP($E657, 'HS Info'!$A:$D, 3, FALSE), IF($E657="", "",  "Not in HS Info"))</f>
        <v/>
      </c>
      <c r="E657" t="str">
        <f>IF(ISBLANK('HS Info'!A656), "", 'HS Info'!A656)</f>
        <v/>
      </c>
      <c r="F657" s="5" t="str">
        <f>IFERROR(VLOOKUP($E657, 'HS Info'!$A:$D, 4, FALSE), IF($E657="", "", "Not in HS Info"))</f>
        <v/>
      </c>
      <c r="G657" t="str">
        <f>IF(_xlfn.MAXIFS(ACT!$K:$K, ACT!$B:$B, 'Vetting Master'!$C657)&gt;0, _xlfn.MAXIFS(ACT!$K:$K, ACT!$B:$B, 'Vetting Master'!$C657), IF($E657="", "", 0))</f>
        <v/>
      </c>
      <c r="H657" t="str">
        <f>IF(_xlfn.MAXIFS(ACT!$J:$J, ACT!$B:$B, 'Vetting Master'!$C657)&gt;0, _xlfn.MAXIFS(ACT!$J:$J, ACT!$B:$B, 'Vetting Master'!$C657), IF($E657="", "", 0))</f>
        <v/>
      </c>
      <c r="I657" t="str">
        <f>IF(_xlfn.MAXIFS('SLCC Placement'!K:K, 'SLCC Placement'!B:B, 'Vetting Master'!$C657)&gt;0, _xlfn.MAXIFS('SLCC Placement'!K:K, 'SLCC Placement'!B:B, 'Vetting Master'!$C657), IF($E657="", "", 0))</f>
        <v/>
      </c>
      <c r="J657" t="str">
        <f>IF(_xlfn.MAXIFS('SLCC Placement'!J:J, 'SLCC Placement'!B:B, 'Vetting Master'!$C657)&gt;0, _xlfn.MAXIFS('SLCC Placement'!J:J, 'SLCC Placement'!B:B, 'Vetting Master'!$C657), IF($E657="", "", 0))</f>
        <v/>
      </c>
      <c r="K657" s="5" t="str">
        <f>IFERROR(IF(AND(MATCH(C657,'AP Credit'!B:B,0)&gt;0, MATCH("ENGL 1010",'AP Credit'!J:J,0)&gt;0),"Yes","No"), IF($E657="", " ", "No"))</f>
        <v xml:space="preserve"> </v>
      </c>
      <c r="L657" s="11" t="str" cm="1">
        <f t="array" ref="L657">IF($E657="", "", _xlfn.IFNA(_xlfn.IFS( J657&gt;599,  "1210 - Verify C or Better",  AND(J657&gt;499, OR(I657&gt;13, G657&gt;17)), "1060 - Verify C or Better", AND( OR(G657&gt;17, I657&gt;13), OR(H657&gt;22, J657&gt;399)), "1050 - Verify C or Better", OR( H657&gt;21, J657&gt;299), "1010/1030/1040", OR( H657&gt;19, J657&gt;299), "1010/1030", OR( H657&gt;18, J657&gt;299), "1030"), "Verify C or better in Secondary Math 1,2,3"))</f>
        <v/>
      </c>
      <c r="M657" s="4" t="str">
        <f>IFERROR(VLOOKUP($E657, 'HS Info'!$A:$E, 5, FALSE), IF($E657="", "", "Not in HS Info"))</f>
        <v/>
      </c>
      <c r="N657" s="5" t="str">
        <f>IFERROR(VLOOKUP($C657,Holds!$C:$K, 2, FALSE), IF($E657="", "", 0))</f>
        <v/>
      </c>
      <c r="O657" s="7" t="str">
        <f>IF($E657="", "", _xlfn.XLOOKUP(C657, 'SLCC Student'!H:H, 'SLCC Student'!P:P, "Not Found", 0, 1))</f>
        <v/>
      </c>
      <c r="P657" s="5" t="str">
        <f>IFERROR(VLOOKUP($E657, 'SLCC Student'!$A:$Q, 10, FALSE), IF($E657="", "", "Not Admitted"))</f>
        <v/>
      </c>
      <c r="Q657" s="5" t="str">
        <f>IFERROR(VLOOKUP($E657,'SLCC Student'!$A:$Q,12,FALSE),IF($E657="","", "NotAdmitted"))</f>
        <v/>
      </c>
    </row>
    <row r="658" spans="1:17" x14ac:dyDescent="0.2">
      <c r="A658" s="5" t="str">
        <f>IFERROR(VLOOKUP($E658,'HS Info'!$A:$D,2,FALSE),IF($E658="","","Not in HS Info"))</f>
        <v/>
      </c>
      <c r="B658" s="6" t="str">
        <f>IFERROR(VLOOKUP($C658, 'SLCC Student'!$H:$R, 11, FALSE), IF($E658="", "",  "Not yet admitted"))</f>
        <v/>
      </c>
      <c r="C658" s="5" t="str">
        <f>IFERROR(VLOOKUP($E658,'SLCC Student'!$A:$R,8,FALSE), IF($E658="", "", "Not yet admitted"))</f>
        <v/>
      </c>
      <c r="D658" s="5" t="str">
        <f>IFERROR(VLOOKUP($E658, 'HS Info'!$A:$D, 3, FALSE), IF($E658="", "",  "Not in HS Info"))</f>
        <v/>
      </c>
      <c r="E658" t="str">
        <f>IF(ISBLANK('HS Info'!A657), "", 'HS Info'!A657)</f>
        <v/>
      </c>
      <c r="F658" s="5" t="str">
        <f>IFERROR(VLOOKUP($E658, 'HS Info'!$A:$D, 4, FALSE), IF($E658="", "", "Not in HS Info"))</f>
        <v/>
      </c>
      <c r="G658" t="str">
        <f>IF(_xlfn.MAXIFS(ACT!$K:$K, ACT!$B:$B, 'Vetting Master'!$C658)&gt;0, _xlfn.MAXIFS(ACT!$K:$K, ACT!$B:$B, 'Vetting Master'!$C658), IF($E658="", "", 0))</f>
        <v/>
      </c>
      <c r="H658" t="str">
        <f>IF(_xlfn.MAXIFS(ACT!$J:$J, ACT!$B:$B, 'Vetting Master'!$C658)&gt;0, _xlfn.MAXIFS(ACT!$J:$J, ACT!$B:$B, 'Vetting Master'!$C658), IF($E658="", "", 0))</f>
        <v/>
      </c>
      <c r="I658" t="str">
        <f>IF(_xlfn.MAXIFS('SLCC Placement'!K:K, 'SLCC Placement'!B:B, 'Vetting Master'!$C658)&gt;0, _xlfn.MAXIFS('SLCC Placement'!K:K, 'SLCC Placement'!B:B, 'Vetting Master'!$C658), IF($E658="", "", 0))</f>
        <v/>
      </c>
      <c r="J658" t="str">
        <f>IF(_xlfn.MAXIFS('SLCC Placement'!J:J, 'SLCC Placement'!B:B, 'Vetting Master'!$C658)&gt;0, _xlfn.MAXIFS('SLCC Placement'!J:J, 'SLCC Placement'!B:B, 'Vetting Master'!$C658), IF($E658="", "", 0))</f>
        <v/>
      </c>
      <c r="K658" s="5" t="str">
        <f>IFERROR(IF(AND(MATCH(C658,'AP Credit'!B:B,0)&gt;0, MATCH("ENGL 1010",'AP Credit'!J:J,0)&gt;0),"Yes","No"), IF($E658="", " ", "No"))</f>
        <v xml:space="preserve"> </v>
      </c>
      <c r="L658" s="11" t="str" cm="1">
        <f t="array" ref="L658">IF($E658="", "", _xlfn.IFNA(_xlfn.IFS( J658&gt;599,  "1210 - Verify C or Better",  AND(J658&gt;499, OR(I658&gt;13, G658&gt;17)), "1060 - Verify C or Better", AND( OR(G658&gt;17, I658&gt;13), OR(H658&gt;22, J658&gt;399)), "1050 - Verify C or Better", OR( H658&gt;21, J658&gt;299), "1010/1030/1040", OR( H658&gt;19, J658&gt;299), "1010/1030", OR( H658&gt;18, J658&gt;299), "1030"), "Verify C or better in Secondary Math 1,2,3"))</f>
        <v/>
      </c>
      <c r="M658" s="4" t="str">
        <f>IFERROR(VLOOKUP($E658, 'HS Info'!$A:$E, 5, FALSE), IF($E658="", "", "Not in HS Info"))</f>
        <v/>
      </c>
      <c r="N658" s="5" t="str">
        <f>IFERROR(VLOOKUP($C658,Holds!$C:$K, 2, FALSE), IF($E658="", "", 0))</f>
        <v/>
      </c>
      <c r="O658" s="7" t="str">
        <f>IF($E658="", "", _xlfn.XLOOKUP(C658, 'SLCC Student'!H:H, 'SLCC Student'!P:P, "Not Found", 0, 1))</f>
        <v/>
      </c>
      <c r="P658" s="5" t="str">
        <f>IFERROR(VLOOKUP($E658, 'SLCC Student'!$A:$Q, 10, FALSE), IF($E658="", "", "Not Admitted"))</f>
        <v/>
      </c>
      <c r="Q658" s="5" t="str">
        <f>IFERROR(VLOOKUP($E658,'SLCC Student'!$A:$Q,12,FALSE),IF($E658="","", "NotAdmitted"))</f>
        <v/>
      </c>
    </row>
    <row r="659" spans="1:17" x14ac:dyDescent="0.2">
      <c r="A659" s="5" t="str">
        <f>IFERROR(VLOOKUP($E659,'HS Info'!$A:$D,2,FALSE),IF($E659="","","Not in HS Info"))</f>
        <v/>
      </c>
      <c r="B659" s="6" t="str">
        <f>IFERROR(VLOOKUP($C659, 'SLCC Student'!$H:$R, 11, FALSE), IF($E659="", "",  "Not yet admitted"))</f>
        <v/>
      </c>
      <c r="C659" s="5" t="str">
        <f>IFERROR(VLOOKUP($E659,'SLCC Student'!$A:$R,8,FALSE), IF($E659="", "", "Not yet admitted"))</f>
        <v/>
      </c>
      <c r="D659" s="5" t="str">
        <f>IFERROR(VLOOKUP($E659, 'HS Info'!$A:$D, 3, FALSE), IF($E659="", "",  "Not in HS Info"))</f>
        <v/>
      </c>
      <c r="E659" t="str">
        <f>IF(ISBLANK('HS Info'!A658), "", 'HS Info'!A658)</f>
        <v/>
      </c>
      <c r="F659" s="5" t="str">
        <f>IFERROR(VLOOKUP($E659, 'HS Info'!$A:$D, 4, FALSE), IF($E659="", "", "Not in HS Info"))</f>
        <v/>
      </c>
      <c r="G659" t="str">
        <f>IF(_xlfn.MAXIFS(ACT!$K:$K, ACT!$B:$B, 'Vetting Master'!$C659)&gt;0, _xlfn.MAXIFS(ACT!$K:$K, ACT!$B:$B, 'Vetting Master'!$C659), IF($E659="", "", 0))</f>
        <v/>
      </c>
      <c r="H659" t="str">
        <f>IF(_xlfn.MAXIFS(ACT!$J:$J, ACT!$B:$B, 'Vetting Master'!$C659)&gt;0, _xlfn.MAXIFS(ACT!$J:$J, ACT!$B:$B, 'Vetting Master'!$C659), IF($E659="", "", 0))</f>
        <v/>
      </c>
      <c r="I659" t="str">
        <f>IF(_xlfn.MAXIFS('SLCC Placement'!K:K, 'SLCC Placement'!B:B, 'Vetting Master'!$C659)&gt;0, _xlfn.MAXIFS('SLCC Placement'!K:K, 'SLCC Placement'!B:B, 'Vetting Master'!$C659), IF($E659="", "", 0))</f>
        <v/>
      </c>
      <c r="J659" t="str">
        <f>IF(_xlfn.MAXIFS('SLCC Placement'!J:J, 'SLCC Placement'!B:B, 'Vetting Master'!$C659)&gt;0, _xlfn.MAXIFS('SLCC Placement'!J:J, 'SLCC Placement'!B:B, 'Vetting Master'!$C659), IF($E659="", "", 0))</f>
        <v/>
      </c>
      <c r="K659" s="5" t="str">
        <f>IFERROR(IF(AND(MATCH(C659,'AP Credit'!B:B,0)&gt;0, MATCH("ENGL 1010",'AP Credit'!J:J,0)&gt;0),"Yes","No"), IF($E659="", " ", "No"))</f>
        <v xml:space="preserve"> </v>
      </c>
      <c r="L659" s="11" t="str" cm="1">
        <f t="array" ref="L659">IF($E659="", "", _xlfn.IFNA(_xlfn.IFS( J659&gt;599,  "1210 - Verify C or Better",  AND(J659&gt;499, OR(I659&gt;13, G659&gt;17)), "1060 - Verify C or Better", AND( OR(G659&gt;17, I659&gt;13), OR(H659&gt;22, J659&gt;399)), "1050 - Verify C or Better", OR( H659&gt;21, J659&gt;299), "1010/1030/1040", OR( H659&gt;19, J659&gt;299), "1010/1030", OR( H659&gt;18, J659&gt;299), "1030"), "Verify C or better in Secondary Math 1,2,3"))</f>
        <v/>
      </c>
      <c r="M659" s="4" t="str">
        <f>IFERROR(VLOOKUP($E659, 'HS Info'!$A:$E, 5, FALSE), IF($E659="", "", "Not in HS Info"))</f>
        <v/>
      </c>
      <c r="N659" s="5" t="str">
        <f>IFERROR(VLOOKUP($C659,Holds!$C:$K, 2, FALSE), IF($E659="", "", 0))</f>
        <v/>
      </c>
      <c r="O659" s="7" t="str">
        <f>IF($E659="", "", _xlfn.XLOOKUP(C659, 'SLCC Student'!H:H, 'SLCC Student'!P:P, "Not Found", 0, 1))</f>
        <v/>
      </c>
      <c r="P659" s="5" t="str">
        <f>IFERROR(VLOOKUP($E659, 'SLCC Student'!$A:$Q, 10, FALSE), IF($E659="", "", "Not Admitted"))</f>
        <v/>
      </c>
      <c r="Q659" s="5" t="str">
        <f>IFERROR(VLOOKUP($E659,'SLCC Student'!$A:$Q,12,FALSE),IF($E659="","", "NotAdmitted"))</f>
        <v/>
      </c>
    </row>
    <row r="660" spans="1:17" x14ac:dyDescent="0.2">
      <c r="A660" s="5" t="str">
        <f>IFERROR(VLOOKUP($E660,'HS Info'!$A:$D,2,FALSE),IF($E660="","","Not in HS Info"))</f>
        <v/>
      </c>
      <c r="B660" s="6" t="str">
        <f>IFERROR(VLOOKUP($C660, 'SLCC Student'!$H:$R, 11, FALSE), IF($E660="", "",  "Not yet admitted"))</f>
        <v/>
      </c>
      <c r="C660" s="5" t="str">
        <f>IFERROR(VLOOKUP($E660,'SLCC Student'!$A:$R,8,FALSE), IF($E660="", "", "Not yet admitted"))</f>
        <v/>
      </c>
      <c r="D660" s="5" t="str">
        <f>IFERROR(VLOOKUP($E660, 'HS Info'!$A:$D, 3, FALSE), IF($E660="", "",  "Not in HS Info"))</f>
        <v/>
      </c>
      <c r="E660" t="str">
        <f>IF(ISBLANK('HS Info'!A659), "", 'HS Info'!A659)</f>
        <v/>
      </c>
      <c r="F660" s="5" t="str">
        <f>IFERROR(VLOOKUP($E660, 'HS Info'!$A:$D, 4, FALSE), IF($E660="", "", "Not in HS Info"))</f>
        <v/>
      </c>
      <c r="G660" t="str">
        <f>IF(_xlfn.MAXIFS(ACT!$K:$K, ACT!$B:$B, 'Vetting Master'!$C660)&gt;0, _xlfn.MAXIFS(ACT!$K:$K, ACT!$B:$B, 'Vetting Master'!$C660), IF($E660="", "", 0))</f>
        <v/>
      </c>
      <c r="H660" t="str">
        <f>IF(_xlfn.MAXIFS(ACT!$J:$J, ACT!$B:$B, 'Vetting Master'!$C660)&gt;0, _xlfn.MAXIFS(ACT!$J:$J, ACT!$B:$B, 'Vetting Master'!$C660), IF($E660="", "", 0))</f>
        <v/>
      </c>
      <c r="I660" t="str">
        <f>IF(_xlfn.MAXIFS('SLCC Placement'!K:K, 'SLCC Placement'!B:B, 'Vetting Master'!$C660)&gt;0, _xlfn.MAXIFS('SLCC Placement'!K:K, 'SLCC Placement'!B:B, 'Vetting Master'!$C660), IF($E660="", "", 0))</f>
        <v/>
      </c>
      <c r="J660" t="str">
        <f>IF(_xlfn.MAXIFS('SLCC Placement'!J:J, 'SLCC Placement'!B:B, 'Vetting Master'!$C660)&gt;0, _xlfn.MAXIFS('SLCC Placement'!J:J, 'SLCC Placement'!B:B, 'Vetting Master'!$C660), IF($E660="", "", 0))</f>
        <v/>
      </c>
      <c r="K660" s="5" t="str">
        <f>IFERROR(IF(AND(MATCH(C660,'AP Credit'!B:B,0)&gt;0, MATCH("ENGL 1010",'AP Credit'!J:J,0)&gt;0),"Yes","No"), IF($E660="", " ", "No"))</f>
        <v xml:space="preserve"> </v>
      </c>
      <c r="L660" s="11" t="str" cm="1">
        <f t="array" ref="L660">IF($E660="", "", _xlfn.IFNA(_xlfn.IFS( J660&gt;599,  "1210 - Verify C or Better",  AND(J660&gt;499, OR(I660&gt;13, G660&gt;17)), "1060 - Verify C or Better", AND( OR(G660&gt;17, I660&gt;13), OR(H660&gt;22, J660&gt;399)), "1050 - Verify C or Better", OR( H660&gt;21, J660&gt;299), "1010/1030/1040", OR( H660&gt;19, J660&gt;299), "1010/1030", OR( H660&gt;18, J660&gt;299), "1030"), "Verify C or better in Secondary Math 1,2,3"))</f>
        <v/>
      </c>
      <c r="M660" s="4" t="str">
        <f>IFERROR(VLOOKUP($E660, 'HS Info'!$A:$E, 5, FALSE), IF($E660="", "", "Not in HS Info"))</f>
        <v/>
      </c>
      <c r="N660" s="5" t="str">
        <f>IFERROR(VLOOKUP($C660,Holds!$C:$K, 2, FALSE), IF($E660="", "", 0))</f>
        <v/>
      </c>
      <c r="O660" s="7" t="str">
        <f>IF($E660="", "", _xlfn.XLOOKUP(C660, 'SLCC Student'!H:H, 'SLCC Student'!P:P, "Not Found", 0, 1))</f>
        <v/>
      </c>
      <c r="P660" s="5" t="str">
        <f>IFERROR(VLOOKUP($E660, 'SLCC Student'!$A:$Q, 10, FALSE), IF($E660="", "", "Not Admitted"))</f>
        <v/>
      </c>
      <c r="Q660" s="5" t="str">
        <f>IFERROR(VLOOKUP($E660,'SLCC Student'!$A:$Q,12,FALSE),IF($E660="","", "NotAdmitted"))</f>
        <v/>
      </c>
    </row>
    <row r="661" spans="1:17" x14ac:dyDescent="0.2">
      <c r="A661" s="5" t="str">
        <f>IFERROR(VLOOKUP($E661,'HS Info'!$A:$D,2,FALSE),IF($E661="","","Not in HS Info"))</f>
        <v/>
      </c>
      <c r="B661" s="6" t="str">
        <f>IFERROR(VLOOKUP($C661, 'SLCC Student'!$H:$R, 11, FALSE), IF($E661="", "",  "Not yet admitted"))</f>
        <v/>
      </c>
      <c r="C661" s="5" t="str">
        <f>IFERROR(VLOOKUP($E661,'SLCC Student'!$A:$R,8,FALSE), IF($E661="", "", "Not yet admitted"))</f>
        <v/>
      </c>
      <c r="D661" s="5" t="str">
        <f>IFERROR(VLOOKUP($E661, 'HS Info'!$A:$D, 3, FALSE), IF($E661="", "",  "Not in HS Info"))</f>
        <v/>
      </c>
      <c r="E661" t="str">
        <f>IF(ISBLANK('HS Info'!A660), "", 'HS Info'!A660)</f>
        <v/>
      </c>
      <c r="F661" s="5" t="str">
        <f>IFERROR(VLOOKUP($E661, 'HS Info'!$A:$D, 4, FALSE), IF($E661="", "", "Not in HS Info"))</f>
        <v/>
      </c>
      <c r="G661" t="str">
        <f>IF(_xlfn.MAXIFS(ACT!$K:$K, ACT!$B:$B, 'Vetting Master'!$C661)&gt;0, _xlfn.MAXIFS(ACT!$K:$K, ACT!$B:$B, 'Vetting Master'!$C661), IF($E661="", "", 0))</f>
        <v/>
      </c>
      <c r="H661" t="str">
        <f>IF(_xlfn.MAXIFS(ACT!$J:$J, ACT!$B:$B, 'Vetting Master'!$C661)&gt;0, _xlfn.MAXIFS(ACT!$J:$J, ACT!$B:$B, 'Vetting Master'!$C661), IF($E661="", "", 0))</f>
        <v/>
      </c>
      <c r="I661" t="str">
        <f>IF(_xlfn.MAXIFS('SLCC Placement'!K:K, 'SLCC Placement'!B:B, 'Vetting Master'!$C661)&gt;0, _xlfn.MAXIFS('SLCC Placement'!K:K, 'SLCC Placement'!B:B, 'Vetting Master'!$C661), IF($E661="", "", 0))</f>
        <v/>
      </c>
      <c r="J661" t="str">
        <f>IF(_xlfn.MAXIFS('SLCC Placement'!J:J, 'SLCC Placement'!B:B, 'Vetting Master'!$C661)&gt;0, _xlfn.MAXIFS('SLCC Placement'!J:J, 'SLCC Placement'!B:B, 'Vetting Master'!$C661), IF($E661="", "", 0))</f>
        <v/>
      </c>
      <c r="K661" s="5" t="str">
        <f>IFERROR(IF(AND(MATCH(C661,'AP Credit'!B:B,0)&gt;0, MATCH("ENGL 1010",'AP Credit'!J:J,0)&gt;0),"Yes","No"), IF($E661="", " ", "No"))</f>
        <v xml:space="preserve"> </v>
      </c>
      <c r="L661" s="11" t="str" cm="1">
        <f t="array" ref="L661">IF($E661="", "", _xlfn.IFNA(_xlfn.IFS( J661&gt;599,  "1210 - Verify C or Better",  AND(J661&gt;499, OR(I661&gt;13, G661&gt;17)), "1060 - Verify C or Better", AND( OR(G661&gt;17, I661&gt;13), OR(H661&gt;22, J661&gt;399)), "1050 - Verify C or Better", OR( H661&gt;21, J661&gt;299), "1010/1030/1040", OR( H661&gt;19, J661&gt;299), "1010/1030", OR( H661&gt;18, J661&gt;299), "1030"), "Verify C or better in Secondary Math 1,2,3"))</f>
        <v/>
      </c>
      <c r="M661" s="4" t="str">
        <f>IFERROR(VLOOKUP($E661, 'HS Info'!$A:$E, 5, FALSE), IF($E661="", "", "Not in HS Info"))</f>
        <v/>
      </c>
      <c r="N661" s="5" t="str">
        <f>IFERROR(VLOOKUP($C661,Holds!$C:$K, 2, FALSE), IF($E661="", "", 0))</f>
        <v/>
      </c>
      <c r="O661" s="7" t="str">
        <f>IF($E661="", "", _xlfn.XLOOKUP(C661, 'SLCC Student'!H:H, 'SLCC Student'!P:P, "Not Found", 0, 1))</f>
        <v/>
      </c>
      <c r="P661" s="5" t="str">
        <f>IFERROR(VLOOKUP($E661, 'SLCC Student'!$A:$Q, 10, FALSE), IF($E661="", "", "Not Admitted"))</f>
        <v/>
      </c>
      <c r="Q661" s="5" t="str">
        <f>IFERROR(VLOOKUP($E661,'SLCC Student'!$A:$Q,12,FALSE),IF($E661="","", "NotAdmitted"))</f>
        <v/>
      </c>
    </row>
    <row r="662" spans="1:17" x14ac:dyDescent="0.2">
      <c r="A662" s="5" t="str">
        <f>IFERROR(VLOOKUP($E662,'HS Info'!$A:$D,2,FALSE),IF($E662="","","Not in HS Info"))</f>
        <v/>
      </c>
      <c r="B662" s="6" t="str">
        <f>IFERROR(VLOOKUP($C662, 'SLCC Student'!$H:$R, 11, FALSE), IF($E662="", "",  "Not yet admitted"))</f>
        <v/>
      </c>
      <c r="C662" s="5" t="str">
        <f>IFERROR(VLOOKUP($E662,'SLCC Student'!$A:$R,8,FALSE), IF($E662="", "", "Not yet admitted"))</f>
        <v/>
      </c>
      <c r="D662" s="5" t="str">
        <f>IFERROR(VLOOKUP($E662, 'HS Info'!$A:$D, 3, FALSE), IF($E662="", "",  "Not in HS Info"))</f>
        <v/>
      </c>
      <c r="E662" t="str">
        <f>IF(ISBLANK('HS Info'!A661), "", 'HS Info'!A661)</f>
        <v/>
      </c>
      <c r="F662" s="5" t="str">
        <f>IFERROR(VLOOKUP($E662, 'HS Info'!$A:$D, 4, FALSE), IF($E662="", "", "Not in HS Info"))</f>
        <v/>
      </c>
      <c r="G662" t="str">
        <f>IF(_xlfn.MAXIFS(ACT!$K:$K, ACT!$B:$B, 'Vetting Master'!$C662)&gt;0, _xlfn.MAXIFS(ACT!$K:$K, ACT!$B:$B, 'Vetting Master'!$C662), IF($E662="", "", 0))</f>
        <v/>
      </c>
      <c r="H662" t="str">
        <f>IF(_xlfn.MAXIFS(ACT!$J:$J, ACT!$B:$B, 'Vetting Master'!$C662)&gt;0, _xlfn.MAXIFS(ACT!$J:$J, ACT!$B:$B, 'Vetting Master'!$C662), IF($E662="", "", 0))</f>
        <v/>
      </c>
      <c r="I662" t="str">
        <f>IF(_xlfn.MAXIFS('SLCC Placement'!K:K, 'SLCC Placement'!B:B, 'Vetting Master'!$C662)&gt;0, _xlfn.MAXIFS('SLCC Placement'!K:K, 'SLCC Placement'!B:B, 'Vetting Master'!$C662), IF($E662="", "", 0))</f>
        <v/>
      </c>
      <c r="J662" t="str">
        <f>IF(_xlfn.MAXIFS('SLCC Placement'!J:J, 'SLCC Placement'!B:B, 'Vetting Master'!$C662)&gt;0, _xlfn.MAXIFS('SLCC Placement'!J:J, 'SLCC Placement'!B:B, 'Vetting Master'!$C662), IF($E662="", "", 0))</f>
        <v/>
      </c>
      <c r="K662" s="5" t="str">
        <f>IFERROR(IF(AND(MATCH(C662,'AP Credit'!B:B,0)&gt;0, MATCH("ENGL 1010",'AP Credit'!J:J,0)&gt;0),"Yes","No"), IF($E662="", " ", "No"))</f>
        <v xml:space="preserve"> </v>
      </c>
      <c r="L662" s="11" t="str" cm="1">
        <f t="array" ref="L662">IF($E662="", "", _xlfn.IFNA(_xlfn.IFS( J662&gt;599,  "1210 - Verify C or Better",  AND(J662&gt;499, OR(I662&gt;13, G662&gt;17)), "1060 - Verify C or Better", AND( OR(G662&gt;17, I662&gt;13), OR(H662&gt;22, J662&gt;399)), "1050 - Verify C or Better", OR( H662&gt;21, J662&gt;299), "1010/1030/1040", OR( H662&gt;19, J662&gt;299), "1010/1030", OR( H662&gt;18, J662&gt;299), "1030"), "Verify C or better in Secondary Math 1,2,3"))</f>
        <v/>
      </c>
      <c r="M662" s="4" t="str">
        <f>IFERROR(VLOOKUP($E662, 'HS Info'!$A:$E, 5, FALSE), IF($E662="", "", "Not in HS Info"))</f>
        <v/>
      </c>
      <c r="N662" s="5" t="str">
        <f>IFERROR(VLOOKUP($C662,Holds!$C:$K, 2, FALSE), IF($E662="", "", 0))</f>
        <v/>
      </c>
      <c r="O662" s="7" t="str">
        <f>IF($E662="", "", _xlfn.XLOOKUP(C662, 'SLCC Student'!H:H, 'SLCC Student'!P:P, "Not Found", 0, 1))</f>
        <v/>
      </c>
      <c r="P662" s="5" t="str">
        <f>IFERROR(VLOOKUP($E662, 'SLCC Student'!$A:$Q, 10, FALSE), IF($E662="", "", "Not Admitted"))</f>
        <v/>
      </c>
      <c r="Q662" s="5" t="str">
        <f>IFERROR(VLOOKUP($E662,'SLCC Student'!$A:$Q,12,FALSE),IF($E662="","", "NotAdmitted"))</f>
        <v/>
      </c>
    </row>
    <row r="663" spans="1:17" x14ac:dyDescent="0.2">
      <c r="A663" s="5" t="str">
        <f>IFERROR(VLOOKUP($E663,'HS Info'!$A:$D,2,FALSE),IF($E663="","","Not in HS Info"))</f>
        <v/>
      </c>
      <c r="B663" s="6" t="str">
        <f>IFERROR(VLOOKUP($C663, 'SLCC Student'!$H:$R, 11, FALSE), IF($E663="", "",  "Not yet admitted"))</f>
        <v/>
      </c>
      <c r="C663" s="5" t="str">
        <f>IFERROR(VLOOKUP($E663,'SLCC Student'!$A:$R,8,FALSE), IF($E663="", "", "Not yet admitted"))</f>
        <v/>
      </c>
      <c r="D663" s="5" t="str">
        <f>IFERROR(VLOOKUP($E663, 'HS Info'!$A:$D, 3, FALSE), IF($E663="", "",  "Not in HS Info"))</f>
        <v/>
      </c>
      <c r="E663" t="str">
        <f>IF(ISBLANK('HS Info'!A662), "", 'HS Info'!A662)</f>
        <v/>
      </c>
      <c r="F663" s="5" t="str">
        <f>IFERROR(VLOOKUP($E663, 'HS Info'!$A:$D, 4, FALSE), IF($E663="", "", "Not in HS Info"))</f>
        <v/>
      </c>
      <c r="G663" t="str">
        <f>IF(_xlfn.MAXIFS(ACT!$K:$K, ACT!$B:$B, 'Vetting Master'!$C663)&gt;0, _xlfn.MAXIFS(ACT!$K:$K, ACT!$B:$B, 'Vetting Master'!$C663), IF($E663="", "", 0))</f>
        <v/>
      </c>
      <c r="H663" t="str">
        <f>IF(_xlfn.MAXIFS(ACT!$J:$J, ACT!$B:$B, 'Vetting Master'!$C663)&gt;0, _xlfn.MAXIFS(ACT!$J:$J, ACT!$B:$B, 'Vetting Master'!$C663), IF($E663="", "", 0))</f>
        <v/>
      </c>
      <c r="I663" t="str">
        <f>IF(_xlfn.MAXIFS('SLCC Placement'!K:K, 'SLCC Placement'!B:B, 'Vetting Master'!$C663)&gt;0, _xlfn.MAXIFS('SLCC Placement'!K:K, 'SLCC Placement'!B:B, 'Vetting Master'!$C663), IF($E663="", "", 0))</f>
        <v/>
      </c>
      <c r="J663" t="str">
        <f>IF(_xlfn.MAXIFS('SLCC Placement'!J:J, 'SLCC Placement'!B:B, 'Vetting Master'!$C663)&gt;0, _xlfn.MAXIFS('SLCC Placement'!J:J, 'SLCC Placement'!B:B, 'Vetting Master'!$C663), IF($E663="", "", 0))</f>
        <v/>
      </c>
      <c r="K663" s="5" t="str">
        <f>IFERROR(IF(AND(MATCH(C663,'AP Credit'!B:B,0)&gt;0, MATCH("ENGL 1010",'AP Credit'!J:J,0)&gt;0),"Yes","No"), IF($E663="", " ", "No"))</f>
        <v xml:space="preserve"> </v>
      </c>
      <c r="L663" s="11" t="str" cm="1">
        <f t="array" ref="L663">IF($E663="", "", _xlfn.IFNA(_xlfn.IFS( J663&gt;599,  "1210 - Verify C or Better",  AND(J663&gt;499, OR(I663&gt;13, G663&gt;17)), "1060 - Verify C or Better", AND( OR(G663&gt;17, I663&gt;13), OR(H663&gt;22, J663&gt;399)), "1050 - Verify C or Better", OR( H663&gt;21, J663&gt;299), "1010/1030/1040", OR( H663&gt;19, J663&gt;299), "1010/1030", OR( H663&gt;18, J663&gt;299), "1030"), "Verify C or better in Secondary Math 1,2,3"))</f>
        <v/>
      </c>
      <c r="M663" s="4" t="str">
        <f>IFERROR(VLOOKUP($E663, 'HS Info'!$A:$E, 5, FALSE), IF($E663="", "", "Not in HS Info"))</f>
        <v/>
      </c>
      <c r="N663" s="5" t="str">
        <f>IFERROR(VLOOKUP($C663,Holds!$C:$K, 2, FALSE), IF($E663="", "", 0))</f>
        <v/>
      </c>
      <c r="O663" s="7" t="str">
        <f>IF($E663="", "", _xlfn.XLOOKUP(C663, 'SLCC Student'!H:H, 'SLCC Student'!P:P, "Not Found", 0, 1))</f>
        <v/>
      </c>
      <c r="P663" s="5" t="str">
        <f>IFERROR(VLOOKUP($E663, 'SLCC Student'!$A:$Q, 10, FALSE), IF($E663="", "", "Not Admitted"))</f>
        <v/>
      </c>
      <c r="Q663" s="5" t="str">
        <f>IFERROR(VLOOKUP($E663,'SLCC Student'!$A:$Q,12,FALSE),IF($E663="","", "NotAdmitted"))</f>
        <v/>
      </c>
    </row>
    <row r="664" spans="1:17" x14ac:dyDescent="0.2">
      <c r="A664" s="5" t="str">
        <f>IFERROR(VLOOKUP($E664,'HS Info'!$A:$D,2,FALSE),IF($E664="","","Not in HS Info"))</f>
        <v/>
      </c>
      <c r="B664" s="6" t="str">
        <f>IFERROR(VLOOKUP($C664, 'SLCC Student'!$H:$R, 11, FALSE), IF($E664="", "",  "Not yet admitted"))</f>
        <v/>
      </c>
      <c r="C664" s="5" t="str">
        <f>IFERROR(VLOOKUP($E664,'SLCC Student'!$A:$R,8,FALSE), IF($E664="", "", "Not yet admitted"))</f>
        <v/>
      </c>
      <c r="D664" s="5" t="str">
        <f>IFERROR(VLOOKUP($E664, 'HS Info'!$A:$D, 3, FALSE), IF($E664="", "",  "Not in HS Info"))</f>
        <v/>
      </c>
      <c r="E664" t="str">
        <f>IF(ISBLANK('HS Info'!A663), "", 'HS Info'!A663)</f>
        <v/>
      </c>
      <c r="F664" s="5" t="str">
        <f>IFERROR(VLOOKUP($E664, 'HS Info'!$A:$D, 4, FALSE), IF($E664="", "", "Not in HS Info"))</f>
        <v/>
      </c>
      <c r="G664" t="str">
        <f>IF(_xlfn.MAXIFS(ACT!$K:$K, ACT!$B:$B, 'Vetting Master'!$C664)&gt;0, _xlfn.MAXIFS(ACT!$K:$K, ACT!$B:$B, 'Vetting Master'!$C664), IF($E664="", "", 0))</f>
        <v/>
      </c>
      <c r="H664" t="str">
        <f>IF(_xlfn.MAXIFS(ACT!$J:$J, ACT!$B:$B, 'Vetting Master'!$C664)&gt;0, _xlfn.MAXIFS(ACT!$J:$J, ACT!$B:$B, 'Vetting Master'!$C664), IF($E664="", "", 0))</f>
        <v/>
      </c>
      <c r="I664" t="str">
        <f>IF(_xlfn.MAXIFS('SLCC Placement'!K:K, 'SLCC Placement'!B:B, 'Vetting Master'!$C664)&gt;0, _xlfn.MAXIFS('SLCC Placement'!K:K, 'SLCC Placement'!B:B, 'Vetting Master'!$C664), IF($E664="", "", 0))</f>
        <v/>
      </c>
      <c r="J664" t="str">
        <f>IF(_xlfn.MAXIFS('SLCC Placement'!J:J, 'SLCC Placement'!B:B, 'Vetting Master'!$C664)&gt;0, _xlfn.MAXIFS('SLCC Placement'!J:J, 'SLCC Placement'!B:B, 'Vetting Master'!$C664), IF($E664="", "", 0))</f>
        <v/>
      </c>
      <c r="K664" s="5" t="str">
        <f>IFERROR(IF(AND(MATCH(C664,'AP Credit'!B:B,0)&gt;0, MATCH("ENGL 1010",'AP Credit'!J:J,0)&gt;0),"Yes","No"), IF($E664="", " ", "No"))</f>
        <v xml:space="preserve"> </v>
      </c>
      <c r="L664" s="11" t="str" cm="1">
        <f t="array" ref="L664">IF($E664="", "", _xlfn.IFNA(_xlfn.IFS( J664&gt;599,  "1210 - Verify C or Better",  AND(J664&gt;499, OR(I664&gt;13, G664&gt;17)), "1060 - Verify C or Better", AND( OR(G664&gt;17, I664&gt;13), OR(H664&gt;22, J664&gt;399)), "1050 - Verify C or Better", OR( H664&gt;21, J664&gt;299), "1010/1030/1040", OR( H664&gt;19, J664&gt;299), "1010/1030", OR( H664&gt;18, J664&gt;299), "1030"), "Verify C or better in Secondary Math 1,2,3"))</f>
        <v/>
      </c>
      <c r="M664" s="4" t="str">
        <f>IFERROR(VLOOKUP($E664, 'HS Info'!$A:$E, 5, FALSE), IF($E664="", "", "Not in HS Info"))</f>
        <v/>
      </c>
      <c r="N664" s="5" t="str">
        <f>IFERROR(VLOOKUP($C664,Holds!$C:$K, 2, FALSE), IF($E664="", "", 0))</f>
        <v/>
      </c>
      <c r="O664" s="7" t="str">
        <f>IF($E664="", "", _xlfn.XLOOKUP(C664, 'SLCC Student'!H:H, 'SLCC Student'!P:P, "Not Found", 0, 1))</f>
        <v/>
      </c>
      <c r="P664" s="5" t="str">
        <f>IFERROR(VLOOKUP($E664, 'SLCC Student'!$A:$Q, 10, FALSE), IF($E664="", "", "Not Admitted"))</f>
        <v/>
      </c>
      <c r="Q664" s="5" t="str">
        <f>IFERROR(VLOOKUP($E664,'SLCC Student'!$A:$Q,12,FALSE),IF($E664="","", "NotAdmitted"))</f>
        <v/>
      </c>
    </row>
    <row r="665" spans="1:17" x14ac:dyDescent="0.2">
      <c r="A665" s="5" t="str">
        <f>IFERROR(VLOOKUP($E665,'HS Info'!$A:$D,2,FALSE),IF($E665="","","Not in HS Info"))</f>
        <v/>
      </c>
      <c r="B665" s="6" t="str">
        <f>IFERROR(VLOOKUP($C665, 'SLCC Student'!$H:$R, 11, FALSE), IF($E665="", "",  "Not yet admitted"))</f>
        <v/>
      </c>
      <c r="C665" s="5" t="str">
        <f>IFERROR(VLOOKUP($E665,'SLCC Student'!$A:$R,8,FALSE), IF($E665="", "", "Not yet admitted"))</f>
        <v/>
      </c>
      <c r="D665" s="5" t="str">
        <f>IFERROR(VLOOKUP($E665, 'HS Info'!$A:$D, 3, FALSE), IF($E665="", "",  "Not in HS Info"))</f>
        <v/>
      </c>
      <c r="E665" t="str">
        <f>IF(ISBLANK('HS Info'!A664), "", 'HS Info'!A664)</f>
        <v/>
      </c>
      <c r="F665" s="5" t="str">
        <f>IFERROR(VLOOKUP($E665, 'HS Info'!$A:$D, 4, FALSE), IF($E665="", "", "Not in HS Info"))</f>
        <v/>
      </c>
      <c r="G665" t="str">
        <f>IF(_xlfn.MAXIFS(ACT!$K:$K, ACT!$B:$B, 'Vetting Master'!$C665)&gt;0, _xlfn.MAXIFS(ACT!$K:$K, ACT!$B:$B, 'Vetting Master'!$C665), IF($E665="", "", 0))</f>
        <v/>
      </c>
      <c r="H665" t="str">
        <f>IF(_xlfn.MAXIFS(ACT!$J:$J, ACT!$B:$B, 'Vetting Master'!$C665)&gt;0, _xlfn.MAXIFS(ACT!$J:$J, ACT!$B:$B, 'Vetting Master'!$C665), IF($E665="", "", 0))</f>
        <v/>
      </c>
      <c r="I665" t="str">
        <f>IF(_xlfn.MAXIFS('SLCC Placement'!K:K, 'SLCC Placement'!B:B, 'Vetting Master'!$C665)&gt;0, _xlfn.MAXIFS('SLCC Placement'!K:K, 'SLCC Placement'!B:B, 'Vetting Master'!$C665), IF($E665="", "", 0))</f>
        <v/>
      </c>
      <c r="J665" t="str">
        <f>IF(_xlfn.MAXIFS('SLCC Placement'!J:J, 'SLCC Placement'!B:B, 'Vetting Master'!$C665)&gt;0, _xlfn.MAXIFS('SLCC Placement'!J:J, 'SLCC Placement'!B:B, 'Vetting Master'!$C665), IF($E665="", "", 0))</f>
        <v/>
      </c>
      <c r="K665" s="5" t="str">
        <f>IFERROR(IF(AND(MATCH(C665,'AP Credit'!B:B,0)&gt;0, MATCH("ENGL 1010",'AP Credit'!J:J,0)&gt;0),"Yes","No"), IF($E665="", " ", "No"))</f>
        <v xml:space="preserve"> </v>
      </c>
      <c r="L665" s="11" t="str" cm="1">
        <f t="array" ref="L665">IF($E665="", "", _xlfn.IFNA(_xlfn.IFS( J665&gt;599,  "1210 - Verify C or Better",  AND(J665&gt;499, OR(I665&gt;13, G665&gt;17)), "1060 - Verify C or Better", AND( OR(G665&gt;17, I665&gt;13), OR(H665&gt;22, J665&gt;399)), "1050 - Verify C or Better", OR( H665&gt;21, J665&gt;299), "1010/1030/1040", OR( H665&gt;19, J665&gt;299), "1010/1030", OR( H665&gt;18, J665&gt;299), "1030"), "Verify C or better in Secondary Math 1,2,3"))</f>
        <v/>
      </c>
      <c r="M665" s="4" t="str">
        <f>IFERROR(VLOOKUP($E665, 'HS Info'!$A:$E, 5, FALSE), IF($E665="", "", "Not in HS Info"))</f>
        <v/>
      </c>
      <c r="N665" s="5" t="str">
        <f>IFERROR(VLOOKUP($C665,Holds!$C:$K, 2, FALSE), IF($E665="", "", 0))</f>
        <v/>
      </c>
      <c r="O665" s="7" t="str">
        <f>IF($E665="", "", _xlfn.XLOOKUP(C665, 'SLCC Student'!H:H, 'SLCC Student'!P:P, "Not Found", 0, 1))</f>
        <v/>
      </c>
      <c r="P665" s="5" t="str">
        <f>IFERROR(VLOOKUP($E665, 'SLCC Student'!$A:$Q, 10, FALSE), IF($E665="", "", "Not Admitted"))</f>
        <v/>
      </c>
      <c r="Q665" s="5" t="str">
        <f>IFERROR(VLOOKUP($E665,'SLCC Student'!$A:$Q,12,FALSE),IF($E665="","", "NotAdmitted"))</f>
        <v/>
      </c>
    </row>
    <row r="666" spans="1:17" x14ac:dyDescent="0.2">
      <c r="A666" s="5" t="str">
        <f>IFERROR(VLOOKUP($E666,'HS Info'!$A:$D,2,FALSE),IF($E666="","","Not in HS Info"))</f>
        <v/>
      </c>
      <c r="B666" s="6" t="str">
        <f>IFERROR(VLOOKUP($C666, 'SLCC Student'!$H:$R, 11, FALSE), IF($E666="", "",  "Not yet admitted"))</f>
        <v/>
      </c>
      <c r="C666" s="5" t="str">
        <f>IFERROR(VLOOKUP($E666,'SLCC Student'!$A:$R,8,FALSE), IF($E666="", "", "Not yet admitted"))</f>
        <v/>
      </c>
      <c r="D666" s="5" t="str">
        <f>IFERROR(VLOOKUP($E666, 'HS Info'!$A:$D, 3, FALSE), IF($E666="", "",  "Not in HS Info"))</f>
        <v/>
      </c>
      <c r="E666" t="str">
        <f>IF(ISBLANK('HS Info'!A665), "", 'HS Info'!A665)</f>
        <v/>
      </c>
      <c r="F666" s="5" t="str">
        <f>IFERROR(VLOOKUP($E666, 'HS Info'!$A:$D, 4, FALSE), IF($E666="", "", "Not in HS Info"))</f>
        <v/>
      </c>
      <c r="G666" t="str">
        <f>IF(_xlfn.MAXIFS(ACT!$K:$K, ACT!$B:$B, 'Vetting Master'!$C666)&gt;0, _xlfn.MAXIFS(ACT!$K:$K, ACT!$B:$B, 'Vetting Master'!$C666), IF($E666="", "", 0))</f>
        <v/>
      </c>
      <c r="H666" t="str">
        <f>IF(_xlfn.MAXIFS(ACT!$J:$J, ACT!$B:$B, 'Vetting Master'!$C666)&gt;0, _xlfn.MAXIFS(ACT!$J:$J, ACT!$B:$B, 'Vetting Master'!$C666), IF($E666="", "", 0))</f>
        <v/>
      </c>
      <c r="I666" t="str">
        <f>IF(_xlfn.MAXIFS('SLCC Placement'!K:K, 'SLCC Placement'!B:B, 'Vetting Master'!$C666)&gt;0, _xlfn.MAXIFS('SLCC Placement'!K:K, 'SLCC Placement'!B:B, 'Vetting Master'!$C666), IF($E666="", "", 0))</f>
        <v/>
      </c>
      <c r="J666" t="str">
        <f>IF(_xlfn.MAXIFS('SLCC Placement'!J:J, 'SLCC Placement'!B:B, 'Vetting Master'!$C666)&gt;0, _xlfn.MAXIFS('SLCC Placement'!J:J, 'SLCC Placement'!B:B, 'Vetting Master'!$C666), IF($E666="", "", 0))</f>
        <v/>
      </c>
      <c r="K666" s="5" t="str">
        <f>IFERROR(IF(AND(MATCH(C666,'AP Credit'!B:B,0)&gt;0, MATCH("ENGL 1010",'AP Credit'!J:J,0)&gt;0),"Yes","No"), IF($E666="", " ", "No"))</f>
        <v xml:space="preserve"> </v>
      </c>
      <c r="L666" s="11" t="str" cm="1">
        <f t="array" ref="L666">IF($E666="", "", _xlfn.IFNA(_xlfn.IFS( J666&gt;599,  "1210 - Verify C or Better",  AND(J666&gt;499, OR(I666&gt;13, G666&gt;17)), "1060 - Verify C or Better", AND( OR(G666&gt;17, I666&gt;13), OR(H666&gt;22, J666&gt;399)), "1050 - Verify C or Better", OR( H666&gt;21, J666&gt;299), "1010/1030/1040", OR( H666&gt;19, J666&gt;299), "1010/1030", OR( H666&gt;18, J666&gt;299), "1030"), "Verify C or better in Secondary Math 1,2,3"))</f>
        <v/>
      </c>
      <c r="M666" s="4" t="str">
        <f>IFERROR(VLOOKUP($E666, 'HS Info'!$A:$E, 5, FALSE), IF($E666="", "", "Not in HS Info"))</f>
        <v/>
      </c>
      <c r="N666" s="5" t="str">
        <f>IFERROR(VLOOKUP($C666,Holds!$C:$K, 2, FALSE), IF($E666="", "", 0))</f>
        <v/>
      </c>
      <c r="O666" s="7" t="str">
        <f>IF($E666="", "", _xlfn.XLOOKUP(C666, 'SLCC Student'!H:H, 'SLCC Student'!P:P, "Not Found", 0, 1))</f>
        <v/>
      </c>
      <c r="P666" s="5" t="str">
        <f>IFERROR(VLOOKUP($E666, 'SLCC Student'!$A:$Q, 10, FALSE), IF($E666="", "", "Not Admitted"))</f>
        <v/>
      </c>
      <c r="Q666" s="5" t="str">
        <f>IFERROR(VLOOKUP($E666,'SLCC Student'!$A:$Q,12,FALSE),IF($E666="","", "NotAdmitted"))</f>
        <v/>
      </c>
    </row>
    <row r="667" spans="1:17" x14ac:dyDescent="0.2">
      <c r="A667" s="5" t="str">
        <f>IFERROR(VLOOKUP($E667,'HS Info'!$A:$D,2,FALSE),IF($E667="","","Not in HS Info"))</f>
        <v/>
      </c>
      <c r="B667" s="6" t="str">
        <f>IFERROR(VLOOKUP($C667, 'SLCC Student'!$H:$R, 11, FALSE), IF($E667="", "",  "Not yet admitted"))</f>
        <v/>
      </c>
      <c r="C667" s="5" t="str">
        <f>IFERROR(VLOOKUP($E667,'SLCC Student'!$A:$R,8,FALSE), IF($E667="", "", "Not yet admitted"))</f>
        <v/>
      </c>
      <c r="D667" s="5" t="str">
        <f>IFERROR(VLOOKUP($E667, 'HS Info'!$A:$D, 3, FALSE), IF($E667="", "",  "Not in HS Info"))</f>
        <v/>
      </c>
      <c r="E667" t="str">
        <f>IF(ISBLANK('HS Info'!A666), "", 'HS Info'!A666)</f>
        <v/>
      </c>
      <c r="F667" s="5" t="str">
        <f>IFERROR(VLOOKUP($E667, 'HS Info'!$A:$D, 4, FALSE), IF($E667="", "", "Not in HS Info"))</f>
        <v/>
      </c>
      <c r="G667" t="str">
        <f>IF(_xlfn.MAXIFS(ACT!$K:$K, ACT!$B:$B, 'Vetting Master'!$C667)&gt;0, _xlfn.MAXIFS(ACT!$K:$K, ACT!$B:$B, 'Vetting Master'!$C667), IF($E667="", "", 0))</f>
        <v/>
      </c>
      <c r="H667" t="str">
        <f>IF(_xlfn.MAXIFS(ACT!$J:$J, ACT!$B:$B, 'Vetting Master'!$C667)&gt;0, _xlfn.MAXIFS(ACT!$J:$J, ACT!$B:$B, 'Vetting Master'!$C667), IF($E667="", "", 0))</f>
        <v/>
      </c>
      <c r="I667" t="str">
        <f>IF(_xlfn.MAXIFS('SLCC Placement'!K:K, 'SLCC Placement'!B:B, 'Vetting Master'!$C667)&gt;0, _xlfn.MAXIFS('SLCC Placement'!K:K, 'SLCC Placement'!B:B, 'Vetting Master'!$C667), IF($E667="", "", 0))</f>
        <v/>
      </c>
      <c r="J667" t="str">
        <f>IF(_xlfn.MAXIFS('SLCC Placement'!J:J, 'SLCC Placement'!B:B, 'Vetting Master'!$C667)&gt;0, _xlfn.MAXIFS('SLCC Placement'!J:J, 'SLCC Placement'!B:B, 'Vetting Master'!$C667), IF($E667="", "", 0))</f>
        <v/>
      </c>
      <c r="K667" s="5" t="str">
        <f>IFERROR(IF(AND(MATCH(C667,'AP Credit'!B:B,0)&gt;0, MATCH("ENGL 1010",'AP Credit'!J:J,0)&gt;0),"Yes","No"), IF($E667="", " ", "No"))</f>
        <v xml:space="preserve"> </v>
      </c>
      <c r="L667" s="11" t="str" cm="1">
        <f t="array" ref="L667">IF($E667="", "", _xlfn.IFNA(_xlfn.IFS( J667&gt;599,  "1210 - Verify C or Better",  AND(J667&gt;499, OR(I667&gt;13, G667&gt;17)), "1060 - Verify C or Better", AND( OR(G667&gt;17, I667&gt;13), OR(H667&gt;22, J667&gt;399)), "1050 - Verify C or Better", OR( H667&gt;21, J667&gt;299), "1010/1030/1040", OR( H667&gt;19, J667&gt;299), "1010/1030", OR( H667&gt;18, J667&gt;299), "1030"), "Verify C or better in Secondary Math 1,2,3"))</f>
        <v/>
      </c>
      <c r="M667" s="4" t="str">
        <f>IFERROR(VLOOKUP($E667, 'HS Info'!$A:$E, 5, FALSE), IF($E667="", "", "Not in HS Info"))</f>
        <v/>
      </c>
      <c r="N667" s="5" t="str">
        <f>IFERROR(VLOOKUP($C667,Holds!$C:$K, 2, FALSE), IF($E667="", "", 0))</f>
        <v/>
      </c>
      <c r="O667" s="7" t="str">
        <f>IF($E667="", "", _xlfn.XLOOKUP(C667, 'SLCC Student'!H:H, 'SLCC Student'!P:P, "Not Found", 0, 1))</f>
        <v/>
      </c>
      <c r="P667" s="5" t="str">
        <f>IFERROR(VLOOKUP($E667, 'SLCC Student'!$A:$Q, 10, FALSE), IF($E667="", "", "Not Admitted"))</f>
        <v/>
      </c>
      <c r="Q667" s="5" t="str">
        <f>IFERROR(VLOOKUP($E667,'SLCC Student'!$A:$Q,12,FALSE),IF($E667="","", "NotAdmitted"))</f>
        <v/>
      </c>
    </row>
    <row r="668" spans="1:17" x14ac:dyDescent="0.2">
      <c r="A668" s="5" t="str">
        <f>IFERROR(VLOOKUP($E668,'HS Info'!$A:$D,2,FALSE),IF($E668="","","Not in HS Info"))</f>
        <v/>
      </c>
      <c r="B668" s="6" t="str">
        <f>IFERROR(VLOOKUP($C668, 'SLCC Student'!$H:$R, 11, FALSE), IF($E668="", "",  "Not yet admitted"))</f>
        <v/>
      </c>
      <c r="C668" s="5" t="str">
        <f>IFERROR(VLOOKUP($E668,'SLCC Student'!$A:$R,8,FALSE), IF($E668="", "", "Not yet admitted"))</f>
        <v/>
      </c>
      <c r="D668" s="5" t="str">
        <f>IFERROR(VLOOKUP($E668, 'HS Info'!$A:$D, 3, FALSE), IF($E668="", "",  "Not in HS Info"))</f>
        <v/>
      </c>
      <c r="E668" t="str">
        <f>IF(ISBLANK('HS Info'!A667), "", 'HS Info'!A667)</f>
        <v/>
      </c>
      <c r="F668" s="5" t="str">
        <f>IFERROR(VLOOKUP($E668, 'HS Info'!$A:$D, 4, FALSE), IF($E668="", "", "Not in HS Info"))</f>
        <v/>
      </c>
      <c r="G668" t="str">
        <f>IF(_xlfn.MAXIFS(ACT!$K:$K, ACT!$B:$B, 'Vetting Master'!$C668)&gt;0, _xlfn.MAXIFS(ACT!$K:$K, ACT!$B:$B, 'Vetting Master'!$C668), IF($E668="", "", 0))</f>
        <v/>
      </c>
      <c r="H668" t="str">
        <f>IF(_xlfn.MAXIFS(ACT!$J:$J, ACT!$B:$B, 'Vetting Master'!$C668)&gt;0, _xlfn.MAXIFS(ACT!$J:$J, ACT!$B:$B, 'Vetting Master'!$C668), IF($E668="", "", 0))</f>
        <v/>
      </c>
      <c r="I668" t="str">
        <f>IF(_xlfn.MAXIFS('SLCC Placement'!K:K, 'SLCC Placement'!B:B, 'Vetting Master'!$C668)&gt;0, _xlfn.MAXIFS('SLCC Placement'!K:K, 'SLCC Placement'!B:B, 'Vetting Master'!$C668), IF($E668="", "", 0))</f>
        <v/>
      </c>
      <c r="J668" t="str">
        <f>IF(_xlfn.MAXIFS('SLCC Placement'!J:J, 'SLCC Placement'!B:B, 'Vetting Master'!$C668)&gt;0, _xlfn.MAXIFS('SLCC Placement'!J:J, 'SLCC Placement'!B:B, 'Vetting Master'!$C668), IF($E668="", "", 0))</f>
        <v/>
      </c>
      <c r="K668" s="5" t="str">
        <f>IFERROR(IF(AND(MATCH(C668,'AP Credit'!B:B,0)&gt;0, MATCH("ENGL 1010",'AP Credit'!J:J,0)&gt;0),"Yes","No"), IF($E668="", " ", "No"))</f>
        <v xml:space="preserve"> </v>
      </c>
      <c r="L668" s="11" t="str" cm="1">
        <f t="array" ref="L668">IF($E668="", "", _xlfn.IFNA(_xlfn.IFS( J668&gt;599,  "1210 - Verify C or Better",  AND(J668&gt;499, OR(I668&gt;13, G668&gt;17)), "1060 - Verify C or Better", AND( OR(G668&gt;17, I668&gt;13), OR(H668&gt;22, J668&gt;399)), "1050 - Verify C or Better", OR( H668&gt;21, J668&gt;299), "1010/1030/1040", OR( H668&gt;19, J668&gt;299), "1010/1030", OR( H668&gt;18, J668&gt;299), "1030"), "Verify C or better in Secondary Math 1,2,3"))</f>
        <v/>
      </c>
      <c r="M668" s="4" t="str">
        <f>IFERROR(VLOOKUP($E668, 'HS Info'!$A:$E, 5, FALSE), IF($E668="", "", "Not in HS Info"))</f>
        <v/>
      </c>
      <c r="N668" s="5" t="str">
        <f>IFERROR(VLOOKUP($C668,Holds!$C:$K, 2, FALSE), IF($E668="", "", 0))</f>
        <v/>
      </c>
      <c r="O668" s="7" t="str">
        <f>IF($E668="", "", _xlfn.XLOOKUP(C668, 'SLCC Student'!H:H, 'SLCC Student'!P:P, "Not Found", 0, 1))</f>
        <v/>
      </c>
      <c r="P668" s="5" t="str">
        <f>IFERROR(VLOOKUP($E668, 'SLCC Student'!$A:$Q, 10, FALSE), IF($E668="", "", "Not Admitted"))</f>
        <v/>
      </c>
      <c r="Q668" s="5" t="str">
        <f>IFERROR(VLOOKUP($E668,'SLCC Student'!$A:$Q,12,FALSE),IF($E668="","", "NotAdmitted"))</f>
        <v/>
      </c>
    </row>
    <row r="669" spans="1:17" x14ac:dyDescent="0.2">
      <c r="A669" s="5" t="str">
        <f>IFERROR(VLOOKUP($E669,'HS Info'!$A:$D,2,FALSE),IF($E669="","","Not in HS Info"))</f>
        <v/>
      </c>
      <c r="B669" s="6" t="str">
        <f>IFERROR(VLOOKUP($C669, 'SLCC Student'!$H:$R, 11, FALSE), IF($E669="", "",  "Not yet admitted"))</f>
        <v/>
      </c>
      <c r="C669" s="5" t="str">
        <f>IFERROR(VLOOKUP($E669,'SLCC Student'!$A:$R,8,FALSE), IF($E669="", "", "Not yet admitted"))</f>
        <v/>
      </c>
      <c r="D669" s="5" t="str">
        <f>IFERROR(VLOOKUP($E669, 'HS Info'!$A:$D, 3, FALSE), IF($E669="", "",  "Not in HS Info"))</f>
        <v/>
      </c>
      <c r="E669" t="str">
        <f>IF(ISBLANK('HS Info'!A668), "", 'HS Info'!A668)</f>
        <v/>
      </c>
      <c r="F669" s="5" t="str">
        <f>IFERROR(VLOOKUP($E669, 'HS Info'!$A:$D, 4, FALSE), IF($E669="", "", "Not in HS Info"))</f>
        <v/>
      </c>
      <c r="G669" t="str">
        <f>IF(_xlfn.MAXIFS(ACT!$K:$K, ACT!$B:$B, 'Vetting Master'!$C669)&gt;0, _xlfn.MAXIFS(ACT!$K:$K, ACT!$B:$B, 'Vetting Master'!$C669), IF($E669="", "", 0))</f>
        <v/>
      </c>
      <c r="H669" t="str">
        <f>IF(_xlfn.MAXIFS(ACT!$J:$J, ACT!$B:$B, 'Vetting Master'!$C669)&gt;0, _xlfn.MAXIFS(ACT!$J:$J, ACT!$B:$B, 'Vetting Master'!$C669), IF($E669="", "", 0))</f>
        <v/>
      </c>
      <c r="I669" t="str">
        <f>IF(_xlfn.MAXIFS('SLCC Placement'!K:K, 'SLCC Placement'!B:B, 'Vetting Master'!$C669)&gt;0, _xlfn.MAXIFS('SLCC Placement'!K:K, 'SLCC Placement'!B:B, 'Vetting Master'!$C669), IF($E669="", "", 0))</f>
        <v/>
      </c>
      <c r="J669" t="str">
        <f>IF(_xlfn.MAXIFS('SLCC Placement'!J:J, 'SLCC Placement'!B:B, 'Vetting Master'!$C669)&gt;0, _xlfn.MAXIFS('SLCC Placement'!J:J, 'SLCC Placement'!B:B, 'Vetting Master'!$C669), IF($E669="", "", 0))</f>
        <v/>
      </c>
      <c r="K669" s="5" t="str">
        <f>IFERROR(IF(AND(MATCH(C669,'AP Credit'!B:B,0)&gt;0, MATCH("ENGL 1010",'AP Credit'!J:J,0)&gt;0),"Yes","No"), IF($E669="", " ", "No"))</f>
        <v xml:space="preserve"> </v>
      </c>
      <c r="L669" s="11" t="str" cm="1">
        <f t="array" ref="L669">IF($E669="", "", _xlfn.IFNA(_xlfn.IFS( J669&gt;599,  "1210 - Verify C or Better",  AND(J669&gt;499, OR(I669&gt;13, G669&gt;17)), "1060 - Verify C or Better", AND( OR(G669&gt;17, I669&gt;13), OR(H669&gt;22, J669&gt;399)), "1050 - Verify C or Better", OR( H669&gt;21, J669&gt;299), "1010/1030/1040", OR( H669&gt;19, J669&gt;299), "1010/1030", OR( H669&gt;18, J669&gt;299), "1030"), "Verify C or better in Secondary Math 1,2,3"))</f>
        <v/>
      </c>
      <c r="M669" s="4" t="str">
        <f>IFERROR(VLOOKUP($E669, 'HS Info'!$A:$E, 5, FALSE), IF($E669="", "", "Not in HS Info"))</f>
        <v/>
      </c>
      <c r="N669" s="5" t="str">
        <f>IFERROR(VLOOKUP($C669,Holds!$C:$K, 2, FALSE), IF($E669="", "", 0))</f>
        <v/>
      </c>
      <c r="O669" s="7" t="str">
        <f>IF($E669="", "", _xlfn.XLOOKUP(C669, 'SLCC Student'!H:H, 'SLCC Student'!P:P, "Not Found", 0, 1))</f>
        <v/>
      </c>
      <c r="P669" s="5" t="str">
        <f>IFERROR(VLOOKUP($E669, 'SLCC Student'!$A:$Q, 10, FALSE), IF($E669="", "", "Not Admitted"))</f>
        <v/>
      </c>
      <c r="Q669" s="5" t="str">
        <f>IFERROR(VLOOKUP($E669,'SLCC Student'!$A:$Q,12,FALSE),IF($E669="","", "NotAdmitted"))</f>
        <v/>
      </c>
    </row>
    <row r="670" spans="1:17" x14ac:dyDescent="0.2">
      <c r="A670" s="5" t="str">
        <f>IFERROR(VLOOKUP($E670,'HS Info'!$A:$D,2,FALSE),IF($E670="","","Not in HS Info"))</f>
        <v/>
      </c>
      <c r="B670" s="6" t="str">
        <f>IFERROR(VLOOKUP($C670, 'SLCC Student'!$H:$R, 11, FALSE), IF($E670="", "",  "Not yet admitted"))</f>
        <v/>
      </c>
      <c r="C670" s="5" t="str">
        <f>IFERROR(VLOOKUP($E670,'SLCC Student'!$A:$R,8,FALSE), IF($E670="", "", "Not yet admitted"))</f>
        <v/>
      </c>
      <c r="D670" s="5" t="str">
        <f>IFERROR(VLOOKUP($E670, 'HS Info'!$A:$D, 3, FALSE), IF($E670="", "",  "Not in HS Info"))</f>
        <v/>
      </c>
      <c r="E670" t="str">
        <f>IF(ISBLANK('HS Info'!A669), "", 'HS Info'!A669)</f>
        <v/>
      </c>
      <c r="F670" s="5" t="str">
        <f>IFERROR(VLOOKUP($E670, 'HS Info'!$A:$D, 4, FALSE), IF($E670="", "", "Not in HS Info"))</f>
        <v/>
      </c>
      <c r="G670" t="str">
        <f>IF(_xlfn.MAXIFS(ACT!$K:$K, ACT!$B:$B, 'Vetting Master'!$C670)&gt;0, _xlfn.MAXIFS(ACT!$K:$K, ACT!$B:$B, 'Vetting Master'!$C670), IF($E670="", "", 0))</f>
        <v/>
      </c>
      <c r="H670" t="str">
        <f>IF(_xlfn.MAXIFS(ACT!$J:$J, ACT!$B:$B, 'Vetting Master'!$C670)&gt;0, _xlfn.MAXIFS(ACT!$J:$J, ACT!$B:$B, 'Vetting Master'!$C670), IF($E670="", "", 0))</f>
        <v/>
      </c>
      <c r="I670" t="str">
        <f>IF(_xlfn.MAXIFS('SLCC Placement'!K:K, 'SLCC Placement'!B:B, 'Vetting Master'!$C670)&gt;0, _xlfn.MAXIFS('SLCC Placement'!K:K, 'SLCC Placement'!B:B, 'Vetting Master'!$C670), IF($E670="", "", 0))</f>
        <v/>
      </c>
      <c r="J670" t="str">
        <f>IF(_xlfn.MAXIFS('SLCC Placement'!J:J, 'SLCC Placement'!B:B, 'Vetting Master'!$C670)&gt;0, _xlfn.MAXIFS('SLCC Placement'!J:J, 'SLCC Placement'!B:B, 'Vetting Master'!$C670), IF($E670="", "", 0))</f>
        <v/>
      </c>
      <c r="K670" s="5" t="str">
        <f>IFERROR(IF(AND(MATCH(C670,'AP Credit'!B:B,0)&gt;0, MATCH("ENGL 1010",'AP Credit'!J:J,0)&gt;0),"Yes","No"), IF($E670="", " ", "No"))</f>
        <v xml:space="preserve"> </v>
      </c>
      <c r="L670" s="11" t="str" cm="1">
        <f t="array" ref="L670">IF($E670="", "", _xlfn.IFNA(_xlfn.IFS( J670&gt;599,  "1210 - Verify C or Better",  AND(J670&gt;499, OR(I670&gt;13, G670&gt;17)), "1060 - Verify C or Better", AND( OR(G670&gt;17, I670&gt;13), OR(H670&gt;22, J670&gt;399)), "1050 - Verify C or Better", OR( H670&gt;21, J670&gt;299), "1010/1030/1040", OR( H670&gt;19, J670&gt;299), "1010/1030", OR( H670&gt;18, J670&gt;299), "1030"), "Verify C or better in Secondary Math 1,2,3"))</f>
        <v/>
      </c>
      <c r="M670" s="4" t="str">
        <f>IFERROR(VLOOKUP($E670, 'HS Info'!$A:$E, 5, FALSE), IF($E670="", "", "Not in HS Info"))</f>
        <v/>
      </c>
      <c r="N670" s="5" t="str">
        <f>IFERROR(VLOOKUP($C670,Holds!$C:$K, 2, FALSE), IF($E670="", "", 0))</f>
        <v/>
      </c>
      <c r="O670" s="7" t="str">
        <f>IF($E670="", "", _xlfn.XLOOKUP(C670, 'SLCC Student'!H:H, 'SLCC Student'!P:P, "Not Found", 0, 1))</f>
        <v/>
      </c>
      <c r="P670" s="5" t="str">
        <f>IFERROR(VLOOKUP($E670, 'SLCC Student'!$A:$Q, 10, FALSE), IF($E670="", "", "Not Admitted"))</f>
        <v/>
      </c>
      <c r="Q670" s="5" t="str">
        <f>IFERROR(VLOOKUP($E670,'SLCC Student'!$A:$Q,12,FALSE),IF($E670="","", "NotAdmitted"))</f>
        <v/>
      </c>
    </row>
    <row r="671" spans="1:17" x14ac:dyDescent="0.2">
      <c r="A671" s="5" t="str">
        <f>IFERROR(VLOOKUP($E671,'HS Info'!$A:$D,2,FALSE),IF($E671="","","Not in HS Info"))</f>
        <v/>
      </c>
      <c r="B671" s="6" t="str">
        <f>IFERROR(VLOOKUP($C671, 'SLCC Student'!$H:$R, 11, FALSE), IF($E671="", "",  "Not yet admitted"))</f>
        <v/>
      </c>
      <c r="C671" s="5" t="str">
        <f>IFERROR(VLOOKUP($E671,'SLCC Student'!$A:$R,8,FALSE), IF($E671="", "", "Not yet admitted"))</f>
        <v/>
      </c>
      <c r="D671" s="5" t="str">
        <f>IFERROR(VLOOKUP($E671, 'HS Info'!$A:$D, 3, FALSE), IF($E671="", "",  "Not in HS Info"))</f>
        <v/>
      </c>
      <c r="E671" t="str">
        <f>IF(ISBLANK('HS Info'!A670), "", 'HS Info'!A670)</f>
        <v/>
      </c>
      <c r="F671" s="5" t="str">
        <f>IFERROR(VLOOKUP($E671, 'HS Info'!$A:$D, 4, FALSE), IF($E671="", "", "Not in HS Info"))</f>
        <v/>
      </c>
      <c r="G671" t="str">
        <f>IF(_xlfn.MAXIFS(ACT!$K:$K, ACT!$B:$B, 'Vetting Master'!$C671)&gt;0, _xlfn.MAXIFS(ACT!$K:$K, ACT!$B:$B, 'Vetting Master'!$C671), IF($E671="", "", 0))</f>
        <v/>
      </c>
      <c r="H671" t="str">
        <f>IF(_xlfn.MAXIFS(ACT!$J:$J, ACT!$B:$B, 'Vetting Master'!$C671)&gt;0, _xlfn.MAXIFS(ACT!$J:$J, ACT!$B:$B, 'Vetting Master'!$C671), IF($E671="", "", 0))</f>
        <v/>
      </c>
      <c r="I671" t="str">
        <f>IF(_xlfn.MAXIFS('SLCC Placement'!K:K, 'SLCC Placement'!B:B, 'Vetting Master'!$C671)&gt;0, _xlfn.MAXIFS('SLCC Placement'!K:K, 'SLCC Placement'!B:B, 'Vetting Master'!$C671), IF($E671="", "", 0))</f>
        <v/>
      </c>
      <c r="J671" t="str">
        <f>IF(_xlfn.MAXIFS('SLCC Placement'!J:J, 'SLCC Placement'!B:B, 'Vetting Master'!$C671)&gt;0, _xlfn.MAXIFS('SLCC Placement'!J:J, 'SLCC Placement'!B:B, 'Vetting Master'!$C671), IF($E671="", "", 0))</f>
        <v/>
      </c>
      <c r="K671" s="5" t="str">
        <f>IFERROR(IF(AND(MATCH(C671,'AP Credit'!B:B,0)&gt;0, MATCH("ENGL 1010",'AP Credit'!J:J,0)&gt;0),"Yes","No"), IF($E671="", " ", "No"))</f>
        <v xml:space="preserve"> </v>
      </c>
      <c r="L671" s="11" t="str" cm="1">
        <f t="array" ref="L671">IF($E671="", "", _xlfn.IFNA(_xlfn.IFS( J671&gt;599,  "1210 - Verify C or Better",  AND(J671&gt;499, OR(I671&gt;13, G671&gt;17)), "1060 - Verify C or Better", AND( OR(G671&gt;17, I671&gt;13), OR(H671&gt;22, J671&gt;399)), "1050 - Verify C or Better", OR( H671&gt;21, J671&gt;299), "1010/1030/1040", OR( H671&gt;19, J671&gt;299), "1010/1030", OR( H671&gt;18, J671&gt;299), "1030"), "Verify C or better in Secondary Math 1,2,3"))</f>
        <v/>
      </c>
      <c r="M671" s="4" t="str">
        <f>IFERROR(VLOOKUP($E671, 'HS Info'!$A:$E, 5, FALSE), IF($E671="", "", "Not in HS Info"))</f>
        <v/>
      </c>
      <c r="N671" s="5" t="str">
        <f>IFERROR(VLOOKUP($C671,Holds!$C:$K, 2, FALSE), IF($E671="", "", 0))</f>
        <v/>
      </c>
      <c r="O671" s="7" t="str">
        <f>IF($E671="", "", _xlfn.XLOOKUP(C671, 'SLCC Student'!H:H, 'SLCC Student'!P:P, "Not Found", 0, 1))</f>
        <v/>
      </c>
      <c r="P671" s="5" t="str">
        <f>IFERROR(VLOOKUP($E671, 'SLCC Student'!$A:$Q, 10, FALSE), IF($E671="", "", "Not Admitted"))</f>
        <v/>
      </c>
      <c r="Q671" s="5" t="str">
        <f>IFERROR(VLOOKUP($E671,'SLCC Student'!$A:$Q,12,FALSE),IF($E671="","", "NotAdmitted"))</f>
        <v/>
      </c>
    </row>
    <row r="672" spans="1:17" x14ac:dyDescent="0.2">
      <c r="A672" s="5" t="str">
        <f>IFERROR(VLOOKUP($E672,'HS Info'!$A:$D,2,FALSE),IF($E672="","","Not in HS Info"))</f>
        <v/>
      </c>
      <c r="B672" s="6" t="str">
        <f>IFERROR(VLOOKUP($C672, 'SLCC Student'!$H:$R, 11, FALSE), IF($E672="", "",  "Not yet admitted"))</f>
        <v/>
      </c>
      <c r="C672" s="5" t="str">
        <f>IFERROR(VLOOKUP($E672,'SLCC Student'!$A:$R,8,FALSE), IF($E672="", "", "Not yet admitted"))</f>
        <v/>
      </c>
      <c r="D672" s="5" t="str">
        <f>IFERROR(VLOOKUP($E672, 'HS Info'!$A:$D, 3, FALSE), IF($E672="", "",  "Not in HS Info"))</f>
        <v/>
      </c>
      <c r="E672" t="str">
        <f>IF(ISBLANK('HS Info'!A671), "", 'HS Info'!A671)</f>
        <v/>
      </c>
      <c r="F672" s="5" t="str">
        <f>IFERROR(VLOOKUP($E672, 'HS Info'!$A:$D, 4, FALSE), IF($E672="", "", "Not in HS Info"))</f>
        <v/>
      </c>
      <c r="G672" t="str">
        <f>IF(_xlfn.MAXIFS(ACT!$K:$K, ACT!$B:$B, 'Vetting Master'!$C672)&gt;0, _xlfn.MAXIFS(ACT!$K:$K, ACT!$B:$B, 'Vetting Master'!$C672), IF($E672="", "", 0))</f>
        <v/>
      </c>
      <c r="H672" t="str">
        <f>IF(_xlfn.MAXIFS(ACT!$J:$J, ACT!$B:$B, 'Vetting Master'!$C672)&gt;0, _xlfn.MAXIFS(ACT!$J:$J, ACT!$B:$B, 'Vetting Master'!$C672), IF($E672="", "", 0))</f>
        <v/>
      </c>
      <c r="I672" t="str">
        <f>IF(_xlfn.MAXIFS('SLCC Placement'!K:K, 'SLCC Placement'!B:B, 'Vetting Master'!$C672)&gt;0, _xlfn.MAXIFS('SLCC Placement'!K:K, 'SLCC Placement'!B:B, 'Vetting Master'!$C672), IF($E672="", "", 0))</f>
        <v/>
      </c>
      <c r="J672" t="str">
        <f>IF(_xlfn.MAXIFS('SLCC Placement'!J:J, 'SLCC Placement'!B:B, 'Vetting Master'!$C672)&gt;0, _xlfn.MAXIFS('SLCC Placement'!J:J, 'SLCC Placement'!B:B, 'Vetting Master'!$C672), IF($E672="", "", 0))</f>
        <v/>
      </c>
      <c r="K672" s="5" t="str">
        <f>IFERROR(IF(AND(MATCH(C672,'AP Credit'!B:B,0)&gt;0, MATCH("ENGL 1010",'AP Credit'!J:J,0)&gt;0),"Yes","No"), IF($E672="", " ", "No"))</f>
        <v xml:space="preserve"> </v>
      </c>
      <c r="L672" s="11" t="str" cm="1">
        <f t="array" ref="L672">IF($E672="", "", _xlfn.IFNA(_xlfn.IFS( J672&gt;599,  "1210 - Verify C or Better",  AND(J672&gt;499, OR(I672&gt;13, G672&gt;17)), "1060 - Verify C or Better", AND( OR(G672&gt;17, I672&gt;13), OR(H672&gt;22, J672&gt;399)), "1050 - Verify C or Better", OR( H672&gt;21, J672&gt;299), "1010/1030/1040", OR( H672&gt;19, J672&gt;299), "1010/1030", OR( H672&gt;18, J672&gt;299), "1030"), "Verify C or better in Secondary Math 1,2,3"))</f>
        <v/>
      </c>
      <c r="M672" s="4" t="str">
        <f>IFERROR(VLOOKUP($E672, 'HS Info'!$A:$E, 5, FALSE), IF($E672="", "", "Not in HS Info"))</f>
        <v/>
      </c>
      <c r="N672" s="5" t="str">
        <f>IFERROR(VLOOKUP($C672,Holds!$C:$K, 2, FALSE), IF($E672="", "", 0))</f>
        <v/>
      </c>
      <c r="O672" s="7" t="str">
        <f>IF($E672="", "", _xlfn.XLOOKUP(C672, 'SLCC Student'!H:H, 'SLCC Student'!P:P, "Not Found", 0, 1))</f>
        <v/>
      </c>
      <c r="P672" s="5" t="str">
        <f>IFERROR(VLOOKUP($E672, 'SLCC Student'!$A:$Q, 10, FALSE), IF($E672="", "", "Not Admitted"))</f>
        <v/>
      </c>
      <c r="Q672" s="5" t="str">
        <f>IFERROR(VLOOKUP($E672,'SLCC Student'!$A:$Q,12,FALSE),IF($E672="","", "NotAdmitted"))</f>
        <v/>
      </c>
    </row>
    <row r="673" spans="1:17" x14ac:dyDescent="0.2">
      <c r="A673" s="5" t="str">
        <f>IFERROR(VLOOKUP($E673,'HS Info'!$A:$D,2,FALSE),IF($E673="","","Not in HS Info"))</f>
        <v/>
      </c>
      <c r="B673" s="6" t="str">
        <f>IFERROR(VLOOKUP($C673, 'SLCC Student'!$H:$R, 11, FALSE), IF($E673="", "",  "Not yet admitted"))</f>
        <v/>
      </c>
      <c r="C673" s="5" t="str">
        <f>IFERROR(VLOOKUP($E673,'SLCC Student'!$A:$R,8,FALSE), IF($E673="", "", "Not yet admitted"))</f>
        <v/>
      </c>
      <c r="D673" s="5" t="str">
        <f>IFERROR(VLOOKUP($E673, 'HS Info'!$A:$D, 3, FALSE), IF($E673="", "",  "Not in HS Info"))</f>
        <v/>
      </c>
      <c r="E673" t="str">
        <f>IF(ISBLANK('HS Info'!A672), "", 'HS Info'!A672)</f>
        <v/>
      </c>
      <c r="F673" s="5" t="str">
        <f>IFERROR(VLOOKUP($E673, 'HS Info'!$A:$D, 4, FALSE), IF($E673="", "", "Not in HS Info"))</f>
        <v/>
      </c>
      <c r="G673" t="str">
        <f>IF(_xlfn.MAXIFS(ACT!$K:$K, ACT!$B:$B, 'Vetting Master'!$C673)&gt;0, _xlfn.MAXIFS(ACT!$K:$K, ACT!$B:$B, 'Vetting Master'!$C673), IF($E673="", "", 0))</f>
        <v/>
      </c>
      <c r="H673" t="str">
        <f>IF(_xlfn.MAXIFS(ACT!$J:$J, ACT!$B:$B, 'Vetting Master'!$C673)&gt;0, _xlfn.MAXIFS(ACT!$J:$J, ACT!$B:$B, 'Vetting Master'!$C673), IF($E673="", "", 0))</f>
        <v/>
      </c>
      <c r="I673" t="str">
        <f>IF(_xlfn.MAXIFS('SLCC Placement'!K:K, 'SLCC Placement'!B:B, 'Vetting Master'!$C673)&gt;0, _xlfn.MAXIFS('SLCC Placement'!K:K, 'SLCC Placement'!B:B, 'Vetting Master'!$C673), IF($E673="", "", 0))</f>
        <v/>
      </c>
      <c r="J673" t="str">
        <f>IF(_xlfn.MAXIFS('SLCC Placement'!J:J, 'SLCC Placement'!B:B, 'Vetting Master'!$C673)&gt;0, _xlfn.MAXIFS('SLCC Placement'!J:J, 'SLCC Placement'!B:B, 'Vetting Master'!$C673), IF($E673="", "", 0))</f>
        <v/>
      </c>
      <c r="K673" s="5" t="str">
        <f>IFERROR(IF(AND(MATCH(C673,'AP Credit'!B:B,0)&gt;0, MATCH("ENGL 1010",'AP Credit'!J:J,0)&gt;0),"Yes","No"), IF($E673="", " ", "No"))</f>
        <v xml:space="preserve"> </v>
      </c>
      <c r="L673" s="11" t="str" cm="1">
        <f t="array" ref="L673">IF($E673="", "", _xlfn.IFNA(_xlfn.IFS( J673&gt;599,  "1210 - Verify C or Better",  AND(J673&gt;499, OR(I673&gt;13, G673&gt;17)), "1060 - Verify C or Better", AND( OR(G673&gt;17, I673&gt;13), OR(H673&gt;22, J673&gt;399)), "1050 - Verify C or Better", OR( H673&gt;21, J673&gt;299), "1010/1030/1040", OR( H673&gt;19, J673&gt;299), "1010/1030", OR( H673&gt;18, J673&gt;299), "1030"), "Verify C or better in Secondary Math 1,2,3"))</f>
        <v/>
      </c>
      <c r="M673" s="4" t="str">
        <f>IFERROR(VLOOKUP($E673, 'HS Info'!$A:$E, 5, FALSE), IF($E673="", "", "Not in HS Info"))</f>
        <v/>
      </c>
      <c r="N673" s="5" t="str">
        <f>IFERROR(VLOOKUP($C673,Holds!$C:$K, 2, FALSE), IF($E673="", "", 0))</f>
        <v/>
      </c>
      <c r="O673" s="7" t="str">
        <f>IF($E673="", "", _xlfn.XLOOKUP(C673, 'SLCC Student'!H:H, 'SLCC Student'!P:P, "Not Found", 0, 1))</f>
        <v/>
      </c>
      <c r="P673" s="5" t="str">
        <f>IFERROR(VLOOKUP($E673, 'SLCC Student'!$A:$Q, 10, FALSE), IF($E673="", "", "Not Admitted"))</f>
        <v/>
      </c>
      <c r="Q673" s="5" t="str">
        <f>IFERROR(VLOOKUP($E673,'SLCC Student'!$A:$Q,12,FALSE),IF($E673="","", "NotAdmitted"))</f>
        <v/>
      </c>
    </row>
    <row r="674" spans="1:17" x14ac:dyDescent="0.2">
      <c r="A674" s="5" t="str">
        <f>IFERROR(VLOOKUP($E674,'HS Info'!$A:$D,2,FALSE),IF($E674="","","Not in HS Info"))</f>
        <v/>
      </c>
      <c r="B674" s="6" t="str">
        <f>IFERROR(VLOOKUP($C674, 'SLCC Student'!$H:$R, 11, FALSE), IF($E674="", "",  "Not yet admitted"))</f>
        <v/>
      </c>
      <c r="C674" s="5" t="str">
        <f>IFERROR(VLOOKUP($E674,'SLCC Student'!$A:$R,8,FALSE), IF($E674="", "", "Not yet admitted"))</f>
        <v/>
      </c>
      <c r="D674" s="5" t="str">
        <f>IFERROR(VLOOKUP($E674, 'HS Info'!$A:$D, 3, FALSE), IF($E674="", "",  "Not in HS Info"))</f>
        <v/>
      </c>
      <c r="E674" t="str">
        <f>IF(ISBLANK('HS Info'!A673), "", 'HS Info'!A673)</f>
        <v/>
      </c>
      <c r="F674" s="5" t="str">
        <f>IFERROR(VLOOKUP($E674, 'HS Info'!$A:$D, 4, FALSE), IF($E674="", "", "Not in HS Info"))</f>
        <v/>
      </c>
      <c r="G674" t="str">
        <f>IF(_xlfn.MAXIFS(ACT!$K:$K, ACT!$B:$B, 'Vetting Master'!$C674)&gt;0, _xlfn.MAXIFS(ACT!$K:$K, ACT!$B:$B, 'Vetting Master'!$C674), IF($E674="", "", 0))</f>
        <v/>
      </c>
      <c r="H674" t="str">
        <f>IF(_xlfn.MAXIFS(ACT!$J:$J, ACT!$B:$B, 'Vetting Master'!$C674)&gt;0, _xlfn.MAXIFS(ACT!$J:$J, ACT!$B:$B, 'Vetting Master'!$C674), IF($E674="", "", 0))</f>
        <v/>
      </c>
      <c r="I674" t="str">
        <f>IF(_xlfn.MAXIFS('SLCC Placement'!K:K, 'SLCC Placement'!B:B, 'Vetting Master'!$C674)&gt;0, _xlfn.MAXIFS('SLCC Placement'!K:K, 'SLCC Placement'!B:B, 'Vetting Master'!$C674), IF($E674="", "", 0))</f>
        <v/>
      </c>
      <c r="J674" t="str">
        <f>IF(_xlfn.MAXIFS('SLCC Placement'!J:J, 'SLCC Placement'!B:B, 'Vetting Master'!$C674)&gt;0, _xlfn.MAXIFS('SLCC Placement'!J:J, 'SLCC Placement'!B:B, 'Vetting Master'!$C674), IF($E674="", "", 0))</f>
        <v/>
      </c>
      <c r="K674" s="5" t="str">
        <f>IFERROR(IF(AND(MATCH(C674,'AP Credit'!B:B,0)&gt;0, MATCH("ENGL 1010",'AP Credit'!J:J,0)&gt;0),"Yes","No"), IF($E674="", " ", "No"))</f>
        <v xml:space="preserve"> </v>
      </c>
      <c r="L674" s="11" t="str" cm="1">
        <f t="array" ref="L674">IF($E674="", "", _xlfn.IFNA(_xlfn.IFS( J674&gt;599,  "1210 - Verify C or Better",  AND(J674&gt;499, OR(I674&gt;13, G674&gt;17)), "1060 - Verify C or Better", AND( OR(G674&gt;17, I674&gt;13), OR(H674&gt;22, J674&gt;399)), "1050 - Verify C or Better", OR( H674&gt;21, J674&gt;299), "1010/1030/1040", OR( H674&gt;19, J674&gt;299), "1010/1030", OR( H674&gt;18, J674&gt;299), "1030"), "Verify C or better in Secondary Math 1,2,3"))</f>
        <v/>
      </c>
      <c r="M674" s="4" t="str">
        <f>IFERROR(VLOOKUP($E674, 'HS Info'!$A:$E, 5, FALSE), IF($E674="", "", "Not in HS Info"))</f>
        <v/>
      </c>
      <c r="N674" s="5" t="str">
        <f>IFERROR(VLOOKUP($C674,Holds!$C:$K, 2, FALSE), IF($E674="", "", 0))</f>
        <v/>
      </c>
      <c r="O674" s="7" t="str">
        <f>IF($E674="", "", _xlfn.XLOOKUP(C674, 'SLCC Student'!H:H, 'SLCC Student'!P:P, "Not Found", 0, 1))</f>
        <v/>
      </c>
      <c r="P674" s="5" t="str">
        <f>IFERROR(VLOOKUP($E674, 'SLCC Student'!$A:$Q, 10, FALSE), IF($E674="", "", "Not Admitted"))</f>
        <v/>
      </c>
      <c r="Q674" s="5" t="str">
        <f>IFERROR(VLOOKUP($E674,'SLCC Student'!$A:$Q,12,FALSE),IF($E674="","", "NotAdmitted"))</f>
        <v/>
      </c>
    </row>
    <row r="675" spans="1:17" x14ac:dyDescent="0.2">
      <c r="A675" s="5" t="str">
        <f>IFERROR(VLOOKUP($E675,'HS Info'!$A:$D,2,FALSE),IF($E675="","","Not in HS Info"))</f>
        <v/>
      </c>
      <c r="B675" s="6" t="str">
        <f>IFERROR(VLOOKUP($C675, 'SLCC Student'!$H:$R, 11, FALSE), IF($E675="", "",  "Not yet admitted"))</f>
        <v/>
      </c>
      <c r="C675" s="5" t="str">
        <f>IFERROR(VLOOKUP($E675,'SLCC Student'!$A:$R,8,FALSE), IF($E675="", "", "Not yet admitted"))</f>
        <v/>
      </c>
      <c r="D675" s="5" t="str">
        <f>IFERROR(VLOOKUP($E675, 'HS Info'!$A:$D, 3, FALSE), IF($E675="", "",  "Not in HS Info"))</f>
        <v/>
      </c>
      <c r="E675" t="str">
        <f>IF(ISBLANK('HS Info'!A674), "", 'HS Info'!A674)</f>
        <v/>
      </c>
      <c r="F675" s="5" t="str">
        <f>IFERROR(VLOOKUP($E675, 'HS Info'!$A:$D, 4, FALSE), IF($E675="", "", "Not in HS Info"))</f>
        <v/>
      </c>
      <c r="G675" t="str">
        <f>IF(_xlfn.MAXIFS(ACT!$K:$K, ACT!$B:$B, 'Vetting Master'!$C675)&gt;0, _xlfn.MAXIFS(ACT!$K:$K, ACT!$B:$B, 'Vetting Master'!$C675), IF($E675="", "", 0))</f>
        <v/>
      </c>
      <c r="H675" t="str">
        <f>IF(_xlfn.MAXIFS(ACT!$J:$J, ACT!$B:$B, 'Vetting Master'!$C675)&gt;0, _xlfn.MAXIFS(ACT!$J:$J, ACT!$B:$B, 'Vetting Master'!$C675), IF($E675="", "", 0))</f>
        <v/>
      </c>
      <c r="I675" t="str">
        <f>IF(_xlfn.MAXIFS('SLCC Placement'!K:K, 'SLCC Placement'!B:B, 'Vetting Master'!$C675)&gt;0, _xlfn.MAXIFS('SLCC Placement'!K:K, 'SLCC Placement'!B:B, 'Vetting Master'!$C675), IF($E675="", "", 0))</f>
        <v/>
      </c>
      <c r="J675" t="str">
        <f>IF(_xlfn.MAXIFS('SLCC Placement'!J:J, 'SLCC Placement'!B:B, 'Vetting Master'!$C675)&gt;0, _xlfn.MAXIFS('SLCC Placement'!J:J, 'SLCC Placement'!B:B, 'Vetting Master'!$C675), IF($E675="", "", 0))</f>
        <v/>
      </c>
      <c r="K675" s="5" t="str">
        <f>IFERROR(IF(AND(MATCH(C675,'AP Credit'!B:B,0)&gt;0, MATCH("ENGL 1010",'AP Credit'!J:J,0)&gt;0),"Yes","No"), IF($E675="", " ", "No"))</f>
        <v xml:space="preserve"> </v>
      </c>
      <c r="L675" s="11" t="str" cm="1">
        <f t="array" ref="L675">IF($E675="", "", _xlfn.IFNA(_xlfn.IFS( J675&gt;599,  "1210 - Verify C or Better",  AND(J675&gt;499, OR(I675&gt;13, G675&gt;17)), "1060 - Verify C or Better", AND( OR(G675&gt;17, I675&gt;13), OR(H675&gt;22, J675&gt;399)), "1050 - Verify C or Better", OR( H675&gt;21, J675&gt;299), "1010/1030/1040", OR( H675&gt;19, J675&gt;299), "1010/1030", OR( H675&gt;18, J675&gt;299), "1030"), "Verify C or better in Secondary Math 1,2,3"))</f>
        <v/>
      </c>
      <c r="M675" s="4" t="str">
        <f>IFERROR(VLOOKUP($E675, 'HS Info'!$A:$E, 5, FALSE), IF($E675="", "", "Not in HS Info"))</f>
        <v/>
      </c>
      <c r="N675" s="5" t="str">
        <f>IFERROR(VLOOKUP($C675,Holds!$C:$K, 2, FALSE), IF($E675="", "", 0))</f>
        <v/>
      </c>
      <c r="O675" s="7" t="str">
        <f>IF($E675="", "", _xlfn.XLOOKUP(C675, 'SLCC Student'!H:H, 'SLCC Student'!P:P, "Not Found", 0, 1))</f>
        <v/>
      </c>
      <c r="P675" s="5" t="str">
        <f>IFERROR(VLOOKUP($E675, 'SLCC Student'!$A:$Q, 10, FALSE), IF($E675="", "", "Not Admitted"))</f>
        <v/>
      </c>
      <c r="Q675" s="5" t="str">
        <f>IFERROR(VLOOKUP($E675,'SLCC Student'!$A:$Q,12,FALSE),IF($E675="","", "NotAdmitted"))</f>
        <v/>
      </c>
    </row>
    <row r="676" spans="1:17" x14ac:dyDescent="0.2">
      <c r="A676" s="5" t="str">
        <f>IFERROR(VLOOKUP($E676,'HS Info'!$A:$D,2,FALSE),IF($E676="","","Not in HS Info"))</f>
        <v/>
      </c>
      <c r="B676" s="6" t="str">
        <f>IFERROR(VLOOKUP($C676, 'SLCC Student'!$H:$R, 11, FALSE), IF($E676="", "",  "Not yet admitted"))</f>
        <v/>
      </c>
      <c r="C676" s="5" t="str">
        <f>IFERROR(VLOOKUP($E676,'SLCC Student'!$A:$R,8,FALSE), IF($E676="", "", "Not yet admitted"))</f>
        <v/>
      </c>
      <c r="D676" s="5" t="str">
        <f>IFERROR(VLOOKUP($E676, 'HS Info'!$A:$D, 3, FALSE), IF($E676="", "",  "Not in HS Info"))</f>
        <v/>
      </c>
      <c r="E676" t="str">
        <f>IF(ISBLANK('HS Info'!A675), "", 'HS Info'!A675)</f>
        <v/>
      </c>
      <c r="F676" s="5" t="str">
        <f>IFERROR(VLOOKUP($E676, 'HS Info'!$A:$D, 4, FALSE), IF($E676="", "", "Not in HS Info"))</f>
        <v/>
      </c>
      <c r="G676" t="str">
        <f>IF(_xlfn.MAXIFS(ACT!$K:$K, ACT!$B:$B, 'Vetting Master'!$C676)&gt;0, _xlfn.MAXIFS(ACT!$K:$K, ACT!$B:$B, 'Vetting Master'!$C676), IF($E676="", "", 0))</f>
        <v/>
      </c>
      <c r="H676" t="str">
        <f>IF(_xlfn.MAXIFS(ACT!$J:$J, ACT!$B:$B, 'Vetting Master'!$C676)&gt;0, _xlfn.MAXIFS(ACT!$J:$J, ACT!$B:$B, 'Vetting Master'!$C676), IF($E676="", "", 0))</f>
        <v/>
      </c>
      <c r="I676" t="str">
        <f>IF(_xlfn.MAXIFS('SLCC Placement'!K:K, 'SLCC Placement'!B:B, 'Vetting Master'!$C676)&gt;0, _xlfn.MAXIFS('SLCC Placement'!K:K, 'SLCC Placement'!B:B, 'Vetting Master'!$C676), IF($E676="", "", 0))</f>
        <v/>
      </c>
      <c r="J676" t="str">
        <f>IF(_xlfn.MAXIFS('SLCC Placement'!J:J, 'SLCC Placement'!B:B, 'Vetting Master'!$C676)&gt;0, _xlfn.MAXIFS('SLCC Placement'!J:J, 'SLCC Placement'!B:B, 'Vetting Master'!$C676), IF($E676="", "", 0))</f>
        <v/>
      </c>
      <c r="K676" s="5" t="str">
        <f>IFERROR(IF(AND(MATCH(C676,'AP Credit'!B:B,0)&gt;0, MATCH("ENGL 1010",'AP Credit'!J:J,0)&gt;0),"Yes","No"), IF($E676="", " ", "No"))</f>
        <v xml:space="preserve"> </v>
      </c>
      <c r="L676" s="11" t="str" cm="1">
        <f t="array" ref="L676">IF($E676="", "", _xlfn.IFNA(_xlfn.IFS( J676&gt;599,  "1210 - Verify C or Better",  AND(J676&gt;499, OR(I676&gt;13, G676&gt;17)), "1060 - Verify C or Better", AND( OR(G676&gt;17, I676&gt;13), OR(H676&gt;22, J676&gt;399)), "1050 - Verify C or Better", OR( H676&gt;21, J676&gt;299), "1010/1030/1040", OR( H676&gt;19, J676&gt;299), "1010/1030", OR( H676&gt;18, J676&gt;299), "1030"), "Verify C or better in Secondary Math 1,2,3"))</f>
        <v/>
      </c>
      <c r="M676" s="4" t="str">
        <f>IFERROR(VLOOKUP($E676, 'HS Info'!$A:$E, 5, FALSE), IF($E676="", "", "Not in HS Info"))</f>
        <v/>
      </c>
      <c r="N676" s="5" t="str">
        <f>IFERROR(VLOOKUP($C676,Holds!$C:$K, 2, FALSE), IF($E676="", "", 0))</f>
        <v/>
      </c>
      <c r="O676" s="7" t="str">
        <f>IF($E676="", "", _xlfn.XLOOKUP(C676, 'SLCC Student'!H:H, 'SLCC Student'!P:P, "Not Found", 0, 1))</f>
        <v/>
      </c>
      <c r="P676" s="5" t="str">
        <f>IFERROR(VLOOKUP($E676, 'SLCC Student'!$A:$Q, 10, FALSE), IF($E676="", "", "Not Admitted"))</f>
        <v/>
      </c>
      <c r="Q676" s="5" t="str">
        <f>IFERROR(VLOOKUP($E676,'SLCC Student'!$A:$Q,12,FALSE),IF($E676="","", "NotAdmitted"))</f>
        <v/>
      </c>
    </row>
    <row r="677" spans="1:17" x14ac:dyDescent="0.2">
      <c r="A677" s="5" t="str">
        <f>IFERROR(VLOOKUP($E677,'HS Info'!$A:$D,2,FALSE),IF($E677="","","Not in HS Info"))</f>
        <v/>
      </c>
      <c r="B677" s="6" t="str">
        <f>IFERROR(VLOOKUP($C677, 'SLCC Student'!$H:$R, 11, FALSE), IF($E677="", "",  "Not yet admitted"))</f>
        <v/>
      </c>
      <c r="C677" s="5" t="str">
        <f>IFERROR(VLOOKUP($E677,'SLCC Student'!$A:$R,8,FALSE), IF($E677="", "", "Not yet admitted"))</f>
        <v/>
      </c>
      <c r="D677" s="5" t="str">
        <f>IFERROR(VLOOKUP($E677, 'HS Info'!$A:$D, 3, FALSE), IF($E677="", "",  "Not in HS Info"))</f>
        <v/>
      </c>
      <c r="E677" t="str">
        <f>IF(ISBLANK('HS Info'!A676), "", 'HS Info'!A676)</f>
        <v/>
      </c>
      <c r="F677" s="5" t="str">
        <f>IFERROR(VLOOKUP($E677, 'HS Info'!$A:$D, 4, FALSE), IF($E677="", "", "Not in HS Info"))</f>
        <v/>
      </c>
      <c r="G677" t="str">
        <f>IF(_xlfn.MAXIFS(ACT!$K:$K, ACT!$B:$B, 'Vetting Master'!$C677)&gt;0, _xlfn.MAXIFS(ACT!$K:$K, ACT!$B:$B, 'Vetting Master'!$C677), IF($E677="", "", 0))</f>
        <v/>
      </c>
      <c r="H677" t="str">
        <f>IF(_xlfn.MAXIFS(ACT!$J:$J, ACT!$B:$B, 'Vetting Master'!$C677)&gt;0, _xlfn.MAXIFS(ACT!$J:$J, ACT!$B:$B, 'Vetting Master'!$C677), IF($E677="", "", 0))</f>
        <v/>
      </c>
      <c r="I677" t="str">
        <f>IF(_xlfn.MAXIFS('SLCC Placement'!K:K, 'SLCC Placement'!B:B, 'Vetting Master'!$C677)&gt;0, _xlfn.MAXIFS('SLCC Placement'!K:K, 'SLCC Placement'!B:B, 'Vetting Master'!$C677), IF($E677="", "", 0))</f>
        <v/>
      </c>
      <c r="J677" t="str">
        <f>IF(_xlfn.MAXIFS('SLCC Placement'!J:J, 'SLCC Placement'!B:B, 'Vetting Master'!$C677)&gt;0, _xlfn.MAXIFS('SLCC Placement'!J:J, 'SLCC Placement'!B:B, 'Vetting Master'!$C677), IF($E677="", "", 0))</f>
        <v/>
      </c>
      <c r="K677" s="5" t="str">
        <f>IFERROR(IF(AND(MATCH(C677,'AP Credit'!B:B,0)&gt;0, MATCH("ENGL 1010",'AP Credit'!J:J,0)&gt;0),"Yes","No"), IF($E677="", " ", "No"))</f>
        <v xml:space="preserve"> </v>
      </c>
      <c r="L677" s="11" t="str" cm="1">
        <f t="array" ref="L677">IF($E677="", "", _xlfn.IFNA(_xlfn.IFS( J677&gt;599,  "1210 - Verify C or Better",  AND(J677&gt;499, OR(I677&gt;13, G677&gt;17)), "1060 - Verify C or Better", AND( OR(G677&gt;17, I677&gt;13), OR(H677&gt;22, J677&gt;399)), "1050 - Verify C or Better", OR( H677&gt;21, J677&gt;299), "1010/1030/1040", OR( H677&gt;19, J677&gt;299), "1010/1030", OR( H677&gt;18, J677&gt;299), "1030"), "Verify C or better in Secondary Math 1,2,3"))</f>
        <v/>
      </c>
      <c r="M677" s="4" t="str">
        <f>IFERROR(VLOOKUP($E677, 'HS Info'!$A:$E, 5, FALSE), IF($E677="", "", "Not in HS Info"))</f>
        <v/>
      </c>
      <c r="N677" s="5" t="str">
        <f>IFERROR(VLOOKUP($C677,Holds!$C:$K, 2, FALSE), IF($E677="", "", 0))</f>
        <v/>
      </c>
      <c r="O677" s="7" t="str">
        <f>IF($E677="", "", _xlfn.XLOOKUP(C677, 'SLCC Student'!H:H, 'SLCC Student'!P:P, "Not Found", 0, 1))</f>
        <v/>
      </c>
      <c r="P677" s="5" t="str">
        <f>IFERROR(VLOOKUP($E677, 'SLCC Student'!$A:$Q, 10, FALSE), IF($E677="", "", "Not Admitted"))</f>
        <v/>
      </c>
      <c r="Q677" s="5" t="str">
        <f>IFERROR(VLOOKUP($E677,'SLCC Student'!$A:$Q,12,FALSE),IF($E677="","", "NotAdmitted"))</f>
        <v/>
      </c>
    </row>
    <row r="678" spans="1:17" x14ac:dyDescent="0.2">
      <c r="A678" s="5" t="str">
        <f>IFERROR(VLOOKUP($E678,'HS Info'!$A:$D,2,FALSE),IF($E678="","","Not in HS Info"))</f>
        <v/>
      </c>
      <c r="B678" s="6" t="str">
        <f>IFERROR(VLOOKUP($C678, 'SLCC Student'!$H:$R, 11, FALSE), IF($E678="", "",  "Not yet admitted"))</f>
        <v/>
      </c>
      <c r="C678" s="5" t="str">
        <f>IFERROR(VLOOKUP($E678,'SLCC Student'!$A:$R,8,FALSE), IF($E678="", "", "Not yet admitted"))</f>
        <v/>
      </c>
      <c r="D678" s="5" t="str">
        <f>IFERROR(VLOOKUP($E678, 'HS Info'!$A:$D, 3, FALSE), IF($E678="", "",  "Not in HS Info"))</f>
        <v/>
      </c>
      <c r="E678" t="str">
        <f>IF(ISBLANK('HS Info'!A677), "", 'HS Info'!A677)</f>
        <v/>
      </c>
      <c r="F678" s="5" t="str">
        <f>IFERROR(VLOOKUP($E678, 'HS Info'!$A:$D, 4, FALSE), IF($E678="", "", "Not in HS Info"))</f>
        <v/>
      </c>
      <c r="G678" t="str">
        <f>IF(_xlfn.MAXIFS(ACT!$K:$K, ACT!$B:$B, 'Vetting Master'!$C678)&gt;0, _xlfn.MAXIFS(ACT!$K:$K, ACT!$B:$B, 'Vetting Master'!$C678), IF($E678="", "", 0))</f>
        <v/>
      </c>
      <c r="H678" t="str">
        <f>IF(_xlfn.MAXIFS(ACT!$J:$J, ACT!$B:$B, 'Vetting Master'!$C678)&gt;0, _xlfn.MAXIFS(ACT!$J:$J, ACT!$B:$B, 'Vetting Master'!$C678), IF($E678="", "", 0))</f>
        <v/>
      </c>
      <c r="I678" t="str">
        <f>IF(_xlfn.MAXIFS('SLCC Placement'!K:K, 'SLCC Placement'!B:B, 'Vetting Master'!$C678)&gt;0, _xlfn.MAXIFS('SLCC Placement'!K:K, 'SLCC Placement'!B:B, 'Vetting Master'!$C678), IF($E678="", "", 0))</f>
        <v/>
      </c>
      <c r="J678" t="str">
        <f>IF(_xlfn.MAXIFS('SLCC Placement'!J:J, 'SLCC Placement'!B:B, 'Vetting Master'!$C678)&gt;0, _xlfn.MAXIFS('SLCC Placement'!J:J, 'SLCC Placement'!B:B, 'Vetting Master'!$C678), IF($E678="", "", 0))</f>
        <v/>
      </c>
      <c r="K678" s="5" t="str">
        <f>IFERROR(IF(AND(MATCH(C678,'AP Credit'!B:B,0)&gt;0, MATCH("ENGL 1010",'AP Credit'!J:J,0)&gt;0),"Yes","No"), IF($E678="", " ", "No"))</f>
        <v xml:space="preserve"> </v>
      </c>
      <c r="L678" s="11" t="str" cm="1">
        <f t="array" ref="L678">IF($E678="", "", _xlfn.IFNA(_xlfn.IFS( J678&gt;599,  "1210 - Verify C or Better",  AND(J678&gt;499, OR(I678&gt;13, G678&gt;17)), "1060 - Verify C or Better", AND( OR(G678&gt;17, I678&gt;13), OR(H678&gt;22, J678&gt;399)), "1050 - Verify C or Better", OR( H678&gt;21, J678&gt;299), "1010/1030/1040", OR( H678&gt;19, J678&gt;299), "1010/1030", OR( H678&gt;18, J678&gt;299), "1030"), "Verify C or better in Secondary Math 1,2,3"))</f>
        <v/>
      </c>
      <c r="M678" s="4" t="str">
        <f>IFERROR(VLOOKUP($E678, 'HS Info'!$A:$E, 5, FALSE), IF($E678="", "", "Not in HS Info"))</f>
        <v/>
      </c>
      <c r="N678" s="5" t="str">
        <f>IFERROR(VLOOKUP($C678,Holds!$C:$K, 2, FALSE), IF($E678="", "", 0))</f>
        <v/>
      </c>
      <c r="O678" s="7" t="str">
        <f>IF($E678="", "", _xlfn.XLOOKUP(C678, 'SLCC Student'!H:H, 'SLCC Student'!P:P, "Not Found", 0, 1))</f>
        <v/>
      </c>
      <c r="P678" s="5" t="str">
        <f>IFERROR(VLOOKUP($E678, 'SLCC Student'!$A:$Q, 10, FALSE), IF($E678="", "", "Not Admitted"))</f>
        <v/>
      </c>
      <c r="Q678" s="5" t="str">
        <f>IFERROR(VLOOKUP($E678,'SLCC Student'!$A:$Q,12,FALSE),IF($E678="","", "NotAdmitted"))</f>
        <v/>
      </c>
    </row>
    <row r="679" spans="1:17" x14ac:dyDescent="0.2">
      <c r="A679" s="5" t="str">
        <f>IFERROR(VLOOKUP($E679,'HS Info'!$A:$D,2,FALSE),IF($E679="","","Not in HS Info"))</f>
        <v/>
      </c>
      <c r="B679" s="6" t="str">
        <f>IFERROR(VLOOKUP($C679, 'SLCC Student'!$H:$R, 11, FALSE), IF($E679="", "",  "Not yet admitted"))</f>
        <v/>
      </c>
      <c r="C679" s="5" t="str">
        <f>IFERROR(VLOOKUP($E679,'SLCC Student'!$A:$R,8,FALSE), IF($E679="", "", "Not yet admitted"))</f>
        <v/>
      </c>
      <c r="D679" s="5" t="str">
        <f>IFERROR(VLOOKUP($E679, 'HS Info'!$A:$D, 3, FALSE), IF($E679="", "",  "Not in HS Info"))</f>
        <v/>
      </c>
      <c r="E679" t="str">
        <f>IF(ISBLANK('HS Info'!A678), "", 'HS Info'!A678)</f>
        <v/>
      </c>
      <c r="F679" s="5" t="str">
        <f>IFERROR(VLOOKUP($E679, 'HS Info'!$A:$D, 4, FALSE), IF($E679="", "", "Not in HS Info"))</f>
        <v/>
      </c>
      <c r="G679" t="str">
        <f>IF(_xlfn.MAXIFS(ACT!$K:$K, ACT!$B:$B, 'Vetting Master'!$C679)&gt;0, _xlfn.MAXIFS(ACT!$K:$K, ACT!$B:$B, 'Vetting Master'!$C679), IF($E679="", "", 0))</f>
        <v/>
      </c>
      <c r="H679" t="str">
        <f>IF(_xlfn.MAXIFS(ACT!$J:$J, ACT!$B:$B, 'Vetting Master'!$C679)&gt;0, _xlfn.MAXIFS(ACT!$J:$J, ACT!$B:$B, 'Vetting Master'!$C679), IF($E679="", "", 0))</f>
        <v/>
      </c>
      <c r="I679" t="str">
        <f>IF(_xlfn.MAXIFS('SLCC Placement'!K:K, 'SLCC Placement'!B:B, 'Vetting Master'!$C679)&gt;0, _xlfn.MAXIFS('SLCC Placement'!K:K, 'SLCC Placement'!B:B, 'Vetting Master'!$C679), IF($E679="", "", 0))</f>
        <v/>
      </c>
      <c r="J679" t="str">
        <f>IF(_xlfn.MAXIFS('SLCC Placement'!J:J, 'SLCC Placement'!B:B, 'Vetting Master'!$C679)&gt;0, _xlfn.MAXIFS('SLCC Placement'!J:J, 'SLCC Placement'!B:B, 'Vetting Master'!$C679), IF($E679="", "", 0))</f>
        <v/>
      </c>
      <c r="K679" s="5" t="str">
        <f>IFERROR(IF(AND(MATCH(C679,'AP Credit'!B:B,0)&gt;0, MATCH("ENGL 1010",'AP Credit'!J:J,0)&gt;0),"Yes","No"), IF($E679="", " ", "No"))</f>
        <v xml:space="preserve"> </v>
      </c>
      <c r="L679" s="11" t="str" cm="1">
        <f t="array" ref="L679">IF($E679="", "", _xlfn.IFNA(_xlfn.IFS( J679&gt;599,  "1210 - Verify C or Better",  AND(J679&gt;499, OR(I679&gt;13, G679&gt;17)), "1060 - Verify C or Better", AND( OR(G679&gt;17, I679&gt;13), OR(H679&gt;22, J679&gt;399)), "1050 - Verify C or Better", OR( H679&gt;21, J679&gt;299), "1010/1030/1040", OR( H679&gt;19, J679&gt;299), "1010/1030", OR( H679&gt;18, J679&gt;299), "1030"), "Verify C or better in Secondary Math 1,2,3"))</f>
        <v/>
      </c>
      <c r="M679" s="4" t="str">
        <f>IFERROR(VLOOKUP($E679, 'HS Info'!$A:$E, 5, FALSE), IF($E679="", "", "Not in HS Info"))</f>
        <v/>
      </c>
      <c r="N679" s="5" t="str">
        <f>IFERROR(VLOOKUP($C679,Holds!$C:$K, 2, FALSE), IF($E679="", "", 0))</f>
        <v/>
      </c>
      <c r="O679" s="7" t="str">
        <f>IF($E679="", "", _xlfn.XLOOKUP(C679, 'SLCC Student'!H:H, 'SLCC Student'!P:P, "Not Found", 0, 1))</f>
        <v/>
      </c>
      <c r="P679" s="5" t="str">
        <f>IFERROR(VLOOKUP($E679, 'SLCC Student'!$A:$Q, 10, FALSE), IF($E679="", "", "Not Admitted"))</f>
        <v/>
      </c>
      <c r="Q679" s="5" t="str">
        <f>IFERROR(VLOOKUP($E679,'SLCC Student'!$A:$Q,12,FALSE),IF($E679="","", "NotAdmitted"))</f>
        <v/>
      </c>
    </row>
    <row r="680" spans="1:17" x14ac:dyDescent="0.2">
      <c r="A680" s="5" t="str">
        <f>IFERROR(VLOOKUP($E680,'HS Info'!$A:$D,2,FALSE),IF($E680="","","Not in HS Info"))</f>
        <v/>
      </c>
      <c r="B680" s="6" t="str">
        <f>IFERROR(VLOOKUP($C680, 'SLCC Student'!$H:$R, 11, FALSE), IF($E680="", "",  "Not yet admitted"))</f>
        <v/>
      </c>
      <c r="C680" s="5" t="str">
        <f>IFERROR(VLOOKUP($E680,'SLCC Student'!$A:$R,8,FALSE), IF($E680="", "", "Not yet admitted"))</f>
        <v/>
      </c>
      <c r="D680" s="5" t="str">
        <f>IFERROR(VLOOKUP($E680, 'HS Info'!$A:$D, 3, FALSE), IF($E680="", "",  "Not in HS Info"))</f>
        <v/>
      </c>
      <c r="E680" t="str">
        <f>IF(ISBLANK('HS Info'!A679), "", 'HS Info'!A679)</f>
        <v/>
      </c>
      <c r="F680" s="5" t="str">
        <f>IFERROR(VLOOKUP($E680, 'HS Info'!$A:$D, 4, FALSE), IF($E680="", "", "Not in HS Info"))</f>
        <v/>
      </c>
      <c r="G680" t="str">
        <f>IF(_xlfn.MAXIFS(ACT!$K:$K, ACT!$B:$B, 'Vetting Master'!$C680)&gt;0, _xlfn.MAXIFS(ACT!$K:$K, ACT!$B:$B, 'Vetting Master'!$C680), IF($E680="", "", 0))</f>
        <v/>
      </c>
      <c r="H680" t="str">
        <f>IF(_xlfn.MAXIFS(ACT!$J:$J, ACT!$B:$B, 'Vetting Master'!$C680)&gt;0, _xlfn.MAXIFS(ACT!$J:$J, ACT!$B:$B, 'Vetting Master'!$C680), IF($E680="", "", 0))</f>
        <v/>
      </c>
      <c r="I680" t="str">
        <f>IF(_xlfn.MAXIFS('SLCC Placement'!K:K, 'SLCC Placement'!B:B, 'Vetting Master'!$C680)&gt;0, _xlfn.MAXIFS('SLCC Placement'!K:K, 'SLCC Placement'!B:B, 'Vetting Master'!$C680), IF($E680="", "", 0))</f>
        <v/>
      </c>
      <c r="J680" t="str">
        <f>IF(_xlfn.MAXIFS('SLCC Placement'!J:J, 'SLCC Placement'!B:B, 'Vetting Master'!$C680)&gt;0, _xlfn.MAXIFS('SLCC Placement'!J:J, 'SLCC Placement'!B:B, 'Vetting Master'!$C680), IF($E680="", "", 0))</f>
        <v/>
      </c>
      <c r="K680" s="5" t="str">
        <f>IFERROR(IF(AND(MATCH(C680,'AP Credit'!B:B,0)&gt;0, MATCH("ENGL 1010",'AP Credit'!J:J,0)&gt;0),"Yes","No"), IF($E680="", " ", "No"))</f>
        <v xml:space="preserve"> </v>
      </c>
      <c r="L680" s="11" t="str" cm="1">
        <f t="array" ref="L680">IF($E680="", "", _xlfn.IFNA(_xlfn.IFS( J680&gt;599,  "1210 - Verify C or Better",  AND(J680&gt;499, OR(I680&gt;13, G680&gt;17)), "1060 - Verify C or Better", AND( OR(G680&gt;17, I680&gt;13), OR(H680&gt;22, J680&gt;399)), "1050 - Verify C or Better", OR( H680&gt;21, J680&gt;299), "1010/1030/1040", OR( H680&gt;19, J680&gt;299), "1010/1030", OR( H680&gt;18, J680&gt;299), "1030"), "Verify C or better in Secondary Math 1,2,3"))</f>
        <v/>
      </c>
      <c r="M680" s="4" t="str">
        <f>IFERROR(VLOOKUP($E680, 'HS Info'!$A:$E, 5, FALSE), IF($E680="", "", "Not in HS Info"))</f>
        <v/>
      </c>
      <c r="N680" s="5" t="str">
        <f>IFERROR(VLOOKUP($C680,Holds!$C:$K, 2, FALSE), IF($E680="", "", 0))</f>
        <v/>
      </c>
      <c r="O680" s="7" t="str">
        <f>IF($E680="", "", _xlfn.XLOOKUP(C680, 'SLCC Student'!H:H, 'SLCC Student'!P:P, "Not Found", 0, 1))</f>
        <v/>
      </c>
      <c r="P680" s="5" t="str">
        <f>IFERROR(VLOOKUP($E680, 'SLCC Student'!$A:$Q, 10, FALSE), IF($E680="", "", "Not Admitted"))</f>
        <v/>
      </c>
      <c r="Q680" s="5" t="str">
        <f>IFERROR(VLOOKUP($E680,'SLCC Student'!$A:$Q,12,FALSE),IF($E680="","", "NotAdmitted"))</f>
        <v/>
      </c>
    </row>
    <row r="681" spans="1:17" x14ac:dyDescent="0.2">
      <c r="A681" s="5" t="str">
        <f>IFERROR(VLOOKUP($E681,'HS Info'!$A:$D,2,FALSE),IF($E681="","","Not in HS Info"))</f>
        <v/>
      </c>
      <c r="B681" s="6" t="str">
        <f>IFERROR(VLOOKUP($C681, 'SLCC Student'!$H:$R, 11, FALSE), IF($E681="", "",  "Not yet admitted"))</f>
        <v/>
      </c>
      <c r="C681" s="5" t="str">
        <f>IFERROR(VLOOKUP($E681,'SLCC Student'!$A:$R,8,FALSE), IF($E681="", "", "Not yet admitted"))</f>
        <v/>
      </c>
      <c r="D681" s="5" t="str">
        <f>IFERROR(VLOOKUP($E681, 'HS Info'!$A:$D, 3, FALSE), IF($E681="", "",  "Not in HS Info"))</f>
        <v/>
      </c>
      <c r="E681" t="str">
        <f>IF(ISBLANK('HS Info'!A680), "", 'HS Info'!A680)</f>
        <v/>
      </c>
      <c r="F681" s="5" t="str">
        <f>IFERROR(VLOOKUP($E681, 'HS Info'!$A:$D, 4, FALSE), IF($E681="", "", "Not in HS Info"))</f>
        <v/>
      </c>
      <c r="G681" t="str">
        <f>IF(_xlfn.MAXIFS(ACT!$K:$K, ACT!$B:$B, 'Vetting Master'!$C681)&gt;0, _xlfn.MAXIFS(ACT!$K:$K, ACT!$B:$B, 'Vetting Master'!$C681), IF($E681="", "", 0))</f>
        <v/>
      </c>
      <c r="H681" t="str">
        <f>IF(_xlfn.MAXIFS(ACT!$J:$J, ACT!$B:$B, 'Vetting Master'!$C681)&gt;0, _xlfn.MAXIFS(ACT!$J:$J, ACT!$B:$B, 'Vetting Master'!$C681), IF($E681="", "", 0))</f>
        <v/>
      </c>
      <c r="I681" t="str">
        <f>IF(_xlfn.MAXIFS('SLCC Placement'!K:K, 'SLCC Placement'!B:B, 'Vetting Master'!$C681)&gt;0, _xlfn.MAXIFS('SLCC Placement'!K:K, 'SLCC Placement'!B:B, 'Vetting Master'!$C681), IF($E681="", "", 0))</f>
        <v/>
      </c>
      <c r="J681" t="str">
        <f>IF(_xlfn.MAXIFS('SLCC Placement'!J:J, 'SLCC Placement'!B:B, 'Vetting Master'!$C681)&gt;0, _xlfn.MAXIFS('SLCC Placement'!J:J, 'SLCC Placement'!B:B, 'Vetting Master'!$C681), IF($E681="", "", 0))</f>
        <v/>
      </c>
      <c r="K681" s="5" t="str">
        <f>IFERROR(IF(AND(MATCH(C681,'AP Credit'!B:B,0)&gt;0, MATCH("ENGL 1010",'AP Credit'!J:J,0)&gt;0),"Yes","No"), IF($E681="", " ", "No"))</f>
        <v xml:space="preserve"> </v>
      </c>
      <c r="L681" s="11" t="str" cm="1">
        <f t="array" ref="L681">IF($E681="", "", _xlfn.IFNA(_xlfn.IFS( J681&gt;599,  "1210 - Verify C or Better",  AND(J681&gt;499, OR(I681&gt;13, G681&gt;17)), "1060 - Verify C or Better", AND( OR(G681&gt;17, I681&gt;13), OR(H681&gt;22, J681&gt;399)), "1050 - Verify C or Better", OR( H681&gt;21, J681&gt;299), "1010/1030/1040", OR( H681&gt;19, J681&gt;299), "1010/1030", OR( H681&gt;18, J681&gt;299), "1030"), "Verify C or better in Secondary Math 1,2,3"))</f>
        <v/>
      </c>
      <c r="M681" s="4" t="str">
        <f>IFERROR(VLOOKUP($E681, 'HS Info'!$A:$E, 5, FALSE), IF($E681="", "", "Not in HS Info"))</f>
        <v/>
      </c>
      <c r="N681" s="5" t="str">
        <f>IFERROR(VLOOKUP($C681,Holds!$C:$K, 2, FALSE), IF($E681="", "", 0))</f>
        <v/>
      </c>
      <c r="O681" s="7" t="str">
        <f>IF($E681="", "", _xlfn.XLOOKUP(C681, 'SLCC Student'!H:H, 'SLCC Student'!P:P, "Not Found", 0, 1))</f>
        <v/>
      </c>
      <c r="P681" s="5" t="str">
        <f>IFERROR(VLOOKUP($E681, 'SLCC Student'!$A:$Q, 10, FALSE), IF($E681="", "", "Not Admitted"))</f>
        <v/>
      </c>
      <c r="Q681" s="5" t="str">
        <f>IFERROR(VLOOKUP($E681,'SLCC Student'!$A:$Q,12,FALSE),IF($E681="","", "NotAdmitted"))</f>
        <v/>
      </c>
    </row>
    <row r="682" spans="1:17" x14ac:dyDescent="0.2">
      <c r="A682" s="5" t="str">
        <f>IFERROR(VLOOKUP($E682,'HS Info'!$A:$D,2,FALSE),IF($E682="","","Not in HS Info"))</f>
        <v/>
      </c>
      <c r="B682" s="6" t="str">
        <f>IFERROR(VLOOKUP($C682, 'SLCC Student'!$H:$R, 11, FALSE), IF($E682="", "",  "Not yet admitted"))</f>
        <v/>
      </c>
      <c r="C682" s="5" t="str">
        <f>IFERROR(VLOOKUP($E682,'SLCC Student'!$A:$R,8,FALSE), IF($E682="", "", "Not yet admitted"))</f>
        <v/>
      </c>
      <c r="D682" s="5" t="str">
        <f>IFERROR(VLOOKUP($E682, 'HS Info'!$A:$D, 3, FALSE), IF($E682="", "",  "Not in HS Info"))</f>
        <v/>
      </c>
      <c r="E682" t="str">
        <f>IF(ISBLANK('HS Info'!A681), "", 'HS Info'!A681)</f>
        <v/>
      </c>
      <c r="F682" s="5" t="str">
        <f>IFERROR(VLOOKUP($E682, 'HS Info'!$A:$D, 4, FALSE), IF($E682="", "", "Not in HS Info"))</f>
        <v/>
      </c>
      <c r="G682" t="str">
        <f>IF(_xlfn.MAXIFS(ACT!$K:$K, ACT!$B:$B, 'Vetting Master'!$C682)&gt;0, _xlfn.MAXIFS(ACT!$K:$K, ACT!$B:$B, 'Vetting Master'!$C682), IF($E682="", "", 0))</f>
        <v/>
      </c>
      <c r="H682" t="str">
        <f>IF(_xlfn.MAXIFS(ACT!$J:$J, ACT!$B:$B, 'Vetting Master'!$C682)&gt;0, _xlfn.MAXIFS(ACT!$J:$J, ACT!$B:$B, 'Vetting Master'!$C682), IF($E682="", "", 0))</f>
        <v/>
      </c>
      <c r="I682" t="str">
        <f>IF(_xlfn.MAXIFS('SLCC Placement'!K:K, 'SLCC Placement'!B:B, 'Vetting Master'!$C682)&gt;0, _xlfn.MAXIFS('SLCC Placement'!K:K, 'SLCC Placement'!B:B, 'Vetting Master'!$C682), IF($E682="", "", 0))</f>
        <v/>
      </c>
      <c r="J682" t="str">
        <f>IF(_xlfn.MAXIFS('SLCC Placement'!J:J, 'SLCC Placement'!B:B, 'Vetting Master'!$C682)&gt;0, _xlfn.MAXIFS('SLCC Placement'!J:J, 'SLCC Placement'!B:B, 'Vetting Master'!$C682), IF($E682="", "", 0))</f>
        <v/>
      </c>
      <c r="K682" s="5" t="str">
        <f>IFERROR(IF(AND(MATCH(C682,'AP Credit'!B:B,0)&gt;0, MATCH("ENGL 1010",'AP Credit'!J:J,0)&gt;0),"Yes","No"), IF($E682="", " ", "No"))</f>
        <v xml:space="preserve"> </v>
      </c>
      <c r="L682" s="11" t="str" cm="1">
        <f t="array" ref="L682">IF($E682="", "", _xlfn.IFNA(_xlfn.IFS( J682&gt;599,  "1210 - Verify C or Better",  AND(J682&gt;499, OR(I682&gt;13, G682&gt;17)), "1060 - Verify C or Better", AND( OR(G682&gt;17, I682&gt;13), OR(H682&gt;22, J682&gt;399)), "1050 - Verify C or Better", OR( H682&gt;21, J682&gt;299), "1010/1030/1040", OR( H682&gt;19, J682&gt;299), "1010/1030", OR( H682&gt;18, J682&gt;299), "1030"), "Verify C or better in Secondary Math 1,2,3"))</f>
        <v/>
      </c>
      <c r="M682" s="4" t="str">
        <f>IFERROR(VLOOKUP($E682, 'HS Info'!$A:$E, 5, FALSE), IF($E682="", "", "Not in HS Info"))</f>
        <v/>
      </c>
      <c r="N682" s="5" t="str">
        <f>IFERROR(VLOOKUP($C682,Holds!$C:$K, 2, FALSE), IF($E682="", "", 0))</f>
        <v/>
      </c>
      <c r="O682" s="7" t="str">
        <f>IF($E682="", "", _xlfn.XLOOKUP(C682, 'SLCC Student'!H:H, 'SLCC Student'!P:P, "Not Found", 0, 1))</f>
        <v/>
      </c>
      <c r="P682" s="5" t="str">
        <f>IFERROR(VLOOKUP($E682, 'SLCC Student'!$A:$Q, 10, FALSE), IF($E682="", "", "Not Admitted"))</f>
        <v/>
      </c>
      <c r="Q682" s="5" t="str">
        <f>IFERROR(VLOOKUP($E682,'SLCC Student'!$A:$Q,12,FALSE),IF($E682="","", "NotAdmitted"))</f>
        <v/>
      </c>
    </row>
    <row r="683" spans="1:17" x14ac:dyDescent="0.2">
      <c r="A683" s="5" t="str">
        <f>IFERROR(VLOOKUP($E683,'HS Info'!$A:$D,2,FALSE),IF($E683="","","Not in HS Info"))</f>
        <v/>
      </c>
      <c r="B683" s="6" t="str">
        <f>IFERROR(VLOOKUP($C683, 'SLCC Student'!$H:$R, 11, FALSE), IF($E683="", "",  "Not yet admitted"))</f>
        <v/>
      </c>
      <c r="C683" s="5" t="str">
        <f>IFERROR(VLOOKUP($E683,'SLCC Student'!$A:$R,8,FALSE), IF($E683="", "", "Not yet admitted"))</f>
        <v/>
      </c>
      <c r="D683" s="5" t="str">
        <f>IFERROR(VLOOKUP($E683, 'HS Info'!$A:$D, 3, FALSE), IF($E683="", "",  "Not in HS Info"))</f>
        <v/>
      </c>
      <c r="E683" t="str">
        <f>IF(ISBLANK('HS Info'!A682), "", 'HS Info'!A682)</f>
        <v/>
      </c>
      <c r="F683" s="5" t="str">
        <f>IFERROR(VLOOKUP($E683, 'HS Info'!$A:$D, 4, FALSE), IF($E683="", "", "Not in HS Info"))</f>
        <v/>
      </c>
      <c r="G683" t="str">
        <f>IF(_xlfn.MAXIFS(ACT!$K:$K, ACT!$B:$B, 'Vetting Master'!$C683)&gt;0, _xlfn.MAXIFS(ACT!$K:$K, ACT!$B:$B, 'Vetting Master'!$C683), IF($E683="", "", 0))</f>
        <v/>
      </c>
      <c r="H683" t="str">
        <f>IF(_xlfn.MAXIFS(ACT!$J:$J, ACT!$B:$B, 'Vetting Master'!$C683)&gt;0, _xlfn.MAXIFS(ACT!$J:$J, ACT!$B:$B, 'Vetting Master'!$C683), IF($E683="", "", 0))</f>
        <v/>
      </c>
      <c r="I683" t="str">
        <f>IF(_xlfn.MAXIFS('SLCC Placement'!K:K, 'SLCC Placement'!B:B, 'Vetting Master'!$C683)&gt;0, _xlfn.MAXIFS('SLCC Placement'!K:K, 'SLCC Placement'!B:B, 'Vetting Master'!$C683), IF($E683="", "", 0))</f>
        <v/>
      </c>
      <c r="J683" t="str">
        <f>IF(_xlfn.MAXIFS('SLCC Placement'!J:J, 'SLCC Placement'!B:B, 'Vetting Master'!$C683)&gt;0, _xlfn.MAXIFS('SLCC Placement'!J:J, 'SLCC Placement'!B:B, 'Vetting Master'!$C683), IF($E683="", "", 0))</f>
        <v/>
      </c>
      <c r="K683" s="5" t="str">
        <f>IFERROR(IF(AND(MATCH(C683,'AP Credit'!B:B,0)&gt;0, MATCH("ENGL 1010",'AP Credit'!J:J,0)&gt;0),"Yes","No"), IF($E683="", " ", "No"))</f>
        <v xml:space="preserve"> </v>
      </c>
      <c r="L683" s="11" t="str" cm="1">
        <f t="array" ref="L683">IF($E683="", "", _xlfn.IFNA(_xlfn.IFS( J683&gt;599,  "1210 - Verify C or Better",  AND(J683&gt;499, OR(I683&gt;13, G683&gt;17)), "1060 - Verify C or Better", AND( OR(G683&gt;17, I683&gt;13), OR(H683&gt;22, J683&gt;399)), "1050 - Verify C or Better", OR( H683&gt;21, J683&gt;299), "1010/1030/1040", OR( H683&gt;19, J683&gt;299), "1010/1030", OR( H683&gt;18, J683&gt;299), "1030"), "Verify C or better in Secondary Math 1,2,3"))</f>
        <v/>
      </c>
      <c r="M683" s="4" t="str">
        <f>IFERROR(VLOOKUP($E683, 'HS Info'!$A:$E, 5, FALSE), IF($E683="", "", "Not in HS Info"))</f>
        <v/>
      </c>
      <c r="N683" s="5" t="str">
        <f>IFERROR(VLOOKUP($C683,Holds!$C:$K, 2, FALSE), IF($E683="", "", 0))</f>
        <v/>
      </c>
      <c r="O683" s="7" t="str">
        <f>IF($E683="", "", _xlfn.XLOOKUP(C683, 'SLCC Student'!H:H, 'SLCC Student'!P:P, "Not Found", 0, 1))</f>
        <v/>
      </c>
      <c r="P683" s="5" t="str">
        <f>IFERROR(VLOOKUP($E683, 'SLCC Student'!$A:$Q, 10, FALSE), IF($E683="", "", "Not Admitted"))</f>
        <v/>
      </c>
      <c r="Q683" s="5" t="str">
        <f>IFERROR(VLOOKUP($E683,'SLCC Student'!$A:$Q,12,FALSE),IF($E683="","", "NotAdmitted"))</f>
        <v/>
      </c>
    </row>
    <row r="684" spans="1:17" x14ac:dyDescent="0.2">
      <c r="A684" s="5" t="str">
        <f>IFERROR(VLOOKUP($E684,'HS Info'!$A:$D,2,FALSE),IF($E684="","","Not in HS Info"))</f>
        <v/>
      </c>
      <c r="B684" s="6" t="str">
        <f>IFERROR(VLOOKUP($C684, 'SLCC Student'!$H:$R, 11, FALSE), IF($E684="", "",  "Not yet admitted"))</f>
        <v/>
      </c>
      <c r="C684" s="5" t="str">
        <f>IFERROR(VLOOKUP($E684,'SLCC Student'!$A:$R,8,FALSE), IF($E684="", "", "Not yet admitted"))</f>
        <v/>
      </c>
      <c r="D684" s="5" t="str">
        <f>IFERROR(VLOOKUP($E684, 'HS Info'!$A:$D, 3, FALSE), IF($E684="", "",  "Not in HS Info"))</f>
        <v/>
      </c>
      <c r="E684" t="str">
        <f>IF(ISBLANK('HS Info'!A683), "", 'HS Info'!A683)</f>
        <v/>
      </c>
      <c r="F684" s="5" t="str">
        <f>IFERROR(VLOOKUP($E684, 'HS Info'!$A:$D, 4, FALSE), IF($E684="", "", "Not in HS Info"))</f>
        <v/>
      </c>
      <c r="G684" t="str">
        <f>IF(_xlfn.MAXIFS(ACT!$K:$K, ACT!$B:$B, 'Vetting Master'!$C684)&gt;0, _xlfn.MAXIFS(ACT!$K:$K, ACT!$B:$B, 'Vetting Master'!$C684), IF($E684="", "", 0))</f>
        <v/>
      </c>
      <c r="H684" t="str">
        <f>IF(_xlfn.MAXIFS(ACT!$J:$J, ACT!$B:$B, 'Vetting Master'!$C684)&gt;0, _xlfn.MAXIFS(ACT!$J:$J, ACT!$B:$B, 'Vetting Master'!$C684), IF($E684="", "", 0))</f>
        <v/>
      </c>
      <c r="I684" t="str">
        <f>IF(_xlfn.MAXIFS('SLCC Placement'!K:K, 'SLCC Placement'!B:B, 'Vetting Master'!$C684)&gt;0, _xlfn.MAXIFS('SLCC Placement'!K:K, 'SLCC Placement'!B:B, 'Vetting Master'!$C684), IF($E684="", "", 0))</f>
        <v/>
      </c>
      <c r="J684" t="str">
        <f>IF(_xlfn.MAXIFS('SLCC Placement'!J:J, 'SLCC Placement'!B:B, 'Vetting Master'!$C684)&gt;0, _xlfn.MAXIFS('SLCC Placement'!J:J, 'SLCC Placement'!B:B, 'Vetting Master'!$C684), IF($E684="", "", 0))</f>
        <v/>
      </c>
      <c r="K684" s="5" t="str">
        <f>IFERROR(IF(AND(MATCH(C684,'AP Credit'!B:B,0)&gt;0, MATCH("ENGL 1010",'AP Credit'!J:J,0)&gt;0),"Yes","No"), IF($E684="", " ", "No"))</f>
        <v xml:space="preserve"> </v>
      </c>
      <c r="L684" s="11" t="str" cm="1">
        <f t="array" ref="L684">IF($E684="", "", _xlfn.IFNA(_xlfn.IFS( J684&gt;599,  "1210 - Verify C or Better",  AND(J684&gt;499, OR(I684&gt;13, G684&gt;17)), "1060 - Verify C or Better", AND( OR(G684&gt;17, I684&gt;13), OR(H684&gt;22, J684&gt;399)), "1050 - Verify C or Better", OR( H684&gt;21, J684&gt;299), "1010/1030/1040", OR( H684&gt;19, J684&gt;299), "1010/1030", OR( H684&gt;18, J684&gt;299), "1030"), "Verify C or better in Secondary Math 1,2,3"))</f>
        <v/>
      </c>
      <c r="M684" s="4" t="str">
        <f>IFERROR(VLOOKUP($E684, 'HS Info'!$A:$E, 5, FALSE), IF($E684="", "", "Not in HS Info"))</f>
        <v/>
      </c>
      <c r="N684" s="5" t="str">
        <f>IFERROR(VLOOKUP($C684,Holds!$C:$K, 2, FALSE), IF($E684="", "", 0))</f>
        <v/>
      </c>
      <c r="O684" s="7" t="str">
        <f>IF($E684="", "", _xlfn.XLOOKUP(C684, 'SLCC Student'!H:H, 'SLCC Student'!P:P, "Not Found", 0, 1))</f>
        <v/>
      </c>
      <c r="P684" s="5" t="str">
        <f>IFERROR(VLOOKUP($E684, 'SLCC Student'!$A:$Q, 10, FALSE), IF($E684="", "", "Not Admitted"))</f>
        <v/>
      </c>
      <c r="Q684" s="5" t="str">
        <f>IFERROR(VLOOKUP($E684,'SLCC Student'!$A:$Q,12,FALSE),IF($E684="","", "NotAdmitted"))</f>
        <v/>
      </c>
    </row>
    <row r="685" spans="1:17" x14ac:dyDescent="0.2">
      <c r="A685" s="5" t="str">
        <f>IFERROR(VLOOKUP($E685,'HS Info'!$A:$D,2,FALSE),IF($E685="","","Not in HS Info"))</f>
        <v/>
      </c>
      <c r="B685" s="6" t="str">
        <f>IFERROR(VLOOKUP($C685, 'SLCC Student'!$H:$R, 11, FALSE), IF($E685="", "",  "Not yet admitted"))</f>
        <v/>
      </c>
      <c r="C685" s="5" t="str">
        <f>IFERROR(VLOOKUP($E685,'SLCC Student'!$A:$R,8,FALSE), IF($E685="", "", "Not yet admitted"))</f>
        <v/>
      </c>
      <c r="D685" s="5" t="str">
        <f>IFERROR(VLOOKUP($E685, 'HS Info'!$A:$D, 3, FALSE), IF($E685="", "",  "Not in HS Info"))</f>
        <v/>
      </c>
      <c r="E685" t="str">
        <f>IF(ISBLANK('HS Info'!A684), "", 'HS Info'!A684)</f>
        <v/>
      </c>
      <c r="F685" s="5" t="str">
        <f>IFERROR(VLOOKUP($E685, 'HS Info'!$A:$D, 4, FALSE), IF($E685="", "", "Not in HS Info"))</f>
        <v/>
      </c>
      <c r="G685" t="str">
        <f>IF(_xlfn.MAXIFS(ACT!$K:$K, ACT!$B:$B, 'Vetting Master'!$C685)&gt;0, _xlfn.MAXIFS(ACT!$K:$K, ACT!$B:$B, 'Vetting Master'!$C685), IF($E685="", "", 0))</f>
        <v/>
      </c>
      <c r="H685" t="str">
        <f>IF(_xlfn.MAXIFS(ACT!$J:$J, ACT!$B:$B, 'Vetting Master'!$C685)&gt;0, _xlfn.MAXIFS(ACT!$J:$J, ACT!$B:$B, 'Vetting Master'!$C685), IF($E685="", "", 0))</f>
        <v/>
      </c>
      <c r="I685" t="str">
        <f>IF(_xlfn.MAXIFS('SLCC Placement'!K:K, 'SLCC Placement'!B:B, 'Vetting Master'!$C685)&gt;0, _xlfn.MAXIFS('SLCC Placement'!K:K, 'SLCC Placement'!B:B, 'Vetting Master'!$C685), IF($E685="", "", 0))</f>
        <v/>
      </c>
      <c r="J685" t="str">
        <f>IF(_xlfn.MAXIFS('SLCC Placement'!J:J, 'SLCC Placement'!B:B, 'Vetting Master'!$C685)&gt;0, _xlfn.MAXIFS('SLCC Placement'!J:J, 'SLCC Placement'!B:B, 'Vetting Master'!$C685), IF($E685="", "", 0))</f>
        <v/>
      </c>
      <c r="K685" s="5" t="str">
        <f>IFERROR(IF(AND(MATCH(C685,'AP Credit'!B:B,0)&gt;0, MATCH("ENGL 1010",'AP Credit'!J:J,0)&gt;0),"Yes","No"), IF($E685="", " ", "No"))</f>
        <v xml:space="preserve"> </v>
      </c>
      <c r="L685" s="11" t="str" cm="1">
        <f t="array" ref="L685">IF($E685="", "", _xlfn.IFNA(_xlfn.IFS( J685&gt;599,  "1210 - Verify C or Better",  AND(J685&gt;499, OR(I685&gt;13, G685&gt;17)), "1060 - Verify C or Better", AND( OR(G685&gt;17, I685&gt;13), OR(H685&gt;22, J685&gt;399)), "1050 - Verify C or Better", OR( H685&gt;21, J685&gt;299), "1010/1030/1040", OR( H685&gt;19, J685&gt;299), "1010/1030", OR( H685&gt;18, J685&gt;299), "1030"), "Verify C or better in Secondary Math 1,2,3"))</f>
        <v/>
      </c>
      <c r="M685" s="4" t="str">
        <f>IFERROR(VLOOKUP($E685, 'HS Info'!$A:$E, 5, FALSE), IF($E685="", "", "Not in HS Info"))</f>
        <v/>
      </c>
      <c r="N685" s="5" t="str">
        <f>IFERROR(VLOOKUP($C685,Holds!$C:$K, 2, FALSE), IF($E685="", "", 0))</f>
        <v/>
      </c>
      <c r="O685" s="7" t="str">
        <f>IF($E685="", "", _xlfn.XLOOKUP(C685, 'SLCC Student'!H:H, 'SLCC Student'!P:P, "Not Found", 0, 1))</f>
        <v/>
      </c>
      <c r="P685" s="5" t="str">
        <f>IFERROR(VLOOKUP($E685, 'SLCC Student'!$A:$Q, 10, FALSE), IF($E685="", "", "Not Admitted"))</f>
        <v/>
      </c>
      <c r="Q685" s="5" t="str">
        <f>IFERROR(VLOOKUP($E685,'SLCC Student'!$A:$Q,12,FALSE),IF($E685="","", "NotAdmitted"))</f>
        <v/>
      </c>
    </row>
    <row r="686" spans="1:17" x14ac:dyDescent="0.2">
      <c r="A686" s="5" t="str">
        <f>IFERROR(VLOOKUP($E686,'HS Info'!$A:$D,2,FALSE),IF($E686="","","Not in HS Info"))</f>
        <v/>
      </c>
      <c r="B686" s="6" t="str">
        <f>IFERROR(VLOOKUP($C686, 'SLCC Student'!$H:$R, 11, FALSE), IF($E686="", "",  "Not yet admitted"))</f>
        <v/>
      </c>
      <c r="C686" s="5" t="str">
        <f>IFERROR(VLOOKUP($E686,'SLCC Student'!$A:$R,8,FALSE), IF($E686="", "", "Not yet admitted"))</f>
        <v/>
      </c>
      <c r="D686" s="5" t="str">
        <f>IFERROR(VLOOKUP($E686, 'HS Info'!$A:$D, 3, FALSE), IF($E686="", "",  "Not in HS Info"))</f>
        <v/>
      </c>
      <c r="E686" t="str">
        <f>IF(ISBLANK('HS Info'!A685), "", 'HS Info'!A685)</f>
        <v/>
      </c>
      <c r="F686" s="5" t="str">
        <f>IFERROR(VLOOKUP($E686, 'HS Info'!$A:$D, 4, FALSE), IF($E686="", "", "Not in HS Info"))</f>
        <v/>
      </c>
      <c r="G686" t="str">
        <f>IF(_xlfn.MAXIFS(ACT!$K:$K, ACT!$B:$B, 'Vetting Master'!$C686)&gt;0, _xlfn.MAXIFS(ACT!$K:$K, ACT!$B:$B, 'Vetting Master'!$C686), IF($E686="", "", 0))</f>
        <v/>
      </c>
      <c r="H686" t="str">
        <f>IF(_xlfn.MAXIFS(ACT!$J:$J, ACT!$B:$B, 'Vetting Master'!$C686)&gt;0, _xlfn.MAXIFS(ACT!$J:$J, ACT!$B:$B, 'Vetting Master'!$C686), IF($E686="", "", 0))</f>
        <v/>
      </c>
      <c r="I686" t="str">
        <f>IF(_xlfn.MAXIFS('SLCC Placement'!K:K, 'SLCC Placement'!B:B, 'Vetting Master'!$C686)&gt;0, _xlfn.MAXIFS('SLCC Placement'!K:K, 'SLCC Placement'!B:B, 'Vetting Master'!$C686), IF($E686="", "", 0))</f>
        <v/>
      </c>
      <c r="J686" t="str">
        <f>IF(_xlfn.MAXIFS('SLCC Placement'!J:J, 'SLCC Placement'!B:B, 'Vetting Master'!$C686)&gt;0, _xlfn.MAXIFS('SLCC Placement'!J:J, 'SLCC Placement'!B:B, 'Vetting Master'!$C686), IF($E686="", "", 0))</f>
        <v/>
      </c>
      <c r="K686" s="5" t="str">
        <f>IFERROR(IF(AND(MATCH(C686,'AP Credit'!B:B,0)&gt;0, MATCH("ENGL 1010",'AP Credit'!J:J,0)&gt;0),"Yes","No"), IF($E686="", " ", "No"))</f>
        <v xml:space="preserve"> </v>
      </c>
      <c r="L686" s="11" t="str" cm="1">
        <f t="array" ref="L686">IF($E686="", "", _xlfn.IFNA(_xlfn.IFS( J686&gt;599,  "1210 - Verify C or Better",  AND(J686&gt;499, OR(I686&gt;13, G686&gt;17)), "1060 - Verify C or Better", AND( OR(G686&gt;17, I686&gt;13), OR(H686&gt;22, J686&gt;399)), "1050 - Verify C or Better", OR( H686&gt;21, J686&gt;299), "1010/1030/1040", OR( H686&gt;19, J686&gt;299), "1010/1030", OR( H686&gt;18, J686&gt;299), "1030"), "Verify C or better in Secondary Math 1,2,3"))</f>
        <v/>
      </c>
      <c r="M686" s="4" t="str">
        <f>IFERROR(VLOOKUP($E686, 'HS Info'!$A:$E, 5, FALSE), IF($E686="", "", "Not in HS Info"))</f>
        <v/>
      </c>
      <c r="N686" s="5" t="str">
        <f>IFERROR(VLOOKUP($C686,Holds!$C:$K, 2, FALSE), IF($E686="", "", 0))</f>
        <v/>
      </c>
      <c r="O686" s="7" t="str">
        <f>IF($E686="", "", _xlfn.XLOOKUP(C686, 'SLCC Student'!H:H, 'SLCC Student'!P:P, "Not Found", 0, 1))</f>
        <v/>
      </c>
      <c r="P686" s="5" t="str">
        <f>IFERROR(VLOOKUP($E686, 'SLCC Student'!$A:$Q, 10, FALSE), IF($E686="", "", "Not Admitted"))</f>
        <v/>
      </c>
      <c r="Q686" s="5" t="str">
        <f>IFERROR(VLOOKUP($E686,'SLCC Student'!$A:$Q,12,FALSE),IF($E686="","", "NotAdmitted"))</f>
        <v/>
      </c>
    </row>
    <row r="687" spans="1:17" x14ac:dyDescent="0.2">
      <c r="A687" s="5" t="str">
        <f>IFERROR(VLOOKUP($E687,'HS Info'!$A:$D,2,FALSE),IF($E687="","","Not in HS Info"))</f>
        <v/>
      </c>
      <c r="B687" s="6" t="str">
        <f>IFERROR(VLOOKUP($C687, 'SLCC Student'!$H:$R, 11, FALSE), IF($E687="", "",  "Not yet admitted"))</f>
        <v/>
      </c>
      <c r="C687" s="5" t="str">
        <f>IFERROR(VLOOKUP($E687,'SLCC Student'!$A:$R,8,FALSE), IF($E687="", "", "Not yet admitted"))</f>
        <v/>
      </c>
      <c r="D687" s="5" t="str">
        <f>IFERROR(VLOOKUP($E687, 'HS Info'!$A:$D, 3, FALSE), IF($E687="", "",  "Not in HS Info"))</f>
        <v/>
      </c>
      <c r="E687" t="str">
        <f>IF(ISBLANK('HS Info'!A686), "", 'HS Info'!A686)</f>
        <v/>
      </c>
      <c r="F687" s="5" t="str">
        <f>IFERROR(VLOOKUP($E687, 'HS Info'!$A:$D, 4, FALSE), IF($E687="", "", "Not in HS Info"))</f>
        <v/>
      </c>
      <c r="G687" t="str">
        <f>IF(_xlfn.MAXIFS(ACT!$K:$K, ACT!$B:$B, 'Vetting Master'!$C687)&gt;0, _xlfn.MAXIFS(ACT!$K:$K, ACT!$B:$B, 'Vetting Master'!$C687), IF($E687="", "", 0))</f>
        <v/>
      </c>
      <c r="H687" t="str">
        <f>IF(_xlfn.MAXIFS(ACT!$J:$J, ACT!$B:$B, 'Vetting Master'!$C687)&gt;0, _xlfn.MAXIFS(ACT!$J:$J, ACT!$B:$B, 'Vetting Master'!$C687), IF($E687="", "", 0))</f>
        <v/>
      </c>
      <c r="I687" t="str">
        <f>IF(_xlfn.MAXIFS('SLCC Placement'!K:K, 'SLCC Placement'!B:B, 'Vetting Master'!$C687)&gt;0, _xlfn.MAXIFS('SLCC Placement'!K:K, 'SLCC Placement'!B:B, 'Vetting Master'!$C687), IF($E687="", "", 0))</f>
        <v/>
      </c>
      <c r="J687" t="str">
        <f>IF(_xlfn.MAXIFS('SLCC Placement'!J:J, 'SLCC Placement'!B:B, 'Vetting Master'!$C687)&gt;0, _xlfn.MAXIFS('SLCC Placement'!J:J, 'SLCC Placement'!B:B, 'Vetting Master'!$C687), IF($E687="", "", 0))</f>
        <v/>
      </c>
      <c r="K687" s="5" t="str">
        <f>IFERROR(IF(AND(MATCH(C687,'AP Credit'!B:B,0)&gt;0, MATCH("ENGL 1010",'AP Credit'!J:J,0)&gt;0),"Yes","No"), IF($E687="", " ", "No"))</f>
        <v xml:space="preserve"> </v>
      </c>
      <c r="L687" s="11" t="str" cm="1">
        <f t="array" ref="L687">IF($E687="", "", _xlfn.IFNA(_xlfn.IFS( J687&gt;599,  "1210 - Verify C or Better",  AND(J687&gt;499, OR(I687&gt;13, G687&gt;17)), "1060 - Verify C or Better", AND( OR(G687&gt;17, I687&gt;13), OR(H687&gt;22, J687&gt;399)), "1050 - Verify C or Better", OR( H687&gt;21, J687&gt;299), "1010/1030/1040", OR( H687&gt;19, J687&gt;299), "1010/1030", OR( H687&gt;18, J687&gt;299), "1030"), "Verify C or better in Secondary Math 1,2,3"))</f>
        <v/>
      </c>
      <c r="M687" s="4" t="str">
        <f>IFERROR(VLOOKUP($E687, 'HS Info'!$A:$E, 5, FALSE), IF($E687="", "", "Not in HS Info"))</f>
        <v/>
      </c>
      <c r="N687" s="5" t="str">
        <f>IFERROR(VLOOKUP($C687,Holds!$C:$K, 2, FALSE), IF($E687="", "", 0))</f>
        <v/>
      </c>
      <c r="O687" s="7" t="str">
        <f>IF($E687="", "", _xlfn.XLOOKUP(C687, 'SLCC Student'!H:H, 'SLCC Student'!P:P, "Not Found", 0, 1))</f>
        <v/>
      </c>
      <c r="P687" s="5" t="str">
        <f>IFERROR(VLOOKUP($E687, 'SLCC Student'!$A:$Q, 10, FALSE), IF($E687="", "", "Not Admitted"))</f>
        <v/>
      </c>
      <c r="Q687" s="5" t="str">
        <f>IFERROR(VLOOKUP($E687,'SLCC Student'!$A:$Q,12,FALSE),IF($E687="","", "NotAdmitted"))</f>
        <v/>
      </c>
    </row>
    <row r="688" spans="1:17" x14ac:dyDescent="0.2">
      <c r="A688" s="5" t="str">
        <f>IFERROR(VLOOKUP($E688,'HS Info'!$A:$D,2,FALSE),IF($E688="","","Not in HS Info"))</f>
        <v/>
      </c>
      <c r="B688" s="6" t="str">
        <f>IFERROR(VLOOKUP($C688, 'SLCC Student'!$H:$R, 11, FALSE), IF($E688="", "",  "Not yet admitted"))</f>
        <v/>
      </c>
      <c r="C688" s="5" t="str">
        <f>IFERROR(VLOOKUP($E688,'SLCC Student'!$A:$R,8,FALSE), IF($E688="", "", "Not yet admitted"))</f>
        <v/>
      </c>
      <c r="D688" s="5" t="str">
        <f>IFERROR(VLOOKUP($E688, 'HS Info'!$A:$D, 3, FALSE), IF($E688="", "",  "Not in HS Info"))</f>
        <v/>
      </c>
      <c r="E688" t="str">
        <f>IF(ISBLANK('HS Info'!A687), "", 'HS Info'!A687)</f>
        <v/>
      </c>
      <c r="F688" s="5" t="str">
        <f>IFERROR(VLOOKUP($E688, 'HS Info'!$A:$D, 4, FALSE), IF($E688="", "", "Not in HS Info"))</f>
        <v/>
      </c>
      <c r="G688" t="str">
        <f>IF(_xlfn.MAXIFS(ACT!$K:$K, ACT!$B:$B, 'Vetting Master'!$C688)&gt;0, _xlfn.MAXIFS(ACT!$K:$K, ACT!$B:$B, 'Vetting Master'!$C688), IF($E688="", "", 0))</f>
        <v/>
      </c>
      <c r="H688" t="str">
        <f>IF(_xlfn.MAXIFS(ACT!$J:$J, ACT!$B:$B, 'Vetting Master'!$C688)&gt;0, _xlfn.MAXIFS(ACT!$J:$J, ACT!$B:$B, 'Vetting Master'!$C688), IF($E688="", "", 0))</f>
        <v/>
      </c>
      <c r="I688" t="str">
        <f>IF(_xlfn.MAXIFS('SLCC Placement'!K:K, 'SLCC Placement'!B:B, 'Vetting Master'!$C688)&gt;0, _xlfn.MAXIFS('SLCC Placement'!K:K, 'SLCC Placement'!B:B, 'Vetting Master'!$C688), IF($E688="", "", 0))</f>
        <v/>
      </c>
      <c r="J688" t="str">
        <f>IF(_xlfn.MAXIFS('SLCC Placement'!J:J, 'SLCC Placement'!B:B, 'Vetting Master'!$C688)&gt;0, _xlfn.MAXIFS('SLCC Placement'!J:J, 'SLCC Placement'!B:B, 'Vetting Master'!$C688), IF($E688="", "", 0))</f>
        <v/>
      </c>
      <c r="K688" s="5" t="str">
        <f>IFERROR(IF(AND(MATCH(C688,'AP Credit'!B:B,0)&gt;0, MATCH("ENGL 1010",'AP Credit'!J:J,0)&gt;0),"Yes","No"), IF($E688="", " ", "No"))</f>
        <v xml:space="preserve"> </v>
      </c>
      <c r="L688" s="11" t="str" cm="1">
        <f t="array" ref="L688">IF($E688="", "", _xlfn.IFNA(_xlfn.IFS( J688&gt;599,  "1210 - Verify C or Better",  AND(J688&gt;499, OR(I688&gt;13, G688&gt;17)), "1060 - Verify C or Better", AND( OR(G688&gt;17, I688&gt;13), OR(H688&gt;22, J688&gt;399)), "1050 - Verify C or Better", OR( H688&gt;21, J688&gt;299), "1010/1030/1040", OR( H688&gt;19, J688&gt;299), "1010/1030", OR( H688&gt;18, J688&gt;299), "1030"), "Verify C or better in Secondary Math 1,2,3"))</f>
        <v/>
      </c>
      <c r="M688" s="4" t="str">
        <f>IFERROR(VLOOKUP($E688, 'HS Info'!$A:$E, 5, FALSE), IF($E688="", "", "Not in HS Info"))</f>
        <v/>
      </c>
      <c r="N688" s="5" t="str">
        <f>IFERROR(VLOOKUP($C688,Holds!$C:$K, 2, FALSE), IF($E688="", "", 0))</f>
        <v/>
      </c>
      <c r="O688" s="7" t="str">
        <f>IF($E688="", "", _xlfn.XLOOKUP(C688, 'SLCC Student'!H:H, 'SLCC Student'!P:P, "Not Found", 0, 1))</f>
        <v/>
      </c>
      <c r="P688" s="5" t="str">
        <f>IFERROR(VLOOKUP($E688, 'SLCC Student'!$A:$Q, 10, FALSE), IF($E688="", "", "Not Admitted"))</f>
        <v/>
      </c>
      <c r="Q688" s="5" t="str">
        <f>IFERROR(VLOOKUP($E688,'SLCC Student'!$A:$Q,12,FALSE),IF($E688="","", "NotAdmitted"))</f>
        <v/>
      </c>
    </row>
    <row r="689" spans="1:17" x14ac:dyDescent="0.2">
      <c r="A689" s="5" t="str">
        <f>IFERROR(VLOOKUP($E689,'HS Info'!$A:$D,2,FALSE),IF($E689="","","Not in HS Info"))</f>
        <v/>
      </c>
      <c r="B689" s="6" t="str">
        <f>IFERROR(VLOOKUP($C689, 'SLCC Student'!$H:$R, 11, FALSE), IF($E689="", "",  "Not yet admitted"))</f>
        <v/>
      </c>
      <c r="C689" s="5" t="str">
        <f>IFERROR(VLOOKUP($E689,'SLCC Student'!$A:$R,8,FALSE), IF($E689="", "", "Not yet admitted"))</f>
        <v/>
      </c>
      <c r="D689" s="5" t="str">
        <f>IFERROR(VLOOKUP($E689, 'HS Info'!$A:$D, 3, FALSE), IF($E689="", "",  "Not in HS Info"))</f>
        <v/>
      </c>
      <c r="E689" t="str">
        <f>IF(ISBLANK('HS Info'!A688), "", 'HS Info'!A688)</f>
        <v/>
      </c>
      <c r="F689" s="5" t="str">
        <f>IFERROR(VLOOKUP($E689, 'HS Info'!$A:$D, 4, FALSE), IF($E689="", "", "Not in HS Info"))</f>
        <v/>
      </c>
      <c r="G689" t="str">
        <f>IF(_xlfn.MAXIFS(ACT!$K:$K, ACT!$B:$B, 'Vetting Master'!$C689)&gt;0, _xlfn.MAXIFS(ACT!$K:$K, ACT!$B:$B, 'Vetting Master'!$C689), IF($E689="", "", 0))</f>
        <v/>
      </c>
      <c r="H689" t="str">
        <f>IF(_xlfn.MAXIFS(ACT!$J:$J, ACT!$B:$B, 'Vetting Master'!$C689)&gt;0, _xlfn.MAXIFS(ACT!$J:$J, ACT!$B:$B, 'Vetting Master'!$C689), IF($E689="", "", 0))</f>
        <v/>
      </c>
      <c r="I689" t="str">
        <f>IF(_xlfn.MAXIFS('SLCC Placement'!K:K, 'SLCC Placement'!B:B, 'Vetting Master'!$C689)&gt;0, _xlfn.MAXIFS('SLCC Placement'!K:K, 'SLCC Placement'!B:B, 'Vetting Master'!$C689), IF($E689="", "", 0))</f>
        <v/>
      </c>
      <c r="J689" t="str">
        <f>IF(_xlfn.MAXIFS('SLCC Placement'!J:J, 'SLCC Placement'!B:B, 'Vetting Master'!$C689)&gt;0, _xlfn.MAXIFS('SLCC Placement'!J:J, 'SLCC Placement'!B:B, 'Vetting Master'!$C689), IF($E689="", "", 0))</f>
        <v/>
      </c>
      <c r="K689" s="5" t="str">
        <f>IFERROR(IF(AND(MATCH(C689,'AP Credit'!B:B,0)&gt;0, MATCH("ENGL 1010",'AP Credit'!J:J,0)&gt;0),"Yes","No"), IF($E689="", " ", "No"))</f>
        <v xml:space="preserve"> </v>
      </c>
      <c r="L689" s="11" t="str" cm="1">
        <f t="array" ref="L689">IF($E689="", "", _xlfn.IFNA(_xlfn.IFS( J689&gt;599,  "1210 - Verify C or Better",  AND(J689&gt;499, OR(I689&gt;13, G689&gt;17)), "1060 - Verify C or Better", AND( OR(G689&gt;17, I689&gt;13), OR(H689&gt;22, J689&gt;399)), "1050 - Verify C or Better", OR( H689&gt;21, J689&gt;299), "1010/1030/1040", OR( H689&gt;19, J689&gt;299), "1010/1030", OR( H689&gt;18, J689&gt;299), "1030"), "Verify C or better in Secondary Math 1,2,3"))</f>
        <v/>
      </c>
      <c r="M689" s="4" t="str">
        <f>IFERROR(VLOOKUP($E689, 'HS Info'!$A:$E, 5, FALSE), IF($E689="", "", "Not in HS Info"))</f>
        <v/>
      </c>
      <c r="N689" s="5" t="str">
        <f>IFERROR(VLOOKUP($C689,Holds!$C:$K, 2, FALSE), IF($E689="", "", 0))</f>
        <v/>
      </c>
      <c r="O689" s="7" t="str">
        <f>IF($E689="", "", _xlfn.XLOOKUP(C689, 'SLCC Student'!H:H, 'SLCC Student'!P:P, "Not Found", 0, 1))</f>
        <v/>
      </c>
      <c r="P689" s="5" t="str">
        <f>IFERROR(VLOOKUP($E689, 'SLCC Student'!$A:$Q, 10, FALSE), IF($E689="", "", "Not Admitted"))</f>
        <v/>
      </c>
      <c r="Q689" s="5" t="str">
        <f>IFERROR(VLOOKUP($E689,'SLCC Student'!$A:$Q,12,FALSE),IF($E689="","", "NotAdmitted"))</f>
        <v/>
      </c>
    </row>
    <row r="690" spans="1:17" x14ac:dyDescent="0.2">
      <c r="A690" s="5" t="str">
        <f>IFERROR(VLOOKUP($E690,'HS Info'!$A:$D,2,FALSE),IF($E690="","","Not in HS Info"))</f>
        <v/>
      </c>
      <c r="B690" s="6" t="str">
        <f>IFERROR(VLOOKUP($C690, 'SLCC Student'!$H:$R, 11, FALSE), IF($E690="", "",  "Not yet admitted"))</f>
        <v/>
      </c>
      <c r="C690" s="5" t="str">
        <f>IFERROR(VLOOKUP($E690,'SLCC Student'!$A:$R,8,FALSE), IF($E690="", "", "Not yet admitted"))</f>
        <v/>
      </c>
      <c r="D690" s="5" t="str">
        <f>IFERROR(VLOOKUP($E690, 'HS Info'!$A:$D, 3, FALSE), IF($E690="", "",  "Not in HS Info"))</f>
        <v/>
      </c>
      <c r="E690" t="str">
        <f>IF(ISBLANK('HS Info'!A689), "", 'HS Info'!A689)</f>
        <v/>
      </c>
      <c r="F690" s="5" t="str">
        <f>IFERROR(VLOOKUP($E690, 'HS Info'!$A:$D, 4, FALSE), IF($E690="", "", "Not in HS Info"))</f>
        <v/>
      </c>
      <c r="G690" t="str">
        <f>IF(_xlfn.MAXIFS(ACT!$K:$K, ACT!$B:$B, 'Vetting Master'!$C690)&gt;0, _xlfn.MAXIFS(ACT!$K:$K, ACT!$B:$B, 'Vetting Master'!$C690), IF($E690="", "", 0))</f>
        <v/>
      </c>
      <c r="H690" t="str">
        <f>IF(_xlfn.MAXIFS(ACT!$J:$J, ACT!$B:$B, 'Vetting Master'!$C690)&gt;0, _xlfn.MAXIFS(ACT!$J:$J, ACT!$B:$B, 'Vetting Master'!$C690), IF($E690="", "", 0))</f>
        <v/>
      </c>
      <c r="I690" t="str">
        <f>IF(_xlfn.MAXIFS('SLCC Placement'!K:K, 'SLCC Placement'!B:B, 'Vetting Master'!$C690)&gt;0, _xlfn.MAXIFS('SLCC Placement'!K:K, 'SLCC Placement'!B:B, 'Vetting Master'!$C690), IF($E690="", "", 0))</f>
        <v/>
      </c>
      <c r="J690" t="str">
        <f>IF(_xlfn.MAXIFS('SLCC Placement'!J:J, 'SLCC Placement'!B:B, 'Vetting Master'!$C690)&gt;0, _xlfn.MAXIFS('SLCC Placement'!J:J, 'SLCC Placement'!B:B, 'Vetting Master'!$C690), IF($E690="", "", 0))</f>
        <v/>
      </c>
      <c r="K690" s="5" t="str">
        <f>IFERROR(IF(AND(MATCH(C690,'AP Credit'!B:B,0)&gt;0, MATCH("ENGL 1010",'AP Credit'!J:J,0)&gt;0),"Yes","No"), IF($E690="", " ", "No"))</f>
        <v xml:space="preserve"> </v>
      </c>
      <c r="L690" s="11" t="str" cm="1">
        <f t="array" ref="L690">IF($E690="", "", _xlfn.IFNA(_xlfn.IFS( J690&gt;599,  "1210 - Verify C or Better",  AND(J690&gt;499, OR(I690&gt;13, G690&gt;17)), "1060 - Verify C or Better", AND( OR(G690&gt;17, I690&gt;13), OR(H690&gt;22, J690&gt;399)), "1050 - Verify C or Better", OR( H690&gt;21, J690&gt;299), "1010/1030/1040", OR( H690&gt;19, J690&gt;299), "1010/1030", OR( H690&gt;18, J690&gt;299), "1030"), "Verify C or better in Secondary Math 1,2,3"))</f>
        <v/>
      </c>
      <c r="M690" s="4" t="str">
        <f>IFERROR(VLOOKUP($E690, 'HS Info'!$A:$E, 5, FALSE), IF($E690="", "", "Not in HS Info"))</f>
        <v/>
      </c>
      <c r="N690" s="5" t="str">
        <f>IFERROR(VLOOKUP($C690,Holds!$C:$K, 2, FALSE), IF($E690="", "", 0))</f>
        <v/>
      </c>
      <c r="O690" s="7" t="str">
        <f>IF($E690="", "", _xlfn.XLOOKUP(C690, 'SLCC Student'!H:H, 'SLCC Student'!P:P, "Not Found", 0, 1))</f>
        <v/>
      </c>
      <c r="P690" s="5" t="str">
        <f>IFERROR(VLOOKUP($E690, 'SLCC Student'!$A:$Q, 10, FALSE), IF($E690="", "", "Not Admitted"))</f>
        <v/>
      </c>
      <c r="Q690" s="5" t="str">
        <f>IFERROR(VLOOKUP($E690,'SLCC Student'!$A:$Q,12,FALSE),IF($E690="","", "NotAdmitted"))</f>
        <v/>
      </c>
    </row>
    <row r="691" spans="1:17" x14ac:dyDescent="0.2">
      <c r="A691" s="5" t="str">
        <f>IFERROR(VLOOKUP($E691,'HS Info'!$A:$D,2,FALSE),IF($E691="","","Not in HS Info"))</f>
        <v/>
      </c>
      <c r="B691" s="6" t="str">
        <f>IFERROR(VLOOKUP($C691, 'SLCC Student'!$H:$R, 11, FALSE), IF($E691="", "",  "Not yet admitted"))</f>
        <v/>
      </c>
      <c r="C691" s="5" t="str">
        <f>IFERROR(VLOOKUP($E691,'SLCC Student'!$A:$R,8,FALSE), IF($E691="", "", "Not yet admitted"))</f>
        <v/>
      </c>
      <c r="D691" s="5" t="str">
        <f>IFERROR(VLOOKUP($E691, 'HS Info'!$A:$D, 3, FALSE), IF($E691="", "",  "Not in HS Info"))</f>
        <v/>
      </c>
      <c r="E691" t="str">
        <f>IF(ISBLANK('HS Info'!A690), "", 'HS Info'!A690)</f>
        <v/>
      </c>
      <c r="F691" s="5" t="str">
        <f>IFERROR(VLOOKUP($E691, 'HS Info'!$A:$D, 4, FALSE), IF($E691="", "", "Not in HS Info"))</f>
        <v/>
      </c>
      <c r="G691" t="str">
        <f>IF(_xlfn.MAXIFS(ACT!$K:$K, ACT!$B:$B, 'Vetting Master'!$C691)&gt;0, _xlfn.MAXIFS(ACT!$K:$K, ACT!$B:$B, 'Vetting Master'!$C691), IF($E691="", "", 0))</f>
        <v/>
      </c>
      <c r="H691" t="str">
        <f>IF(_xlfn.MAXIFS(ACT!$J:$J, ACT!$B:$B, 'Vetting Master'!$C691)&gt;0, _xlfn.MAXIFS(ACT!$J:$J, ACT!$B:$B, 'Vetting Master'!$C691), IF($E691="", "", 0))</f>
        <v/>
      </c>
      <c r="I691" t="str">
        <f>IF(_xlfn.MAXIFS('SLCC Placement'!K:K, 'SLCC Placement'!B:B, 'Vetting Master'!$C691)&gt;0, _xlfn.MAXIFS('SLCC Placement'!K:K, 'SLCC Placement'!B:B, 'Vetting Master'!$C691), IF($E691="", "", 0))</f>
        <v/>
      </c>
      <c r="J691" t="str">
        <f>IF(_xlfn.MAXIFS('SLCC Placement'!J:J, 'SLCC Placement'!B:B, 'Vetting Master'!$C691)&gt;0, _xlfn.MAXIFS('SLCC Placement'!J:J, 'SLCC Placement'!B:B, 'Vetting Master'!$C691), IF($E691="", "", 0))</f>
        <v/>
      </c>
      <c r="K691" s="5" t="str">
        <f>IFERROR(IF(AND(MATCH(C691,'AP Credit'!B:B,0)&gt;0, MATCH("ENGL 1010",'AP Credit'!J:J,0)&gt;0),"Yes","No"), IF($E691="", " ", "No"))</f>
        <v xml:space="preserve"> </v>
      </c>
      <c r="L691" s="11" t="str" cm="1">
        <f t="array" ref="L691">IF($E691="", "", _xlfn.IFNA(_xlfn.IFS( J691&gt;599,  "1210 - Verify C or Better",  AND(J691&gt;499, OR(I691&gt;13, G691&gt;17)), "1060 - Verify C or Better", AND( OR(G691&gt;17, I691&gt;13), OR(H691&gt;22, J691&gt;399)), "1050 - Verify C or Better", OR( H691&gt;21, J691&gt;299), "1010/1030/1040", OR( H691&gt;19, J691&gt;299), "1010/1030", OR( H691&gt;18, J691&gt;299), "1030"), "Verify C or better in Secondary Math 1,2,3"))</f>
        <v/>
      </c>
      <c r="M691" s="4" t="str">
        <f>IFERROR(VLOOKUP($E691, 'HS Info'!$A:$E, 5, FALSE), IF($E691="", "", "Not in HS Info"))</f>
        <v/>
      </c>
      <c r="N691" s="5" t="str">
        <f>IFERROR(VLOOKUP($C691,Holds!$C:$K, 2, FALSE), IF($E691="", "", 0))</f>
        <v/>
      </c>
      <c r="O691" s="7" t="str">
        <f>IF($E691="", "", _xlfn.XLOOKUP(C691, 'SLCC Student'!H:H, 'SLCC Student'!P:P, "Not Found", 0, 1))</f>
        <v/>
      </c>
      <c r="P691" s="5" t="str">
        <f>IFERROR(VLOOKUP($E691, 'SLCC Student'!$A:$Q, 10, FALSE), IF($E691="", "", "Not Admitted"))</f>
        <v/>
      </c>
      <c r="Q691" s="5" t="str">
        <f>IFERROR(VLOOKUP($E691,'SLCC Student'!$A:$Q,12,FALSE),IF($E691="","", "NotAdmitted"))</f>
        <v/>
      </c>
    </row>
    <row r="692" spans="1:17" x14ac:dyDescent="0.2">
      <c r="A692" s="5" t="str">
        <f>IFERROR(VLOOKUP($E692,'HS Info'!$A:$D,2,FALSE),IF($E692="","","Not in HS Info"))</f>
        <v/>
      </c>
      <c r="B692" s="6" t="str">
        <f>IFERROR(VLOOKUP($C692, 'SLCC Student'!$H:$R, 11, FALSE), IF($E692="", "",  "Not yet admitted"))</f>
        <v/>
      </c>
      <c r="C692" s="5" t="str">
        <f>IFERROR(VLOOKUP($E692,'SLCC Student'!$A:$R,8,FALSE), IF($E692="", "", "Not yet admitted"))</f>
        <v/>
      </c>
      <c r="D692" s="5" t="str">
        <f>IFERROR(VLOOKUP($E692, 'HS Info'!$A:$D, 3, FALSE), IF($E692="", "",  "Not in HS Info"))</f>
        <v/>
      </c>
      <c r="E692" t="str">
        <f>IF(ISBLANK('HS Info'!A691), "", 'HS Info'!A691)</f>
        <v/>
      </c>
      <c r="F692" s="5" t="str">
        <f>IFERROR(VLOOKUP($E692, 'HS Info'!$A:$D, 4, FALSE), IF($E692="", "", "Not in HS Info"))</f>
        <v/>
      </c>
      <c r="G692" t="str">
        <f>IF(_xlfn.MAXIFS(ACT!$K:$K, ACT!$B:$B, 'Vetting Master'!$C692)&gt;0, _xlfn.MAXIFS(ACT!$K:$K, ACT!$B:$B, 'Vetting Master'!$C692), IF($E692="", "", 0))</f>
        <v/>
      </c>
      <c r="H692" t="str">
        <f>IF(_xlfn.MAXIFS(ACT!$J:$J, ACT!$B:$B, 'Vetting Master'!$C692)&gt;0, _xlfn.MAXIFS(ACT!$J:$J, ACT!$B:$B, 'Vetting Master'!$C692), IF($E692="", "", 0))</f>
        <v/>
      </c>
      <c r="I692" t="str">
        <f>IF(_xlfn.MAXIFS('SLCC Placement'!K:K, 'SLCC Placement'!B:B, 'Vetting Master'!$C692)&gt;0, _xlfn.MAXIFS('SLCC Placement'!K:K, 'SLCC Placement'!B:B, 'Vetting Master'!$C692), IF($E692="", "", 0))</f>
        <v/>
      </c>
      <c r="J692" t="str">
        <f>IF(_xlfn.MAXIFS('SLCC Placement'!J:J, 'SLCC Placement'!B:B, 'Vetting Master'!$C692)&gt;0, _xlfn.MAXIFS('SLCC Placement'!J:J, 'SLCC Placement'!B:B, 'Vetting Master'!$C692), IF($E692="", "", 0))</f>
        <v/>
      </c>
      <c r="K692" s="5" t="str">
        <f>IFERROR(IF(AND(MATCH(C692,'AP Credit'!B:B,0)&gt;0, MATCH("ENGL 1010",'AP Credit'!J:J,0)&gt;0),"Yes","No"), IF($E692="", " ", "No"))</f>
        <v xml:space="preserve"> </v>
      </c>
      <c r="L692" s="11" t="str" cm="1">
        <f t="array" ref="L692">IF($E692="", "", _xlfn.IFNA(_xlfn.IFS( J692&gt;599,  "1210 - Verify C or Better",  AND(J692&gt;499, OR(I692&gt;13, G692&gt;17)), "1060 - Verify C or Better", AND( OR(G692&gt;17, I692&gt;13), OR(H692&gt;22, J692&gt;399)), "1050 - Verify C or Better", OR( H692&gt;21, J692&gt;299), "1010/1030/1040", OR( H692&gt;19, J692&gt;299), "1010/1030", OR( H692&gt;18, J692&gt;299), "1030"), "Verify C or better in Secondary Math 1,2,3"))</f>
        <v/>
      </c>
      <c r="M692" s="4" t="str">
        <f>IFERROR(VLOOKUP($E692, 'HS Info'!$A:$E, 5, FALSE), IF($E692="", "", "Not in HS Info"))</f>
        <v/>
      </c>
      <c r="N692" s="5" t="str">
        <f>IFERROR(VLOOKUP($C692,Holds!$C:$K, 2, FALSE), IF($E692="", "", 0))</f>
        <v/>
      </c>
      <c r="O692" s="7" t="str">
        <f>IF($E692="", "", _xlfn.XLOOKUP(C692, 'SLCC Student'!H:H, 'SLCC Student'!P:P, "Not Found", 0, 1))</f>
        <v/>
      </c>
      <c r="P692" s="5" t="str">
        <f>IFERROR(VLOOKUP($E692, 'SLCC Student'!$A:$Q, 10, FALSE), IF($E692="", "", "Not Admitted"))</f>
        <v/>
      </c>
      <c r="Q692" s="5" t="str">
        <f>IFERROR(VLOOKUP($E692,'SLCC Student'!$A:$Q,12,FALSE),IF($E692="","", "NotAdmitted"))</f>
        <v/>
      </c>
    </row>
    <row r="693" spans="1:17" x14ac:dyDescent="0.2">
      <c r="A693" s="5" t="str">
        <f>IFERROR(VLOOKUP($E693,'HS Info'!$A:$D,2,FALSE),IF($E693="","","Not in HS Info"))</f>
        <v/>
      </c>
      <c r="B693" s="6" t="str">
        <f>IFERROR(VLOOKUP($C693, 'SLCC Student'!$H:$R, 11, FALSE), IF($E693="", "",  "Not yet admitted"))</f>
        <v/>
      </c>
      <c r="C693" s="5" t="str">
        <f>IFERROR(VLOOKUP($E693,'SLCC Student'!$A:$R,8,FALSE), IF($E693="", "", "Not yet admitted"))</f>
        <v/>
      </c>
      <c r="D693" s="5" t="str">
        <f>IFERROR(VLOOKUP($E693, 'HS Info'!$A:$D, 3, FALSE), IF($E693="", "",  "Not in HS Info"))</f>
        <v/>
      </c>
      <c r="E693" t="str">
        <f>IF(ISBLANK('HS Info'!A692), "", 'HS Info'!A692)</f>
        <v/>
      </c>
      <c r="F693" s="5" t="str">
        <f>IFERROR(VLOOKUP($E693, 'HS Info'!$A:$D, 4, FALSE), IF($E693="", "", "Not in HS Info"))</f>
        <v/>
      </c>
      <c r="G693" t="str">
        <f>IF(_xlfn.MAXIFS(ACT!$K:$K, ACT!$B:$B, 'Vetting Master'!$C693)&gt;0, _xlfn.MAXIFS(ACT!$K:$K, ACT!$B:$B, 'Vetting Master'!$C693), IF($E693="", "", 0))</f>
        <v/>
      </c>
      <c r="H693" t="str">
        <f>IF(_xlfn.MAXIFS(ACT!$J:$J, ACT!$B:$B, 'Vetting Master'!$C693)&gt;0, _xlfn.MAXIFS(ACT!$J:$J, ACT!$B:$B, 'Vetting Master'!$C693), IF($E693="", "", 0))</f>
        <v/>
      </c>
      <c r="I693" t="str">
        <f>IF(_xlfn.MAXIFS('SLCC Placement'!K:K, 'SLCC Placement'!B:B, 'Vetting Master'!$C693)&gt;0, _xlfn.MAXIFS('SLCC Placement'!K:K, 'SLCC Placement'!B:B, 'Vetting Master'!$C693), IF($E693="", "", 0))</f>
        <v/>
      </c>
      <c r="J693" t="str">
        <f>IF(_xlfn.MAXIFS('SLCC Placement'!J:J, 'SLCC Placement'!B:B, 'Vetting Master'!$C693)&gt;0, _xlfn.MAXIFS('SLCC Placement'!J:J, 'SLCC Placement'!B:B, 'Vetting Master'!$C693), IF($E693="", "", 0))</f>
        <v/>
      </c>
      <c r="K693" s="5" t="str">
        <f>IFERROR(IF(AND(MATCH(C693,'AP Credit'!B:B,0)&gt;0, MATCH("ENGL 1010",'AP Credit'!J:J,0)&gt;0),"Yes","No"), IF($E693="", " ", "No"))</f>
        <v xml:space="preserve"> </v>
      </c>
      <c r="L693" s="11" t="str" cm="1">
        <f t="array" ref="L693">IF($E693="", "", _xlfn.IFNA(_xlfn.IFS( J693&gt;599,  "1210 - Verify C or Better",  AND(J693&gt;499, OR(I693&gt;13, G693&gt;17)), "1060 - Verify C or Better", AND( OR(G693&gt;17, I693&gt;13), OR(H693&gt;22, J693&gt;399)), "1050 - Verify C or Better", OR( H693&gt;21, J693&gt;299), "1010/1030/1040", OR( H693&gt;19, J693&gt;299), "1010/1030", OR( H693&gt;18, J693&gt;299), "1030"), "Verify C or better in Secondary Math 1,2,3"))</f>
        <v/>
      </c>
      <c r="M693" s="4" t="str">
        <f>IFERROR(VLOOKUP($E693, 'HS Info'!$A:$E, 5, FALSE), IF($E693="", "", "Not in HS Info"))</f>
        <v/>
      </c>
      <c r="N693" s="5" t="str">
        <f>IFERROR(VLOOKUP($C693,Holds!$C:$K, 2, FALSE), IF($E693="", "", 0))</f>
        <v/>
      </c>
      <c r="O693" s="7" t="str">
        <f>IF($E693="", "", _xlfn.XLOOKUP(C693, 'SLCC Student'!H:H, 'SLCC Student'!P:P, "Not Found", 0, 1))</f>
        <v/>
      </c>
      <c r="P693" s="5" t="str">
        <f>IFERROR(VLOOKUP($E693, 'SLCC Student'!$A:$Q, 10, FALSE), IF($E693="", "", "Not Admitted"))</f>
        <v/>
      </c>
      <c r="Q693" s="5" t="str">
        <f>IFERROR(VLOOKUP($E693,'SLCC Student'!$A:$Q,12,FALSE),IF($E693="","", "NotAdmitted"))</f>
        <v/>
      </c>
    </row>
    <row r="694" spans="1:17" x14ac:dyDescent="0.2">
      <c r="A694" s="5" t="str">
        <f>IFERROR(VLOOKUP($E694,'HS Info'!$A:$D,2,FALSE),IF($E694="","","Not in HS Info"))</f>
        <v/>
      </c>
      <c r="B694" s="6" t="str">
        <f>IFERROR(VLOOKUP($C694, 'SLCC Student'!$H:$R, 11, FALSE), IF($E694="", "",  "Not yet admitted"))</f>
        <v/>
      </c>
      <c r="C694" s="5" t="str">
        <f>IFERROR(VLOOKUP($E694,'SLCC Student'!$A:$R,8,FALSE), IF($E694="", "", "Not yet admitted"))</f>
        <v/>
      </c>
      <c r="D694" s="5" t="str">
        <f>IFERROR(VLOOKUP($E694, 'HS Info'!$A:$D, 3, FALSE), IF($E694="", "",  "Not in HS Info"))</f>
        <v/>
      </c>
      <c r="E694" t="str">
        <f>IF(ISBLANK('HS Info'!A693), "", 'HS Info'!A693)</f>
        <v/>
      </c>
      <c r="F694" s="5" t="str">
        <f>IFERROR(VLOOKUP($E694, 'HS Info'!$A:$D, 4, FALSE), IF($E694="", "", "Not in HS Info"))</f>
        <v/>
      </c>
      <c r="G694" t="str">
        <f>IF(_xlfn.MAXIFS(ACT!$K:$K, ACT!$B:$B, 'Vetting Master'!$C694)&gt;0, _xlfn.MAXIFS(ACT!$K:$K, ACT!$B:$B, 'Vetting Master'!$C694), IF($E694="", "", 0))</f>
        <v/>
      </c>
      <c r="H694" t="str">
        <f>IF(_xlfn.MAXIFS(ACT!$J:$J, ACT!$B:$B, 'Vetting Master'!$C694)&gt;0, _xlfn.MAXIFS(ACT!$J:$J, ACT!$B:$B, 'Vetting Master'!$C694), IF($E694="", "", 0))</f>
        <v/>
      </c>
      <c r="I694" t="str">
        <f>IF(_xlfn.MAXIFS('SLCC Placement'!K:K, 'SLCC Placement'!B:B, 'Vetting Master'!$C694)&gt;0, _xlfn.MAXIFS('SLCC Placement'!K:K, 'SLCC Placement'!B:B, 'Vetting Master'!$C694), IF($E694="", "", 0))</f>
        <v/>
      </c>
      <c r="J694" t="str">
        <f>IF(_xlfn.MAXIFS('SLCC Placement'!J:J, 'SLCC Placement'!B:B, 'Vetting Master'!$C694)&gt;0, _xlfn.MAXIFS('SLCC Placement'!J:J, 'SLCC Placement'!B:B, 'Vetting Master'!$C694), IF($E694="", "", 0))</f>
        <v/>
      </c>
      <c r="K694" s="5" t="str">
        <f>IFERROR(IF(AND(MATCH(C694,'AP Credit'!B:B,0)&gt;0, MATCH("ENGL 1010",'AP Credit'!J:J,0)&gt;0),"Yes","No"), IF($E694="", " ", "No"))</f>
        <v xml:space="preserve"> </v>
      </c>
      <c r="L694" s="11" t="str" cm="1">
        <f t="array" ref="L694">IF($E694="", "", _xlfn.IFNA(_xlfn.IFS( J694&gt;599,  "1210 - Verify C or Better",  AND(J694&gt;499, OR(I694&gt;13, G694&gt;17)), "1060 - Verify C or Better", AND( OR(G694&gt;17, I694&gt;13), OR(H694&gt;22, J694&gt;399)), "1050 - Verify C or Better", OR( H694&gt;21, J694&gt;299), "1010/1030/1040", OR( H694&gt;19, J694&gt;299), "1010/1030", OR( H694&gt;18, J694&gt;299), "1030"), "Verify C or better in Secondary Math 1,2,3"))</f>
        <v/>
      </c>
      <c r="M694" s="4" t="str">
        <f>IFERROR(VLOOKUP($E694, 'HS Info'!$A:$E, 5, FALSE), IF($E694="", "", "Not in HS Info"))</f>
        <v/>
      </c>
      <c r="N694" s="5" t="str">
        <f>IFERROR(VLOOKUP($C694,Holds!$C:$K, 2, FALSE), IF($E694="", "", 0))</f>
        <v/>
      </c>
      <c r="O694" s="7" t="str">
        <f>IF($E694="", "", _xlfn.XLOOKUP(C694, 'SLCC Student'!H:H, 'SLCC Student'!P:P, "Not Found", 0, 1))</f>
        <v/>
      </c>
      <c r="P694" s="5" t="str">
        <f>IFERROR(VLOOKUP($E694, 'SLCC Student'!$A:$Q, 10, FALSE), IF($E694="", "", "Not Admitted"))</f>
        <v/>
      </c>
      <c r="Q694" s="5" t="str">
        <f>IFERROR(VLOOKUP($E694,'SLCC Student'!$A:$Q,12,FALSE),IF($E694="","", "NotAdmitted"))</f>
        <v/>
      </c>
    </row>
    <row r="695" spans="1:17" x14ac:dyDescent="0.2">
      <c r="A695" s="5" t="str">
        <f>IFERROR(VLOOKUP($E695,'HS Info'!$A:$D,2,FALSE),IF($E695="","","Not in HS Info"))</f>
        <v/>
      </c>
      <c r="B695" s="6" t="str">
        <f>IFERROR(VLOOKUP($C695, 'SLCC Student'!$H:$R, 11, FALSE), IF($E695="", "",  "Not yet admitted"))</f>
        <v/>
      </c>
      <c r="C695" s="5" t="str">
        <f>IFERROR(VLOOKUP($E695,'SLCC Student'!$A:$R,8,FALSE), IF($E695="", "", "Not yet admitted"))</f>
        <v/>
      </c>
      <c r="D695" s="5" t="str">
        <f>IFERROR(VLOOKUP($E695, 'HS Info'!$A:$D, 3, FALSE), IF($E695="", "",  "Not in HS Info"))</f>
        <v/>
      </c>
      <c r="E695" t="str">
        <f>IF(ISBLANK('HS Info'!A694), "", 'HS Info'!A694)</f>
        <v/>
      </c>
      <c r="F695" s="5" t="str">
        <f>IFERROR(VLOOKUP($E695, 'HS Info'!$A:$D, 4, FALSE), IF($E695="", "", "Not in HS Info"))</f>
        <v/>
      </c>
      <c r="G695" t="str">
        <f>IF(_xlfn.MAXIFS(ACT!$K:$K, ACT!$B:$B, 'Vetting Master'!$C695)&gt;0, _xlfn.MAXIFS(ACT!$K:$K, ACT!$B:$B, 'Vetting Master'!$C695), IF($E695="", "", 0))</f>
        <v/>
      </c>
      <c r="H695" t="str">
        <f>IF(_xlfn.MAXIFS(ACT!$J:$J, ACT!$B:$B, 'Vetting Master'!$C695)&gt;0, _xlfn.MAXIFS(ACT!$J:$J, ACT!$B:$B, 'Vetting Master'!$C695), IF($E695="", "", 0))</f>
        <v/>
      </c>
      <c r="I695" t="str">
        <f>IF(_xlfn.MAXIFS('SLCC Placement'!K:K, 'SLCC Placement'!B:B, 'Vetting Master'!$C695)&gt;0, _xlfn.MAXIFS('SLCC Placement'!K:K, 'SLCC Placement'!B:B, 'Vetting Master'!$C695), IF($E695="", "", 0))</f>
        <v/>
      </c>
      <c r="J695" t="str">
        <f>IF(_xlfn.MAXIFS('SLCC Placement'!J:J, 'SLCC Placement'!B:B, 'Vetting Master'!$C695)&gt;0, _xlfn.MAXIFS('SLCC Placement'!J:J, 'SLCC Placement'!B:B, 'Vetting Master'!$C695), IF($E695="", "", 0))</f>
        <v/>
      </c>
      <c r="K695" s="5" t="str">
        <f>IFERROR(IF(AND(MATCH(C695,'AP Credit'!B:B,0)&gt;0, MATCH("ENGL 1010",'AP Credit'!J:J,0)&gt;0),"Yes","No"), IF($E695="", " ", "No"))</f>
        <v xml:space="preserve"> </v>
      </c>
      <c r="L695" s="11" t="str" cm="1">
        <f t="array" ref="L695">IF($E695="", "", _xlfn.IFNA(_xlfn.IFS( J695&gt;599,  "1210 - Verify C or Better",  AND(J695&gt;499, OR(I695&gt;13, G695&gt;17)), "1060 - Verify C or Better", AND( OR(G695&gt;17, I695&gt;13), OR(H695&gt;22, J695&gt;399)), "1050 - Verify C or Better", OR( H695&gt;21, J695&gt;299), "1010/1030/1040", OR( H695&gt;19, J695&gt;299), "1010/1030", OR( H695&gt;18, J695&gt;299), "1030"), "Verify C or better in Secondary Math 1,2,3"))</f>
        <v/>
      </c>
      <c r="M695" s="4" t="str">
        <f>IFERROR(VLOOKUP($E695, 'HS Info'!$A:$E, 5, FALSE), IF($E695="", "", "Not in HS Info"))</f>
        <v/>
      </c>
      <c r="N695" s="5" t="str">
        <f>IFERROR(VLOOKUP($C695,Holds!$C:$K, 2, FALSE), IF($E695="", "", 0))</f>
        <v/>
      </c>
      <c r="O695" s="7" t="str">
        <f>IF($E695="", "", _xlfn.XLOOKUP(C695, 'SLCC Student'!H:H, 'SLCC Student'!P:P, "Not Found", 0, 1))</f>
        <v/>
      </c>
      <c r="P695" s="5" t="str">
        <f>IFERROR(VLOOKUP($E695, 'SLCC Student'!$A:$Q, 10, FALSE), IF($E695="", "", "Not Admitted"))</f>
        <v/>
      </c>
      <c r="Q695" s="5" t="str">
        <f>IFERROR(VLOOKUP($E695,'SLCC Student'!$A:$Q,12,FALSE),IF($E695="","", "NotAdmitted"))</f>
        <v/>
      </c>
    </row>
    <row r="696" spans="1:17" x14ac:dyDescent="0.2">
      <c r="A696" s="5" t="str">
        <f>IFERROR(VLOOKUP($E696,'HS Info'!$A:$D,2,FALSE),IF($E696="","","Not in HS Info"))</f>
        <v/>
      </c>
      <c r="B696" s="6" t="str">
        <f>IFERROR(VLOOKUP($C696, 'SLCC Student'!$H:$R, 11, FALSE), IF($E696="", "",  "Not yet admitted"))</f>
        <v/>
      </c>
      <c r="C696" s="5" t="str">
        <f>IFERROR(VLOOKUP($E696,'SLCC Student'!$A:$R,8,FALSE), IF($E696="", "", "Not yet admitted"))</f>
        <v/>
      </c>
      <c r="D696" s="5" t="str">
        <f>IFERROR(VLOOKUP($E696, 'HS Info'!$A:$D, 3, FALSE), IF($E696="", "",  "Not in HS Info"))</f>
        <v/>
      </c>
      <c r="E696" t="str">
        <f>IF(ISBLANK('HS Info'!A695), "", 'HS Info'!A695)</f>
        <v/>
      </c>
      <c r="F696" s="5" t="str">
        <f>IFERROR(VLOOKUP($E696, 'HS Info'!$A:$D, 4, FALSE), IF($E696="", "", "Not in HS Info"))</f>
        <v/>
      </c>
      <c r="G696" t="str">
        <f>IF(_xlfn.MAXIFS(ACT!$K:$K, ACT!$B:$B, 'Vetting Master'!$C696)&gt;0, _xlfn.MAXIFS(ACT!$K:$K, ACT!$B:$B, 'Vetting Master'!$C696), IF($E696="", "", 0))</f>
        <v/>
      </c>
      <c r="H696" t="str">
        <f>IF(_xlfn.MAXIFS(ACT!$J:$J, ACT!$B:$B, 'Vetting Master'!$C696)&gt;0, _xlfn.MAXIFS(ACT!$J:$J, ACT!$B:$B, 'Vetting Master'!$C696), IF($E696="", "", 0))</f>
        <v/>
      </c>
      <c r="I696" t="str">
        <f>IF(_xlfn.MAXIFS('SLCC Placement'!K:K, 'SLCC Placement'!B:B, 'Vetting Master'!$C696)&gt;0, _xlfn.MAXIFS('SLCC Placement'!K:K, 'SLCC Placement'!B:B, 'Vetting Master'!$C696), IF($E696="", "", 0))</f>
        <v/>
      </c>
      <c r="J696" t="str">
        <f>IF(_xlfn.MAXIFS('SLCC Placement'!J:J, 'SLCC Placement'!B:B, 'Vetting Master'!$C696)&gt;0, _xlfn.MAXIFS('SLCC Placement'!J:J, 'SLCC Placement'!B:B, 'Vetting Master'!$C696), IF($E696="", "", 0))</f>
        <v/>
      </c>
      <c r="K696" s="5" t="str">
        <f>IFERROR(IF(AND(MATCH(C696,'AP Credit'!B:B,0)&gt;0, MATCH("ENGL 1010",'AP Credit'!J:J,0)&gt;0),"Yes","No"), IF($E696="", " ", "No"))</f>
        <v xml:space="preserve"> </v>
      </c>
      <c r="L696" s="11" t="str" cm="1">
        <f t="array" ref="L696">IF($E696="", "", _xlfn.IFNA(_xlfn.IFS( J696&gt;599,  "1210 - Verify C or Better",  AND(J696&gt;499, OR(I696&gt;13, G696&gt;17)), "1060 - Verify C or Better", AND( OR(G696&gt;17, I696&gt;13), OR(H696&gt;22, J696&gt;399)), "1050 - Verify C or Better", OR( H696&gt;21, J696&gt;299), "1010/1030/1040", OR( H696&gt;19, J696&gt;299), "1010/1030", OR( H696&gt;18, J696&gt;299), "1030"), "Verify C or better in Secondary Math 1,2,3"))</f>
        <v/>
      </c>
      <c r="M696" s="4" t="str">
        <f>IFERROR(VLOOKUP($E696, 'HS Info'!$A:$E, 5, FALSE), IF($E696="", "", "Not in HS Info"))</f>
        <v/>
      </c>
      <c r="N696" s="5" t="str">
        <f>IFERROR(VLOOKUP($C696,Holds!$C:$K, 2, FALSE), IF($E696="", "", 0))</f>
        <v/>
      </c>
      <c r="O696" s="7" t="str">
        <f>IF($E696="", "", _xlfn.XLOOKUP(C696, 'SLCC Student'!H:H, 'SLCC Student'!P:P, "Not Found", 0, 1))</f>
        <v/>
      </c>
      <c r="P696" s="5" t="str">
        <f>IFERROR(VLOOKUP($E696, 'SLCC Student'!$A:$Q, 10, FALSE), IF($E696="", "", "Not Admitted"))</f>
        <v/>
      </c>
      <c r="Q696" s="5" t="str">
        <f>IFERROR(VLOOKUP($E696,'SLCC Student'!$A:$Q,12,FALSE),IF($E696="","", "NotAdmitted"))</f>
        <v/>
      </c>
    </row>
    <row r="697" spans="1:17" x14ac:dyDescent="0.2">
      <c r="A697" s="5" t="str">
        <f>IFERROR(VLOOKUP($E697,'HS Info'!$A:$D,2,FALSE),IF($E697="","","Not in HS Info"))</f>
        <v/>
      </c>
      <c r="B697" s="6" t="str">
        <f>IFERROR(VLOOKUP($C697, 'SLCC Student'!$H:$R, 11, FALSE), IF($E697="", "",  "Not yet admitted"))</f>
        <v/>
      </c>
      <c r="C697" s="5" t="str">
        <f>IFERROR(VLOOKUP($E697,'SLCC Student'!$A:$R,8,FALSE), IF($E697="", "", "Not yet admitted"))</f>
        <v/>
      </c>
      <c r="D697" s="5" t="str">
        <f>IFERROR(VLOOKUP($E697, 'HS Info'!$A:$D, 3, FALSE), IF($E697="", "",  "Not in HS Info"))</f>
        <v/>
      </c>
      <c r="E697" t="str">
        <f>IF(ISBLANK('HS Info'!A696), "", 'HS Info'!A696)</f>
        <v/>
      </c>
      <c r="F697" s="5" t="str">
        <f>IFERROR(VLOOKUP($E697, 'HS Info'!$A:$D, 4, FALSE), IF($E697="", "", "Not in HS Info"))</f>
        <v/>
      </c>
      <c r="G697" t="str">
        <f>IF(_xlfn.MAXIFS(ACT!$K:$K, ACT!$B:$B, 'Vetting Master'!$C697)&gt;0, _xlfn.MAXIFS(ACT!$K:$K, ACT!$B:$B, 'Vetting Master'!$C697), IF($E697="", "", 0))</f>
        <v/>
      </c>
      <c r="H697" t="str">
        <f>IF(_xlfn.MAXIFS(ACT!$J:$J, ACT!$B:$B, 'Vetting Master'!$C697)&gt;0, _xlfn.MAXIFS(ACT!$J:$J, ACT!$B:$B, 'Vetting Master'!$C697), IF($E697="", "", 0))</f>
        <v/>
      </c>
      <c r="I697" t="str">
        <f>IF(_xlfn.MAXIFS('SLCC Placement'!K:K, 'SLCC Placement'!B:B, 'Vetting Master'!$C697)&gt;0, _xlfn.MAXIFS('SLCC Placement'!K:K, 'SLCC Placement'!B:B, 'Vetting Master'!$C697), IF($E697="", "", 0))</f>
        <v/>
      </c>
      <c r="J697" t="str">
        <f>IF(_xlfn.MAXIFS('SLCC Placement'!J:J, 'SLCC Placement'!B:B, 'Vetting Master'!$C697)&gt;0, _xlfn.MAXIFS('SLCC Placement'!J:J, 'SLCC Placement'!B:B, 'Vetting Master'!$C697), IF($E697="", "", 0))</f>
        <v/>
      </c>
      <c r="K697" s="5" t="str">
        <f>IFERROR(IF(AND(MATCH(C697,'AP Credit'!B:B,0)&gt;0, MATCH("ENGL 1010",'AP Credit'!J:J,0)&gt;0),"Yes","No"), IF($E697="", " ", "No"))</f>
        <v xml:space="preserve"> </v>
      </c>
      <c r="L697" s="11" t="str" cm="1">
        <f t="array" ref="L697">IF($E697="", "", _xlfn.IFNA(_xlfn.IFS( J697&gt;599,  "1210 - Verify C or Better",  AND(J697&gt;499, OR(I697&gt;13, G697&gt;17)), "1060 - Verify C or Better", AND( OR(G697&gt;17, I697&gt;13), OR(H697&gt;22, J697&gt;399)), "1050 - Verify C or Better", OR( H697&gt;21, J697&gt;299), "1010/1030/1040", OR( H697&gt;19, J697&gt;299), "1010/1030", OR( H697&gt;18, J697&gt;299), "1030"), "Verify C or better in Secondary Math 1,2,3"))</f>
        <v/>
      </c>
      <c r="M697" s="4" t="str">
        <f>IFERROR(VLOOKUP($E697, 'HS Info'!$A:$E, 5, FALSE), IF($E697="", "", "Not in HS Info"))</f>
        <v/>
      </c>
      <c r="N697" s="5" t="str">
        <f>IFERROR(VLOOKUP($C697,Holds!$C:$K, 2, FALSE), IF($E697="", "", 0))</f>
        <v/>
      </c>
      <c r="O697" s="7" t="str">
        <f>IF($E697="", "", _xlfn.XLOOKUP(C697, 'SLCC Student'!H:H, 'SLCC Student'!P:P, "Not Found", 0, 1))</f>
        <v/>
      </c>
      <c r="P697" s="5" t="str">
        <f>IFERROR(VLOOKUP($E697, 'SLCC Student'!$A:$Q, 10, FALSE), IF($E697="", "", "Not Admitted"))</f>
        <v/>
      </c>
      <c r="Q697" s="5" t="str">
        <f>IFERROR(VLOOKUP($E697,'SLCC Student'!$A:$Q,12,FALSE),IF($E697="","", "NotAdmitted"))</f>
        <v/>
      </c>
    </row>
    <row r="698" spans="1:17" x14ac:dyDescent="0.2">
      <c r="A698" s="5" t="str">
        <f>IFERROR(VLOOKUP($E698,'HS Info'!$A:$D,2,FALSE),IF($E698="","","Not in HS Info"))</f>
        <v/>
      </c>
      <c r="B698" s="6" t="str">
        <f>IFERROR(VLOOKUP($C698, 'SLCC Student'!$H:$R, 11, FALSE), IF($E698="", "",  "Not yet admitted"))</f>
        <v/>
      </c>
      <c r="C698" s="5" t="str">
        <f>IFERROR(VLOOKUP($E698,'SLCC Student'!$A:$R,8,FALSE), IF($E698="", "", "Not yet admitted"))</f>
        <v/>
      </c>
      <c r="D698" s="5" t="str">
        <f>IFERROR(VLOOKUP($E698, 'HS Info'!$A:$D, 3, FALSE), IF($E698="", "",  "Not in HS Info"))</f>
        <v/>
      </c>
      <c r="E698" t="str">
        <f>IF(ISBLANK('HS Info'!A697), "", 'HS Info'!A697)</f>
        <v/>
      </c>
      <c r="F698" s="5" t="str">
        <f>IFERROR(VLOOKUP($E698, 'HS Info'!$A:$D, 4, FALSE), IF($E698="", "", "Not in HS Info"))</f>
        <v/>
      </c>
      <c r="G698" t="str">
        <f>IF(_xlfn.MAXIFS(ACT!$K:$K, ACT!$B:$B, 'Vetting Master'!$C698)&gt;0, _xlfn.MAXIFS(ACT!$K:$K, ACT!$B:$B, 'Vetting Master'!$C698), IF($E698="", "", 0))</f>
        <v/>
      </c>
      <c r="H698" t="str">
        <f>IF(_xlfn.MAXIFS(ACT!$J:$J, ACT!$B:$B, 'Vetting Master'!$C698)&gt;0, _xlfn.MAXIFS(ACT!$J:$J, ACT!$B:$B, 'Vetting Master'!$C698), IF($E698="", "", 0))</f>
        <v/>
      </c>
      <c r="I698" t="str">
        <f>IF(_xlfn.MAXIFS('SLCC Placement'!K:K, 'SLCC Placement'!B:B, 'Vetting Master'!$C698)&gt;0, _xlfn.MAXIFS('SLCC Placement'!K:K, 'SLCC Placement'!B:B, 'Vetting Master'!$C698), IF($E698="", "", 0))</f>
        <v/>
      </c>
      <c r="J698" t="str">
        <f>IF(_xlfn.MAXIFS('SLCC Placement'!J:J, 'SLCC Placement'!B:B, 'Vetting Master'!$C698)&gt;0, _xlfn.MAXIFS('SLCC Placement'!J:J, 'SLCC Placement'!B:B, 'Vetting Master'!$C698), IF($E698="", "", 0))</f>
        <v/>
      </c>
      <c r="K698" s="5" t="str">
        <f>IFERROR(IF(AND(MATCH(C698,'AP Credit'!B:B,0)&gt;0, MATCH("ENGL 1010",'AP Credit'!J:J,0)&gt;0),"Yes","No"), IF($E698="", " ", "No"))</f>
        <v xml:space="preserve"> </v>
      </c>
      <c r="L698" s="11" t="str" cm="1">
        <f t="array" ref="L698">IF($E698="", "", _xlfn.IFNA(_xlfn.IFS( J698&gt;599,  "1210 - Verify C or Better",  AND(J698&gt;499, OR(I698&gt;13, G698&gt;17)), "1060 - Verify C or Better", AND( OR(G698&gt;17, I698&gt;13), OR(H698&gt;22, J698&gt;399)), "1050 - Verify C or Better", OR( H698&gt;21, J698&gt;299), "1010/1030/1040", OR( H698&gt;19, J698&gt;299), "1010/1030", OR( H698&gt;18, J698&gt;299), "1030"), "Verify C or better in Secondary Math 1,2,3"))</f>
        <v/>
      </c>
      <c r="M698" s="4" t="str">
        <f>IFERROR(VLOOKUP($E698, 'HS Info'!$A:$E, 5, FALSE), IF($E698="", "", "Not in HS Info"))</f>
        <v/>
      </c>
      <c r="N698" s="5" t="str">
        <f>IFERROR(VLOOKUP($C698,Holds!$C:$K, 2, FALSE), IF($E698="", "", 0))</f>
        <v/>
      </c>
      <c r="O698" s="7" t="str">
        <f>IF($E698="", "", _xlfn.XLOOKUP(C698, 'SLCC Student'!H:H, 'SLCC Student'!P:P, "Not Found", 0, 1))</f>
        <v/>
      </c>
      <c r="P698" s="5" t="str">
        <f>IFERROR(VLOOKUP($E698, 'SLCC Student'!$A:$Q, 10, FALSE), IF($E698="", "", "Not Admitted"))</f>
        <v/>
      </c>
      <c r="Q698" s="5" t="str">
        <f>IFERROR(VLOOKUP($E698,'SLCC Student'!$A:$Q,12,FALSE),IF($E698="","", "NotAdmitted"))</f>
        <v/>
      </c>
    </row>
    <row r="699" spans="1:17" x14ac:dyDescent="0.2">
      <c r="A699" s="5" t="str">
        <f>IFERROR(VLOOKUP($E699,'HS Info'!$A:$D,2,FALSE),IF($E699="","","Not in HS Info"))</f>
        <v/>
      </c>
      <c r="B699" s="6" t="str">
        <f>IFERROR(VLOOKUP($C699, 'SLCC Student'!$H:$R, 11, FALSE), IF($E699="", "",  "Not yet admitted"))</f>
        <v/>
      </c>
      <c r="C699" s="5" t="str">
        <f>IFERROR(VLOOKUP($E699,'SLCC Student'!$A:$R,8,FALSE), IF($E699="", "", "Not yet admitted"))</f>
        <v/>
      </c>
      <c r="D699" s="5" t="str">
        <f>IFERROR(VLOOKUP($E699, 'HS Info'!$A:$D, 3, FALSE), IF($E699="", "",  "Not in HS Info"))</f>
        <v/>
      </c>
      <c r="E699" t="str">
        <f>IF(ISBLANK('HS Info'!A698), "", 'HS Info'!A698)</f>
        <v/>
      </c>
      <c r="F699" s="5" t="str">
        <f>IFERROR(VLOOKUP($E699, 'HS Info'!$A:$D, 4, FALSE), IF($E699="", "", "Not in HS Info"))</f>
        <v/>
      </c>
      <c r="G699" t="str">
        <f>IF(_xlfn.MAXIFS(ACT!$K:$K, ACT!$B:$B, 'Vetting Master'!$C699)&gt;0, _xlfn.MAXIFS(ACT!$K:$K, ACT!$B:$B, 'Vetting Master'!$C699), IF($E699="", "", 0))</f>
        <v/>
      </c>
      <c r="H699" t="str">
        <f>IF(_xlfn.MAXIFS(ACT!$J:$J, ACT!$B:$B, 'Vetting Master'!$C699)&gt;0, _xlfn.MAXIFS(ACT!$J:$J, ACT!$B:$B, 'Vetting Master'!$C699), IF($E699="", "", 0))</f>
        <v/>
      </c>
      <c r="I699" t="str">
        <f>IF(_xlfn.MAXIFS('SLCC Placement'!K:K, 'SLCC Placement'!B:B, 'Vetting Master'!$C699)&gt;0, _xlfn.MAXIFS('SLCC Placement'!K:K, 'SLCC Placement'!B:B, 'Vetting Master'!$C699), IF($E699="", "", 0))</f>
        <v/>
      </c>
      <c r="J699" t="str">
        <f>IF(_xlfn.MAXIFS('SLCC Placement'!J:J, 'SLCC Placement'!B:B, 'Vetting Master'!$C699)&gt;0, _xlfn.MAXIFS('SLCC Placement'!J:J, 'SLCC Placement'!B:B, 'Vetting Master'!$C699), IF($E699="", "", 0))</f>
        <v/>
      </c>
      <c r="K699" s="5" t="str">
        <f>IFERROR(IF(AND(MATCH(C699,'AP Credit'!B:B,0)&gt;0, MATCH("ENGL 1010",'AP Credit'!J:J,0)&gt;0),"Yes","No"), IF($E699="", " ", "No"))</f>
        <v xml:space="preserve"> </v>
      </c>
      <c r="L699" s="11" t="str" cm="1">
        <f t="array" ref="L699">IF($E699="", "", _xlfn.IFNA(_xlfn.IFS( J699&gt;599,  "1210 - Verify C or Better",  AND(J699&gt;499, OR(I699&gt;13, G699&gt;17)), "1060 - Verify C or Better", AND( OR(G699&gt;17, I699&gt;13), OR(H699&gt;22, J699&gt;399)), "1050 - Verify C or Better", OR( H699&gt;21, J699&gt;299), "1010/1030/1040", OR( H699&gt;19, J699&gt;299), "1010/1030", OR( H699&gt;18, J699&gt;299), "1030"), "Verify C or better in Secondary Math 1,2,3"))</f>
        <v/>
      </c>
      <c r="M699" s="4" t="str">
        <f>IFERROR(VLOOKUP($E699, 'HS Info'!$A:$E, 5, FALSE), IF($E699="", "", "Not in HS Info"))</f>
        <v/>
      </c>
      <c r="N699" s="5" t="str">
        <f>IFERROR(VLOOKUP($C699,Holds!$C:$K, 2, FALSE), IF($E699="", "", 0))</f>
        <v/>
      </c>
      <c r="O699" s="7" t="str">
        <f>IF($E699="", "", _xlfn.XLOOKUP(C699, 'SLCC Student'!H:H, 'SLCC Student'!P:P, "Not Found", 0, 1))</f>
        <v/>
      </c>
      <c r="P699" s="5" t="str">
        <f>IFERROR(VLOOKUP($E699, 'SLCC Student'!$A:$Q, 10, FALSE), IF($E699="", "", "Not Admitted"))</f>
        <v/>
      </c>
      <c r="Q699" s="5" t="str">
        <f>IFERROR(VLOOKUP($E699,'SLCC Student'!$A:$Q,12,FALSE),IF($E699="","", "NotAdmitted"))</f>
        <v/>
      </c>
    </row>
    <row r="700" spans="1:17" x14ac:dyDescent="0.2">
      <c r="A700" s="5" t="str">
        <f>IFERROR(VLOOKUP($E700,'HS Info'!$A:$D,2,FALSE),IF($E700="","","Not in HS Info"))</f>
        <v/>
      </c>
      <c r="B700" s="6" t="str">
        <f>IFERROR(VLOOKUP($C700, 'SLCC Student'!$H:$R, 11, FALSE), IF($E700="", "",  "Not yet admitted"))</f>
        <v/>
      </c>
      <c r="C700" s="5" t="str">
        <f>IFERROR(VLOOKUP($E700,'SLCC Student'!$A:$R,8,FALSE), IF($E700="", "", "Not yet admitted"))</f>
        <v/>
      </c>
      <c r="D700" s="5" t="str">
        <f>IFERROR(VLOOKUP($E700, 'HS Info'!$A:$D, 3, FALSE), IF($E700="", "",  "Not in HS Info"))</f>
        <v/>
      </c>
      <c r="E700" t="str">
        <f>IF(ISBLANK('HS Info'!A699), "", 'HS Info'!A699)</f>
        <v/>
      </c>
      <c r="F700" s="5" t="str">
        <f>IFERROR(VLOOKUP($E700, 'HS Info'!$A:$D, 4, FALSE), IF($E700="", "", "Not in HS Info"))</f>
        <v/>
      </c>
      <c r="G700" t="str">
        <f>IF(_xlfn.MAXIFS(ACT!$K:$K, ACT!$B:$B, 'Vetting Master'!$C700)&gt;0, _xlfn.MAXIFS(ACT!$K:$K, ACT!$B:$B, 'Vetting Master'!$C700), IF($E700="", "", 0))</f>
        <v/>
      </c>
      <c r="H700" t="str">
        <f>IF(_xlfn.MAXIFS(ACT!$J:$J, ACT!$B:$B, 'Vetting Master'!$C700)&gt;0, _xlfn.MAXIFS(ACT!$J:$J, ACT!$B:$B, 'Vetting Master'!$C700), IF($E700="", "", 0))</f>
        <v/>
      </c>
      <c r="I700" t="str">
        <f>IF(_xlfn.MAXIFS('SLCC Placement'!K:K, 'SLCC Placement'!B:B, 'Vetting Master'!$C700)&gt;0, _xlfn.MAXIFS('SLCC Placement'!K:K, 'SLCC Placement'!B:B, 'Vetting Master'!$C700), IF($E700="", "", 0))</f>
        <v/>
      </c>
      <c r="J700" t="str">
        <f>IF(_xlfn.MAXIFS('SLCC Placement'!J:J, 'SLCC Placement'!B:B, 'Vetting Master'!$C700)&gt;0, _xlfn.MAXIFS('SLCC Placement'!J:J, 'SLCC Placement'!B:B, 'Vetting Master'!$C700), IF($E700="", "", 0))</f>
        <v/>
      </c>
      <c r="K700" s="5" t="str">
        <f>IFERROR(IF(AND(MATCH(C700,'AP Credit'!B:B,0)&gt;0, MATCH("ENGL 1010",'AP Credit'!J:J,0)&gt;0),"Yes","No"), IF($E700="", " ", "No"))</f>
        <v xml:space="preserve"> </v>
      </c>
      <c r="L700" s="11" t="str" cm="1">
        <f t="array" ref="L700">IF($E700="", "", _xlfn.IFNA(_xlfn.IFS( J700&gt;599,  "1210 - Verify C or Better",  AND(J700&gt;499, OR(I700&gt;13, G700&gt;17)), "1060 - Verify C or Better", AND( OR(G700&gt;17, I700&gt;13), OR(H700&gt;22, J700&gt;399)), "1050 - Verify C or Better", OR( H700&gt;21, J700&gt;299), "1010/1030/1040", OR( H700&gt;19, J700&gt;299), "1010/1030", OR( H700&gt;18, J700&gt;299), "1030"), "Verify C or better in Secondary Math 1,2,3"))</f>
        <v/>
      </c>
      <c r="M700" s="4" t="str">
        <f>IFERROR(VLOOKUP($E700, 'HS Info'!$A:$E, 5, FALSE), IF($E700="", "", "Not in HS Info"))</f>
        <v/>
      </c>
      <c r="N700" s="5" t="str">
        <f>IFERROR(VLOOKUP($C700,Holds!$C:$K, 2, FALSE), IF($E700="", "", 0))</f>
        <v/>
      </c>
      <c r="O700" s="7" t="str">
        <f>IF($E700="", "", _xlfn.XLOOKUP(C700, 'SLCC Student'!H:H, 'SLCC Student'!P:P, "Not Found", 0, 1))</f>
        <v/>
      </c>
      <c r="P700" s="5" t="str">
        <f>IFERROR(VLOOKUP($E700, 'SLCC Student'!$A:$Q, 10, FALSE), IF($E700="", "", "Not Admitted"))</f>
        <v/>
      </c>
      <c r="Q700" s="5" t="str">
        <f>IFERROR(VLOOKUP($E700,'SLCC Student'!$A:$Q,12,FALSE),IF($E700="","", "NotAdmitted"))</f>
        <v/>
      </c>
    </row>
    <row r="701" spans="1:17" x14ac:dyDescent="0.2">
      <c r="A701" s="5" t="str">
        <f>IFERROR(VLOOKUP($E701,'HS Info'!$A:$D,2,FALSE),IF($E701="","","Not in HS Info"))</f>
        <v/>
      </c>
      <c r="B701" s="6" t="str">
        <f>IFERROR(VLOOKUP($C701, 'SLCC Student'!$H:$R, 11, FALSE), IF($E701="", "",  "Not yet admitted"))</f>
        <v/>
      </c>
      <c r="C701" s="5" t="str">
        <f>IFERROR(VLOOKUP($E701,'SLCC Student'!$A:$R,8,FALSE), IF($E701="", "", "Not yet admitted"))</f>
        <v/>
      </c>
      <c r="D701" s="5" t="str">
        <f>IFERROR(VLOOKUP($E701, 'HS Info'!$A:$D, 3, FALSE), IF($E701="", "",  "Not in HS Info"))</f>
        <v/>
      </c>
      <c r="E701" t="str">
        <f>IF(ISBLANK('HS Info'!A700), "", 'HS Info'!A700)</f>
        <v/>
      </c>
      <c r="F701" s="5" t="str">
        <f>IFERROR(VLOOKUP($E701, 'HS Info'!$A:$D, 4, FALSE), IF($E701="", "", "Not in HS Info"))</f>
        <v/>
      </c>
      <c r="G701" t="str">
        <f>IF(_xlfn.MAXIFS(ACT!$K:$K, ACT!$B:$B, 'Vetting Master'!$C701)&gt;0, _xlfn.MAXIFS(ACT!$K:$K, ACT!$B:$B, 'Vetting Master'!$C701), IF($E701="", "", 0))</f>
        <v/>
      </c>
      <c r="H701" t="str">
        <f>IF(_xlfn.MAXIFS(ACT!$J:$J, ACT!$B:$B, 'Vetting Master'!$C701)&gt;0, _xlfn.MAXIFS(ACT!$J:$J, ACT!$B:$B, 'Vetting Master'!$C701), IF($E701="", "", 0))</f>
        <v/>
      </c>
      <c r="I701" t="str">
        <f>IF(_xlfn.MAXIFS('SLCC Placement'!K:K, 'SLCC Placement'!B:B, 'Vetting Master'!$C701)&gt;0, _xlfn.MAXIFS('SLCC Placement'!K:K, 'SLCC Placement'!B:B, 'Vetting Master'!$C701), IF($E701="", "", 0))</f>
        <v/>
      </c>
      <c r="J701" t="str">
        <f>IF(_xlfn.MAXIFS('SLCC Placement'!J:J, 'SLCC Placement'!B:B, 'Vetting Master'!$C701)&gt;0, _xlfn.MAXIFS('SLCC Placement'!J:J, 'SLCC Placement'!B:B, 'Vetting Master'!$C701), IF($E701="", "", 0))</f>
        <v/>
      </c>
      <c r="K701" s="5" t="str">
        <f>IFERROR(IF(AND(MATCH(C701,'AP Credit'!B:B,0)&gt;0, MATCH("ENGL 1010",'AP Credit'!J:J,0)&gt;0),"Yes","No"), IF($E701="", " ", "No"))</f>
        <v xml:space="preserve"> </v>
      </c>
      <c r="L701" s="11" t="str" cm="1">
        <f t="array" ref="L701">IF($E701="", "", _xlfn.IFNA(_xlfn.IFS( J701&gt;599,  "1210 - Verify C or Better",  AND(J701&gt;499, OR(I701&gt;13, G701&gt;17)), "1060 - Verify C or Better", AND( OR(G701&gt;17, I701&gt;13), OR(H701&gt;22, J701&gt;399)), "1050 - Verify C or Better", OR( H701&gt;21, J701&gt;299), "1010/1030/1040", OR( H701&gt;19, J701&gt;299), "1010/1030", OR( H701&gt;18, J701&gt;299), "1030"), "Verify C or better in Secondary Math 1,2,3"))</f>
        <v/>
      </c>
      <c r="M701" s="4" t="str">
        <f>IFERROR(VLOOKUP($E701, 'HS Info'!$A:$E, 5, FALSE), IF($E701="", "", "Not in HS Info"))</f>
        <v/>
      </c>
      <c r="N701" s="5" t="str">
        <f>IFERROR(VLOOKUP($C701,Holds!$C:$K, 2, FALSE), IF($E701="", "", 0))</f>
        <v/>
      </c>
      <c r="O701" s="7" t="str">
        <f>IF($E701="", "", _xlfn.XLOOKUP(C701, 'SLCC Student'!H:H, 'SLCC Student'!P:P, "Not Found", 0, 1))</f>
        <v/>
      </c>
      <c r="P701" s="5" t="str">
        <f>IFERROR(VLOOKUP($E701, 'SLCC Student'!$A:$Q, 10, FALSE), IF($E701="", "", "Not Admitted"))</f>
        <v/>
      </c>
      <c r="Q701" s="5" t="str">
        <f>IFERROR(VLOOKUP($E701,'SLCC Student'!$A:$Q,12,FALSE),IF($E701="","", "NotAdmitted"))</f>
        <v/>
      </c>
    </row>
    <row r="702" spans="1:17" x14ac:dyDescent="0.2">
      <c r="A702" s="5" t="str">
        <f>IFERROR(VLOOKUP($E702,'HS Info'!$A:$D,2,FALSE),IF($E702="","","Not in HS Info"))</f>
        <v/>
      </c>
      <c r="B702" s="6" t="str">
        <f>IFERROR(VLOOKUP($C702, 'SLCC Student'!$H:$R, 11, FALSE), IF($E702="", "",  "Not yet admitted"))</f>
        <v/>
      </c>
      <c r="C702" s="5" t="str">
        <f>IFERROR(VLOOKUP($E702,'SLCC Student'!$A:$R,8,FALSE), IF($E702="", "", "Not yet admitted"))</f>
        <v/>
      </c>
      <c r="D702" s="5" t="str">
        <f>IFERROR(VLOOKUP($E702, 'HS Info'!$A:$D, 3, FALSE), IF($E702="", "",  "Not in HS Info"))</f>
        <v/>
      </c>
      <c r="E702" t="str">
        <f>IF(ISBLANK('HS Info'!A701), "", 'HS Info'!A701)</f>
        <v/>
      </c>
      <c r="F702" s="5" t="str">
        <f>IFERROR(VLOOKUP($E702, 'HS Info'!$A:$D, 4, FALSE), IF($E702="", "", "Not in HS Info"))</f>
        <v/>
      </c>
      <c r="G702" t="str">
        <f>IF(_xlfn.MAXIFS(ACT!$K:$K, ACT!$B:$B, 'Vetting Master'!$C702)&gt;0, _xlfn.MAXIFS(ACT!$K:$K, ACT!$B:$B, 'Vetting Master'!$C702), IF($E702="", "", 0))</f>
        <v/>
      </c>
      <c r="H702" t="str">
        <f>IF(_xlfn.MAXIFS(ACT!$J:$J, ACT!$B:$B, 'Vetting Master'!$C702)&gt;0, _xlfn.MAXIFS(ACT!$J:$J, ACT!$B:$B, 'Vetting Master'!$C702), IF($E702="", "", 0))</f>
        <v/>
      </c>
      <c r="I702" t="str">
        <f>IF(_xlfn.MAXIFS('SLCC Placement'!K:K, 'SLCC Placement'!B:B, 'Vetting Master'!$C702)&gt;0, _xlfn.MAXIFS('SLCC Placement'!K:K, 'SLCC Placement'!B:B, 'Vetting Master'!$C702), IF($E702="", "", 0))</f>
        <v/>
      </c>
      <c r="J702" t="str">
        <f>IF(_xlfn.MAXIFS('SLCC Placement'!J:J, 'SLCC Placement'!B:B, 'Vetting Master'!$C702)&gt;0, _xlfn.MAXIFS('SLCC Placement'!J:J, 'SLCC Placement'!B:B, 'Vetting Master'!$C702), IF($E702="", "", 0))</f>
        <v/>
      </c>
      <c r="K702" s="5" t="str">
        <f>IFERROR(IF(AND(MATCH(C702,'AP Credit'!B:B,0)&gt;0, MATCH("ENGL 1010",'AP Credit'!J:J,0)&gt;0),"Yes","No"), IF($E702="", " ", "No"))</f>
        <v xml:space="preserve"> </v>
      </c>
      <c r="L702" s="11" t="str" cm="1">
        <f t="array" ref="L702">IF($E702="", "", _xlfn.IFNA(_xlfn.IFS( J702&gt;599,  "1210 - Verify C or Better",  AND(J702&gt;499, OR(I702&gt;13, G702&gt;17)), "1060 - Verify C or Better", AND( OR(G702&gt;17, I702&gt;13), OR(H702&gt;22, J702&gt;399)), "1050 - Verify C or Better", OR( H702&gt;21, J702&gt;299), "1010/1030/1040", OR( H702&gt;19, J702&gt;299), "1010/1030", OR( H702&gt;18, J702&gt;299), "1030"), "Verify C or better in Secondary Math 1,2,3"))</f>
        <v/>
      </c>
      <c r="M702" s="4" t="str">
        <f>IFERROR(VLOOKUP($E702, 'HS Info'!$A:$E, 5, FALSE), IF($E702="", "", "Not in HS Info"))</f>
        <v/>
      </c>
      <c r="N702" s="5" t="str">
        <f>IFERROR(VLOOKUP($C702,Holds!$C:$K, 2, FALSE), IF($E702="", "", 0))</f>
        <v/>
      </c>
      <c r="O702" s="7" t="str">
        <f>IF($E702="", "", _xlfn.XLOOKUP(C702, 'SLCC Student'!H:H, 'SLCC Student'!P:P, "Not Found", 0, 1))</f>
        <v/>
      </c>
      <c r="P702" s="5" t="str">
        <f>IFERROR(VLOOKUP($E702, 'SLCC Student'!$A:$Q, 10, FALSE), IF($E702="", "", "Not Admitted"))</f>
        <v/>
      </c>
      <c r="Q702" s="5" t="str">
        <f>IFERROR(VLOOKUP($E702,'SLCC Student'!$A:$Q,12,FALSE),IF($E702="","", "NotAdmitted"))</f>
        <v/>
      </c>
    </row>
    <row r="703" spans="1:17" x14ac:dyDescent="0.2">
      <c r="A703" s="5" t="str">
        <f>IFERROR(VLOOKUP($E703,'HS Info'!$A:$D,2,FALSE),IF($E703="","","Not in HS Info"))</f>
        <v/>
      </c>
      <c r="B703" s="6" t="str">
        <f>IFERROR(VLOOKUP($C703, 'SLCC Student'!$H:$R, 11, FALSE), IF($E703="", "",  "Not yet admitted"))</f>
        <v/>
      </c>
      <c r="C703" s="5" t="str">
        <f>IFERROR(VLOOKUP($E703,'SLCC Student'!$A:$R,8,FALSE), IF($E703="", "", "Not yet admitted"))</f>
        <v/>
      </c>
      <c r="D703" s="5" t="str">
        <f>IFERROR(VLOOKUP($E703, 'HS Info'!$A:$D, 3, FALSE), IF($E703="", "",  "Not in HS Info"))</f>
        <v/>
      </c>
      <c r="E703" t="str">
        <f>IF(ISBLANK('HS Info'!A702), "", 'HS Info'!A702)</f>
        <v/>
      </c>
      <c r="F703" s="5" t="str">
        <f>IFERROR(VLOOKUP($E703, 'HS Info'!$A:$D, 4, FALSE), IF($E703="", "", "Not in HS Info"))</f>
        <v/>
      </c>
      <c r="G703" t="str">
        <f>IF(_xlfn.MAXIFS(ACT!$K:$K, ACT!$B:$B, 'Vetting Master'!$C703)&gt;0, _xlfn.MAXIFS(ACT!$K:$K, ACT!$B:$B, 'Vetting Master'!$C703), IF($E703="", "", 0))</f>
        <v/>
      </c>
      <c r="H703" t="str">
        <f>IF(_xlfn.MAXIFS(ACT!$J:$J, ACT!$B:$B, 'Vetting Master'!$C703)&gt;0, _xlfn.MAXIFS(ACT!$J:$J, ACT!$B:$B, 'Vetting Master'!$C703), IF($E703="", "", 0))</f>
        <v/>
      </c>
      <c r="I703" t="str">
        <f>IF(_xlfn.MAXIFS('SLCC Placement'!K:K, 'SLCC Placement'!B:B, 'Vetting Master'!$C703)&gt;0, _xlfn.MAXIFS('SLCC Placement'!K:K, 'SLCC Placement'!B:B, 'Vetting Master'!$C703), IF($E703="", "", 0))</f>
        <v/>
      </c>
      <c r="J703" t="str">
        <f>IF(_xlfn.MAXIFS('SLCC Placement'!J:J, 'SLCC Placement'!B:B, 'Vetting Master'!$C703)&gt;0, _xlfn.MAXIFS('SLCC Placement'!J:J, 'SLCC Placement'!B:B, 'Vetting Master'!$C703), IF($E703="", "", 0))</f>
        <v/>
      </c>
      <c r="K703" s="5" t="str">
        <f>IFERROR(IF(AND(MATCH(C703,'AP Credit'!B:B,0)&gt;0, MATCH("ENGL 1010",'AP Credit'!J:J,0)&gt;0),"Yes","No"), IF($E703="", " ", "No"))</f>
        <v xml:space="preserve"> </v>
      </c>
      <c r="L703" s="11" t="str" cm="1">
        <f t="array" ref="L703">IF($E703="", "", _xlfn.IFNA(_xlfn.IFS( J703&gt;599,  "1210 - Verify C or Better",  AND(J703&gt;499, OR(I703&gt;13, G703&gt;17)), "1060 - Verify C or Better", AND( OR(G703&gt;17, I703&gt;13), OR(H703&gt;22, J703&gt;399)), "1050 - Verify C or Better", OR( H703&gt;21, J703&gt;299), "1010/1030/1040", OR( H703&gt;19, J703&gt;299), "1010/1030", OR( H703&gt;18, J703&gt;299), "1030"), "Verify C or better in Secondary Math 1,2,3"))</f>
        <v/>
      </c>
      <c r="M703" s="4" t="str">
        <f>IFERROR(VLOOKUP($E703, 'HS Info'!$A:$E, 5, FALSE), IF($E703="", "", "Not in HS Info"))</f>
        <v/>
      </c>
      <c r="N703" s="5" t="str">
        <f>IFERROR(VLOOKUP($C703,Holds!$C:$K, 2, FALSE), IF($E703="", "", 0))</f>
        <v/>
      </c>
      <c r="O703" s="7" t="str">
        <f>IF($E703="", "", _xlfn.XLOOKUP(C703, 'SLCC Student'!H:H, 'SLCC Student'!P:P, "Not Found", 0, 1))</f>
        <v/>
      </c>
      <c r="P703" s="5" t="str">
        <f>IFERROR(VLOOKUP($E703, 'SLCC Student'!$A:$Q, 10, FALSE), IF($E703="", "", "Not Admitted"))</f>
        <v/>
      </c>
      <c r="Q703" s="5" t="str">
        <f>IFERROR(VLOOKUP($E703,'SLCC Student'!$A:$Q,12,FALSE),IF($E703="","", "NotAdmitted"))</f>
        <v/>
      </c>
    </row>
    <row r="704" spans="1:17" x14ac:dyDescent="0.2">
      <c r="A704" s="5" t="str">
        <f>IFERROR(VLOOKUP($E704,'HS Info'!$A:$D,2,FALSE),IF($E704="","","Not in HS Info"))</f>
        <v/>
      </c>
      <c r="B704" s="6" t="str">
        <f>IFERROR(VLOOKUP($C704, 'SLCC Student'!$H:$R, 11, FALSE), IF($E704="", "",  "Not yet admitted"))</f>
        <v/>
      </c>
      <c r="C704" s="5" t="str">
        <f>IFERROR(VLOOKUP($E704,'SLCC Student'!$A:$R,8,FALSE), IF($E704="", "", "Not yet admitted"))</f>
        <v/>
      </c>
      <c r="D704" s="5" t="str">
        <f>IFERROR(VLOOKUP($E704, 'HS Info'!$A:$D, 3, FALSE), IF($E704="", "",  "Not in HS Info"))</f>
        <v/>
      </c>
      <c r="E704" t="str">
        <f>IF(ISBLANK('HS Info'!A703), "", 'HS Info'!A703)</f>
        <v/>
      </c>
      <c r="F704" s="5" t="str">
        <f>IFERROR(VLOOKUP($E704, 'HS Info'!$A:$D, 4, FALSE), IF($E704="", "", "Not in HS Info"))</f>
        <v/>
      </c>
      <c r="G704" t="str">
        <f>IF(_xlfn.MAXIFS(ACT!$K:$K, ACT!$B:$B, 'Vetting Master'!$C704)&gt;0, _xlfn.MAXIFS(ACT!$K:$K, ACT!$B:$B, 'Vetting Master'!$C704), IF($E704="", "", 0))</f>
        <v/>
      </c>
      <c r="H704" t="str">
        <f>IF(_xlfn.MAXIFS(ACT!$J:$J, ACT!$B:$B, 'Vetting Master'!$C704)&gt;0, _xlfn.MAXIFS(ACT!$J:$J, ACT!$B:$B, 'Vetting Master'!$C704), IF($E704="", "", 0))</f>
        <v/>
      </c>
      <c r="I704" t="str">
        <f>IF(_xlfn.MAXIFS('SLCC Placement'!K:K, 'SLCC Placement'!B:B, 'Vetting Master'!$C704)&gt;0, _xlfn.MAXIFS('SLCC Placement'!K:K, 'SLCC Placement'!B:B, 'Vetting Master'!$C704), IF($E704="", "", 0))</f>
        <v/>
      </c>
      <c r="J704" t="str">
        <f>IF(_xlfn.MAXIFS('SLCC Placement'!J:J, 'SLCC Placement'!B:B, 'Vetting Master'!$C704)&gt;0, _xlfn.MAXIFS('SLCC Placement'!J:J, 'SLCC Placement'!B:B, 'Vetting Master'!$C704), IF($E704="", "", 0))</f>
        <v/>
      </c>
      <c r="K704" s="5" t="str">
        <f>IFERROR(IF(AND(MATCH(C704,'AP Credit'!B:B,0)&gt;0, MATCH("ENGL 1010",'AP Credit'!J:J,0)&gt;0),"Yes","No"), IF($E704="", " ", "No"))</f>
        <v xml:space="preserve"> </v>
      </c>
      <c r="L704" s="11" t="str" cm="1">
        <f t="array" ref="L704">IF($E704="", "", _xlfn.IFNA(_xlfn.IFS( J704&gt;599,  "1210 - Verify C or Better",  AND(J704&gt;499, OR(I704&gt;13, G704&gt;17)), "1060 - Verify C or Better", AND( OR(G704&gt;17, I704&gt;13), OR(H704&gt;22, J704&gt;399)), "1050 - Verify C or Better", OR( H704&gt;21, J704&gt;299), "1010/1030/1040", OR( H704&gt;19, J704&gt;299), "1010/1030", OR( H704&gt;18, J704&gt;299), "1030"), "Verify C or better in Secondary Math 1,2,3"))</f>
        <v/>
      </c>
      <c r="M704" s="4" t="str">
        <f>IFERROR(VLOOKUP($E704, 'HS Info'!$A:$E, 5, FALSE), IF($E704="", "", "Not in HS Info"))</f>
        <v/>
      </c>
      <c r="N704" s="5" t="str">
        <f>IFERROR(VLOOKUP($C704,Holds!$C:$K, 2, FALSE), IF($E704="", "", 0))</f>
        <v/>
      </c>
      <c r="O704" s="7" t="str">
        <f>IF($E704="", "", _xlfn.XLOOKUP(C704, 'SLCC Student'!H:H, 'SLCC Student'!P:P, "Not Found", 0, 1))</f>
        <v/>
      </c>
      <c r="P704" s="5" t="str">
        <f>IFERROR(VLOOKUP($E704, 'SLCC Student'!$A:$Q, 10, FALSE), IF($E704="", "", "Not Admitted"))</f>
        <v/>
      </c>
      <c r="Q704" s="5" t="str">
        <f>IFERROR(VLOOKUP($E704,'SLCC Student'!$A:$Q,12,FALSE),IF($E704="","", "NotAdmitted"))</f>
        <v/>
      </c>
    </row>
    <row r="705" spans="1:17" x14ac:dyDescent="0.2">
      <c r="A705" s="5" t="str">
        <f>IFERROR(VLOOKUP($E705,'HS Info'!$A:$D,2,FALSE),IF($E705="","","Not in HS Info"))</f>
        <v/>
      </c>
      <c r="B705" s="6" t="str">
        <f>IFERROR(VLOOKUP($C705, 'SLCC Student'!$H:$R, 11, FALSE), IF($E705="", "",  "Not yet admitted"))</f>
        <v/>
      </c>
      <c r="C705" s="5" t="str">
        <f>IFERROR(VLOOKUP($E705,'SLCC Student'!$A:$R,8,FALSE), IF($E705="", "", "Not yet admitted"))</f>
        <v/>
      </c>
      <c r="D705" s="5" t="str">
        <f>IFERROR(VLOOKUP($E705, 'HS Info'!$A:$D, 3, FALSE), IF($E705="", "",  "Not in HS Info"))</f>
        <v/>
      </c>
      <c r="E705" t="str">
        <f>IF(ISBLANK('HS Info'!A704), "", 'HS Info'!A704)</f>
        <v/>
      </c>
      <c r="F705" s="5" t="str">
        <f>IFERROR(VLOOKUP($E705, 'HS Info'!$A:$D, 4, FALSE), IF($E705="", "", "Not in HS Info"))</f>
        <v/>
      </c>
      <c r="G705" t="str">
        <f>IF(_xlfn.MAXIFS(ACT!$K:$K, ACT!$B:$B, 'Vetting Master'!$C705)&gt;0, _xlfn.MAXIFS(ACT!$K:$K, ACT!$B:$B, 'Vetting Master'!$C705), IF($E705="", "", 0))</f>
        <v/>
      </c>
      <c r="H705" t="str">
        <f>IF(_xlfn.MAXIFS(ACT!$J:$J, ACT!$B:$B, 'Vetting Master'!$C705)&gt;0, _xlfn.MAXIFS(ACT!$J:$J, ACT!$B:$B, 'Vetting Master'!$C705), IF($E705="", "", 0))</f>
        <v/>
      </c>
      <c r="I705" t="str">
        <f>IF(_xlfn.MAXIFS('SLCC Placement'!K:K, 'SLCC Placement'!B:B, 'Vetting Master'!$C705)&gt;0, _xlfn.MAXIFS('SLCC Placement'!K:K, 'SLCC Placement'!B:B, 'Vetting Master'!$C705), IF($E705="", "", 0))</f>
        <v/>
      </c>
      <c r="J705" t="str">
        <f>IF(_xlfn.MAXIFS('SLCC Placement'!J:J, 'SLCC Placement'!B:B, 'Vetting Master'!$C705)&gt;0, _xlfn.MAXIFS('SLCC Placement'!J:J, 'SLCC Placement'!B:B, 'Vetting Master'!$C705), IF($E705="", "", 0))</f>
        <v/>
      </c>
      <c r="K705" s="5" t="str">
        <f>IFERROR(IF(AND(MATCH(C705,'AP Credit'!B:B,0)&gt;0, MATCH("ENGL 1010",'AP Credit'!J:J,0)&gt;0),"Yes","No"), IF($E705="", " ", "No"))</f>
        <v xml:space="preserve"> </v>
      </c>
      <c r="L705" s="11" t="str" cm="1">
        <f t="array" ref="L705">IF($E705="", "", _xlfn.IFNA(_xlfn.IFS( J705&gt;599,  "1210 - Verify C or Better",  AND(J705&gt;499, OR(I705&gt;13, G705&gt;17)), "1060 - Verify C or Better", AND( OR(G705&gt;17, I705&gt;13), OR(H705&gt;22, J705&gt;399)), "1050 - Verify C or Better", OR( H705&gt;21, J705&gt;299), "1010/1030/1040", OR( H705&gt;19, J705&gt;299), "1010/1030", OR( H705&gt;18, J705&gt;299), "1030"), "Verify C or better in Secondary Math 1,2,3"))</f>
        <v/>
      </c>
      <c r="M705" s="4" t="str">
        <f>IFERROR(VLOOKUP($E705, 'HS Info'!$A:$E, 5, FALSE), IF($E705="", "", "Not in HS Info"))</f>
        <v/>
      </c>
      <c r="N705" s="5" t="str">
        <f>IFERROR(VLOOKUP($C705,Holds!$C:$K, 2, FALSE), IF($E705="", "", 0))</f>
        <v/>
      </c>
      <c r="O705" s="7" t="str">
        <f>IF($E705="", "", _xlfn.XLOOKUP(C705, 'SLCC Student'!H:H, 'SLCC Student'!P:P, "Not Found", 0, 1))</f>
        <v/>
      </c>
      <c r="P705" s="5" t="str">
        <f>IFERROR(VLOOKUP($E705, 'SLCC Student'!$A:$Q, 10, FALSE), IF($E705="", "", "Not Admitted"))</f>
        <v/>
      </c>
      <c r="Q705" s="5" t="str">
        <f>IFERROR(VLOOKUP($E705,'SLCC Student'!$A:$Q,12,FALSE),IF($E705="","", "NotAdmitted"))</f>
        <v/>
      </c>
    </row>
    <row r="706" spans="1:17" x14ac:dyDescent="0.2">
      <c r="A706" s="5" t="str">
        <f>IFERROR(VLOOKUP($E706,'HS Info'!$A:$D,2,FALSE),IF($E706="","","Not in HS Info"))</f>
        <v/>
      </c>
      <c r="B706" s="6" t="str">
        <f>IFERROR(VLOOKUP($C706, 'SLCC Student'!$H:$R, 11, FALSE), IF($E706="", "",  "Not yet admitted"))</f>
        <v/>
      </c>
      <c r="C706" s="5" t="str">
        <f>IFERROR(VLOOKUP($E706,'SLCC Student'!$A:$R,8,FALSE), IF($E706="", "", "Not yet admitted"))</f>
        <v/>
      </c>
      <c r="D706" s="5" t="str">
        <f>IFERROR(VLOOKUP($E706, 'HS Info'!$A:$D, 3, FALSE), IF($E706="", "",  "Not in HS Info"))</f>
        <v/>
      </c>
      <c r="E706" t="str">
        <f>IF(ISBLANK('HS Info'!A705), "", 'HS Info'!A705)</f>
        <v/>
      </c>
      <c r="F706" s="5" t="str">
        <f>IFERROR(VLOOKUP($E706, 'HS Info'!$A:$D, 4, FALSE), IF($E706="", "", "Not in HS Info"))</f>
        <v/>
      </c>
      <c r="G706" t="str">
        <f>IF(_xlfn.MAXIFS(ACT!$K:$K, ACT!$B:$B, 'Vetting Master'!$C706)&gt;0, _xlfn.MAXIFS(ACT!$K:$K, ACT!$B:$B, 'Vetting Master'!$C706), IF($E706="", "", 0))</f>
        <v/>
      </c>
      <c r="H706" t="str">
        <f>IF(_xlfn.MAXIFS(ACT!$J:$J, ACT!$B:$B, 'Vetting Master'!$C706)&gt;0, _xlfn.MAXIFS(ACT!$J:$J, ACT!$B:$B, 'Vetting Master'!$C706), IF($E706="", "", 0))</f>
        <v/>
      </c>
      <c r="I706" t="str">
        <f>IF(_xlfn.MAXIFS('SLCC Placement'!K:K, 'SLCC Placement'!B:B, 'Vetting Master'!$C706)&gt;0, _xlfn.MAXIFS('SLCC Placement'!K:K, 'SLCC Placement'!B:B, 'Vetting Master'!$C706), IF($E706="", "", 0))</f>
        <v/>
      </c>
      <c r="J706" t="str">
        <f>IF(_xlfn.MAXIFS('SLCC Placement'!J:J, 'SLCC Placement'!B:B, 'Vetting Master'!$C706)&gt;0, _xlfn.MAXIFS('SLCC Placement'!J:J, 'SLCC Placement'!B:B, 'Vetting Master'!$C706), IF($E706="", "", 0))</f>
        <v/>
      </c>
      <c r="K706" s="5" t="str">
        <f>IFERROR(IF(AND(MATCH(C706,'AP Credit'!B:B,0)&gt;0, MATCH("ENGL 1010",'AP Credit'!J:J,0)&gt;0),"Yes","No"), IF($E706="", " ", "No"))</f>
        <v xml:space="preserve"> </v>
      </c>
      <c r="L706" s="11" t="str" cm="1">
        <f t="array" ref="L706">IF($E706="", "", _xlfn.IFNA(_xlfn.IFS( J706&gt;599,  "1210 - Verify C or Better",  AND(J706&gt;499, OR(I706&gt;13, G706&gt;17)), "1060 - Verify C or Better", AND( OR(G706&gt;17, I706&gt;13), OR(H706&gt;22, J706&gt;399)), "1050 - Verify C or Better", OR( H706&gt;21, J706&gt;299), "1010/1030/1040", OR( H706&gt;19, J706&gt;299), "1010/1030", OR( H706&gt;18, J706&gt;299), "1030"), "Verify C or better in Secondary Math 1,2,3"))</f>
        <v/>
      </c>
      <c r="M706" s="4" t="str">
        <f>IFERROR(VLOOKUP($E706, 'HS Info'!$A:$E, 5, FALSE), IF($E706="", "", "Not in HS Info"))</f>
        <v/>
      </c>
      <c r="N706" s="5" t="str">
        <f>IFERROR(VLOOKUP($C706,Holds!$C:$K, 2, FALSE), IF($E706="", "", 0))</f>
        <v/>
      </c>
      <c r="O706" s="7" t="str">
        <f>IF($E706="", "", _xlfn.XLOOKUP(C706, 'SLCC Student'!H:H, 'SLCC Student'!P:P, "Not Found", 0, 1))</f>
        <v/>
      </c>
      <c r="P706" s="5" t="str">
        <f>IFERROR(VLOOKUP($E706, 'SLCC Student'!$A:$Q, 10, FALSE), IF($E706="", "", "Not Admitted"))</f>
        <v/>
      </c>
      <c r="Q706" s="5" t="str">
        <f>IFERROR(VLOOKUP($E706,'SLCC Student'!$A:$Q,12,FALSE),IF($E706="","", "NotAdmitted"))</f>
        <v/>
      </c>
    </row>
    <row r="707" spans="1:17" x14ac:dyDescent="0.2">
      <c r="A707" s="5" t="str">
        <f>IFERROR(VLOOKUP($E707,'HS Info'!$A:$D,2,FALSE),IF($E707="","","Not in HS Info"))</f>
        <v/>
      </c>
      <c r="B707" s="6" t="str">
        <f>IFERROR(VLOOKUP($C707, 'SLCC Student'!$H:$R, 11, FALSE), IF($E707="", "",  "Not yet admitted"))</f>
        <v/>
      </c>
      <c r="C707" s="5" t="str">
        <f>IFERROR(VLOOKUP($E707,'SLCC Student'!$A:$R,8,FALSE), IF($E707="", "", "Not yet admitted"))</f>
        <v/>
      </c>
      <c r="D707" s="5" t="str">
        <f>IFERROR(VLOOKUP($E707, 'HS Info'!$A:$D, 3, FALSE), IF($E707="", "",  "Not in HS Info"))</f>
        <v/>
      </c>
      <c r="E707" t="str">
        <f>IF(ISBLANK('HS Info'!A706), "", 'HS Info'!A706)</f>
        <v/>
      </c>
      <c r="F707" s="5" t="str">
        <f>IFERROR(VLOOKUP($E707, 'HS Info'!$A:$D, 4, FALSE), IF($E707="", "", "Not in HS Info"))</f>
        <v/>
      </c>
      <c r="G707" t="str">
        <f>IF(_xlfn.MAXIFS(ACT!$K:$K, ACT!$B:$B, 'Vetting Master'!$C707)&gt;0, _xlfn.MAXIFS(ACT!$K:$K, ACT!$B:$B, 'Vetting Master'!$C707), IF($E707="", "", 0))</f>
        <v/>
      </c>
      <c r="H707" t="str">
        <f>IF(_xlfn.MAXIFS(ACT!$J:$J, ACT!$B:$B, 'Vetting Master'!$C707)&gt;0, _xlfn.MAXIFS(ACT!$J:$J, ACT!$B:$B, 'Vetting Master'!$C707), IF($E707="", "", 0))</f>
        <v/>
      </c>
      <c r="I707" t="str">
        <f>IF(_xlfn.MAXIFS('SLCC Placement'!K:K, 'SLCC Placement'!B:B, 'Vetting Master'!$C707)&gt;0, _xlfn.MAXIFS('SLCC Placement'!K:K, 'SLCC Placement'!B:B, 'Vetting Master'!$C707), IF($E707="", "", 0))</f>
        <v/>
      </c>
      <c r="J707" t="str">
        <f>IF(_xlfn.MAXIFS('SLCC Placement'!J:J, 'SLCC Placement'!B:B, 'Vetting Master'!$C707)&gt;0, _xlfn.MAXIFS('SLCC Placement'!J:J, 'SLCC Placement'!B:B, 'Vetting Master'!$C707), IF($E707="", "", 0))</f>
        <v/>
      </c>
      <c r="K707" s="5" t="str">
        <f>IFERROR(IF(AND(MATCH(C707,'AP Credit'!B:B,0)&gt;0, MATCH("ENGL 1010",'AP Credit'!J:J,0)&gt;0),"Yes","No"), IF($E707="", " ", "No"))</f>
        <v xml:space="preserve"> </v>
      </c>
      <c r="L707" s="11" t="str" cm="1">
        <f t="array" ref="L707">IF($E707="", "", _xlfn.IFNA(_xlfn.IFS( J707&gt;599,  "1210 - Verify C or Better",  AND(J707&gt;499, OR(I707&gt;13, G707&gt;17)), "1060 - Verify C or Better", AND( OR(G707&gt;17, I707&gt;13), OR(H707&gt;22, J707&gt;399)), "1050 - Verify C or Better", OR( H707&gt;21, J707&gt;299), "1010/1030/1040", OR( H707&gt;19, J707&gt;299), "1010/1030", OR( H707&gt;18, J707&gt;299), "1030"), "Verify C or better in Secondary Math 1,2,3"))</f>
        <v/>
      </c>
      <c r="M707" s="4" t="str">
        <f>IFERROR(VLOOKUP($E707, 'HS Info'!$A:$E, 5, FALSE), IF($E707="", "", "Not in HS Info"))</f>
        <v/>
      </c>
      <c r="N707" s="5" t="str">
        <f>IFERROR(VLOOKUP($C707,Holds!$C:$K, 2, FALSE), IF($E707="", "", 0))</f>
        <v/>
      </c>
      <c r="O707" s="7" t="str">
        <f>IF($E707="", "", _xlfn.XLOOKUP(C707, 'SLCC Student'!H:H, 'SLCC Student'!P:P, "Not Found", 0, 1))</f>
        <v/>
      </c>
      <c r="P707" s="5" t="str">
        <f>IFERROR(VLOOKUP($E707, 'SLCC Student'!$A:$Q, 10, FALSE), IF($E707="", "", "Not Admitted"))</f>
        <v/>
      </c>
      <c r="Q707" s="5" t="str">
        <f>IFERROR(VLOOKUP($E707,'SLCC Student'!$A:$Q,12,FALSE),IF($E707="","", "NotAdmitted"))</f>
        <v/>
      </c>
    </row>
    <row r="708" spans="1:17" x14ac:dyDescent="0.2">
      <c r="A708" s="5" t="str">
        <f>IFERROR(VLOOKUP($E708,'HS Info'!$A:$D,2,FALSE),IF($E708="","","Not in HS Info"))</f>
        <v/>
      </c>
      <c r="B708" s="6" t="str">
        <f>IFERROR(VLOOKUP($C708, 'SLCC Student'!$H:$R, 11, FALSE), IF($E708="", "",  "Not yet admitted"))</f>
        <v/>
      </c>
      <c r="C708" s="5" t="str">
        <f>IFERROR(VLOOKUP($E708,'SLCC Student'!$A:$R,8,FALSE), IF($E708="", "", "Not yet admitted"))</f>
        <v/>
      </c>
      <c r="D708" s="5" t="str">
        <f>IFERROR(VLOOKUP($E708, 'HS Info'!$A:$D, 3, FALSE), IF($E708="", "",  "Not in HS Info"))</f>
        <v/>
      </c>
      <c r="E708" t="str">
        <f>IF(ISBLANK('HS Info'!A707), "", 'HS Info'!A707)</f>
        <v/>
      </c>
      <c r="F708" s="5" t="str">
        <f>IFERROR(VLOOKUP($E708, 'HS Info'!$A:$D, 4, FALSE), IF($E708="", "", "Not in HS Info"))</f>
        <v/>
      </c>
      <c r="G708" t="str">
        <f>IF(_xlfn.MAXIFS(ACT!$K:$K, ACT!$B:$B, 'Vetting Master'!$C708)&gt;0, _xlfn.MAXIFS(ACT!$K:$K, ACT!$B:$B, 'Vetting Master'!$C708), IF($E708="", "", 0))</f>
        <v/>
      </c>
      <c r="H708" t="str">
        <f>IF(_xlfn.MAXIFS(ACT!$J:$J, ACT!$B:$B, 'Vetting Master'!$C708)&gt;0, _xlfn.MAXIFS(ACT!$J:$J, ACT!$B:$B, 'Vetting Master'!$C708), IF($E708="", "", 0))</f>
        <v/>
      </c>
      <c r="I708" t="str">
        <f>IF(_xlfn.MAXIFS('SLCC Placement'!K:K, 'SLCC Placement'!B:B, 'Vetting Master'!$C708)&gt;0, _xlfn.MAXIFS('SLCC Placement'!K:K, 'SLCC Placement'!B:B, 'Vetting Master'!$C708), IF($E708="", "", 0))</f>
        <v/>
      </c>
      <c r="J708" t="str">
        <f>IF(_xlfn.MAXIFS('SLCC Placement'!J:J, 'SLCC Placement'!B:B, 'Vetting Master'!$C708)&gt;0, _xlfn.MAXIFS('SLCC Placement'!J:J, 'SLCC Placement'!B:B, 'Vetting Master'!$C708), IF($E708="", "", 0))</f>
        <v/>
      </c>
      <c r="K708" s="5" t="str">
        <f>IFERROR(IF(AND(MATCH(C708,'AP Credit'!B:B,0)&gt;0, MATCH("ENGL 1010",'AP Credit'!J:J,0)&gt;0),"Yes","No"), IF($E708="", " ", "No"))</f>
        <v xml:space="preserve"> </v>
      </c>
      <c r="L708" s="11" t="str" cm="1">
        <f t="array" ref="L708">IF($E708="", "", _xlfn.IFNA(_xlfn.IFS( J708&gt;599,  "1210 - Verify C or Better",  AND(J708&gt;499, OR(I708&gt;13, G708&gt;17)), "1060 - Verify C or Better", AND( OR(G708&gt;17, I708&gt;13), OR(H708&gt;22, J708&gt;399)), "1050 - Verify C or Better", OR( H708&gt;21, J708&gt;299), "1010/1030/1040", OR( H708&gt;19, J708&gt;299), "1010/1030", OR( H708&gt;18, J708&gt;299), "1030"), "Verify C or better in Secondary Math 1,2,3"))</f>
        <v/>
      </c>
      <c r="M708" s="4" t="str">
        <f>IFERROR(VLOOKUP($E708, 'HS Info'!$A:$E, 5, FALSE), IF($E708="", "", "Not in HS Info"))</f>
        <v/>
      </c>
      <c r="N708" s="5" t="str">
        <f>IFERROR(VLOOKUP($C708,Holds!$C:$K, 2, FALSE), IF($E708="", "", 0))</f>
        <v/>
      </c>
      <c r="O708" s="7" t="str">
        <f>IF($E708="", "", _xlfn.XLOOKUP(C708, 'SLCC Student'!H:H, 'SLCC Student'!P:P, "Not Found", 0, 1))</f>
        <v/>
      </c>
      <c r="P708" s="5" t="str">
        <f>IFERROR(VLOOKUP($E708, 'SLCC Student'!$A:$Q, 10, FALSE), IF($E708="", "", "Not Admitted"))</f>
        <v/>
      </c>
      <c r="Q708" s="5" t="str">
        <f>IFERROR(VLOOKUP($E708,'SLCC Student'!$A:$Q,12,FALSE),IF($E708="","", "NotAdmitted"))</f>
        <v/>
      </c>
    </row>
    <row r="709" spans="1:17" x14ac:dyDescent="0.2">
      <c r="A709" s="5" t="str">
        <f>IFERROR(VLOOKUP($E709,'HS Info'!$A:$D,2,FALSE),IF($E709="","","Not in HS Info"))</f>
        <v/>
      </c>
      <c r="B709" s="6" t="str">
        <f>IFERROR(VLOOKUP($C709, 'SLCC Student'!$H:$R, 11, FALSE), IF($E709="", "",  "Not yet admitted"))</f>
        <v/>
      </c>
      <c r="C709" s="5" t="str">
        <f>IFERROR(VLOOKUP($E709,'SLCC Student'!$A:$R,8,FALSE), IF($E709="", "", "Not yet admitted"))</f>
        <v/>
      </c>
      <c r="D709" s="5" t="str">
        <f>IFERROR(VLOOKUP($E709, 'HS Info'!$A:$D, 3, FALSE), IF($E709="", "",  "Not in HS Info"))</f>
        <v/>
      </c>
      <c r="E709" t="str">
        <f>IF(ISBLANK('HS Info'!A708), "", 'HS Info'!A708)</f>
        <v/>
      </c>
      <c r="F709" s="5" t="str">
        <f>IFERROR(VLOOKUP($E709, 'HS Info'!$A:$D, 4, FALSE), IF($E709="", "", "Not in HS Info"))</f>
        <v/>
      </c>
      <c r="G709" t="str">
        <f>IF(_xlfn.MAXIFS(ACT!$K:$K, ACT!$B:$B, 'Vetting Master'!$C709)&gt;0, _xlfn.MAXIFS(ACT!$K:$K, ACT!$B:$B, 'Vetting Master'!$C709), IF($E709="", "", 0))</f>
        <v/>
      </c>
      <c r="H709" t="str">
        <f>IF(_xlfn.MAXIFS(ACT!$J:$J, ACT!$B:$B, 'Vetting Master'!$C709)&gt;0, _xlfn.MAXIFS(ACT!$J:$J, ACT!$B:$B, 'Vetting Master'!$C709), IF($E709="", "", 0))</f>
        <v/>
      </c>
      <c r="I709" t="str">
        <f>IF(_xlfn.MAXIFS('SLCC Placement'!K:K, 'SLCC Placement'!B:B, 'Vetting Master'!$C709)&gt;0, _xlfn.MAXIFS('SLCC Placement'!K:K, 'SLCC Placement'!B:B, 'Vetting Master'!$C709), IF($E709="", "", 0))</f>
        <v/>
      </c>
      <c r="J709" t="str">
        <f>IF(_xlfn.MAXIFS('SLCC Placement'!J:J, 'SLCC Placement'!B:B, 'Vetting Master'!$C709)&gt;0, _xlfn.MAXIFS('SLCC Placement'!J:J, 'SLCC Placement'!B:B, 'Vetting Master'!$C709), IF($E709="", "", 0))</f>
        <v/>
      </c>
      <c r="K709" s="5" t="str">
        <f>IFERROR(IF(AND(MATCH(C709,'AP Credit'!B:B,0)&gt;0, MATCH("ENGL 1010",'AP Credit'!J:J,0)&gt;0),"Yes","No"), IF($E709="", " ", "No"))</f>
        <v xml:space="preserve"> </v>
      </c>
      <c r="L709" s="11" t="str" cm="1">
        <f t="array" ref="L709">IF($E709="", "", _xlfn.IFNA(_xlfn.IFS( J709&gt;599,  "1210 - Verify C or Better",  AND(J709&gt;499, OR(I709&gt;13, G709&gt;17)), "1060 - Verify C or Better", AND( OR(G709&gt;17, I709&gt;13), OR(H709&gt;22, J709&gt;399)), "1050 - Verify C or Better", OR( H709&gt;21, J709&gt;299), "1010/1030/1040", OR( H709&gt;19, J709&gt;299), "1010/1030", OR( H709&gt;18, J709&gt;299), "1030"), "Verify C or better in Secondary Math 1,2,3"))</f>
        <v/>
      </c>
      <c r="M709" s="4" t="str">
        <f>IFERROR(VLOOKUP($E709, 'HS Info'!$A:$E, 5, FALSE), IF($E709="", "", "Not in HS Info"))</f>
        <v/>
      </c>
      <c r="N709" s="5" t="str">
        <f>IFERROR(VLOOKUP($C709,Holds!$C:$K, 2, FALSE), IF($E709="", "", 0))</f>
        <v/>
      </c>
      <c r="O709" s="7" t="str">
        <f>IF($E709="", "", _xlfn.XLOOKUP(C709, 'SLCC Student'!H:H, 'SLCC Student'!P:P, "Not Found", 0, 1))</f>
        <v/>
      </c>
      <c r="P709" s="5" t="str">
        <f>IFERROR(VLOOKUP($E709, 'SLCC Student'!$A:$Q, 10, FALSE), IF($E709="", "", "Not Admitted"))</f>
        <v/>
      </c>
      <c r="Q709" s="5" t="str">
        <f>IFERROR(VLOOKUP($E709,'SLCC Student'!$A:$Q,12,FALSE),IF($E709="","", "NotAdmitted"))</f>
        <v/>
      </c>
    </row>
    <row r="710" spans="1:17" x14ac:dyDescent="0.2">
      <c r="A710" s="5" t="str">
        <f>IFERROR(VLOOKUP($E710,'HS Info'!$A:$D,2,FALSE),IF($E710="","","Not in HS Info"))</f>
        <v/>
      </c>
      <c r="B710" s="6" t="str">
        <f>IFERROR(VLOOKUP($C710, 'SLCC Student'!$H:$R, 11, FALSE), IF($E710="", "",  "Not yet admitted"))</f>
        <v/>
      </c>
      <c r="C710" s="5" t="str">
        <f>IFERROR(VLOOKUP($E710,'SLCC Student'!$A:$R,8,FALSE), IF($E710="", "", "Not yet admitted"))</f>
        <v/>
      </c>
      <c r="D710" s="5" t="str">
        <f>IFERROR(VLOOKUP($E710, 'HS Info'!$A:$D, 3, FALSE), IF($E710="", "",  "Not in HS Info"))</f>
        <v/>
      </c>
      <c r="E710" t="str">
        <f>IF(ISBLANK('HS Info'!A709), "", 'HS Info'!A709)</f>
        <v/>
      </c>
      <c r="F710" s="5" t="str">
        <f>IFERROR(VLOOKUP($E710, 'HS Info'!$A:$D, 4, FALSE), IF($E710="", "", "Not in HS Info"))</f>
        <v/>
      </c>
      <c r="G710" t="str">
        <f>IF(_xlfn.MAXIFS(ACT!$K:$K, ACT!$B:$B, 'Vetting Master'!$C710)&gt;0, _xlfn.MAXIFS(ACT!$K:$K, ACT!$B:$B, 'Vetting Master'!$C710), IF($E710="", "", 0))</f>
        <v/>
      </c>
      <c r="H710" t="str">
        <f>IF(_xlfn.MAXIFS(ACT!$J:$J, ACT!$B:$B, 'Vetting Master'!$C710)&gt;0, _xlfn.MAXIFS(ACT!$J:$J, ACT!$B:$B, 'Vetting Master'!$C710), IF($E710="", "", 0))</f>
        <v/>
      </c>
      <c r="I710" t="str">
        <f>IF(_xlfn.MAXIFS('SLCC Placement'!K:K, 'SLCC Placement'!B:B, 'Vetting Master'!$C710)&gt;0, _xlfn.MAXIFS('SLCC Placement'!K:K, 'SLCC Placement'!B:B, 'Vetting Master'!$C710), IF($E710="", "", 0))</f>
        <v/>
      </c>
      <c r="J710" t="str">
        <f>IF(_xlfn.MAXIFS('SLCC Placement'!J:J, 'SLCC Placement'!B:B, 'Vetting Master'!$C710)&gt;0, _xlfn.MAXIFS('SLCC Placement'!J:J, 'SLCC Placement'!B:B, 'Vetting Master'!$C710), IF($E710="", "", 0))</f>
        <v/>
      </c>
      <c r="K710" s="5" t="str">
        <f>IFERROR(IF(AND(MATCH(C710,'AP Credit'!B:B,0)&gt;0, MATCH("ENGL 1010",'AP Credit'!J:J,0)&gt;0),"Yes","No"), IF($E710="", " ", "No"))</f>
        <v xml:space="preserve"> </v>
      </c>
      <c r="L710" s="11" t="str" cm="1">
        <f t="array" ref="L710">IF($E710="", "", _xlfn.IFNA(_xlfn.IFS( J710&gt;599,  "1210 - Verify C or Better",  AND(J710&gt;499, OR(I710&gt;13, G710&gt;17)), "1060 - Verify C or Better", AND( OR(G710&gt;17, I710&gt;13), OR(H710&gt;22, J710&gt;399)), "1050 - Verify C or Better", OR( H710&gt;21, J710&gt;299), "1010/1030/1040", OR( H710&gt;19, J710&gt;299), "1010/1030", OR( H710&gt;18, J710&gt;299), "1030"), "Verify C or better in Secondary Math 1,2,3"))</f>
        <v/>
      </c>
      <c r="M710" s="4" t="str">
        <f>IFERROR(VLOOKUP($E710, 'HS Info'!$A:$E, 5, FALSE), IF($E710="", "", "Not in HS Info"))</f>
        <v/>
      </c>
      <c r="N710" s="5" t="str">
        <f>IFERROR(VLOOKUP($C710,Holds!$C:$K, 2, FALSE), IF($E710="", "", 0))</f>
        <v/>
      </c>
      <c r="O710" s="7" t="str">
        <f>IF($E710="", "", _xlfn.XLOOKUP(C710, 'SLCC Student'!H:H, 'SLCC Student'!P:P, "Not Found", 0, 1))</f>
        <v/>
      </c>
      <c r="P710" s="5" t="str">
        <f>IFERROR(VLOOKUP($E710, 'SLCC Student'!$A:$Q, 10, FALSE), IF($E710="", "", "Not Admitted"))</f>
        <v/>
      </c>
      <c r="Q710" s="5" t="str">
        <f>IFERROR(VLOOKUP($E710,'SLCC Student'!$A:$Q,12,FALSE),IF($E710="","", "NotAdmitted"))</f>
        <v/>
      </c>
    </row>
    <row r="711" spans="1:17" x14ac:dyDescent="0.2">
      <c r="A711" s="5" t="str">
        <f>IFERROR(VLOOKUP($E711,'HS Info'!$A:$D,2,FALSE),IF($E711="","","Not in HS Info"))</f>
        <v/>
      </c>
      <c r="B711" s="6" t="str">
        <f>IFERROR(VLOOKUP($C711, 'SLCC Student'!$H:$R, 11, FALSE), IF($E711="", "",  "Not yet admitted"))</f>
        <v/>
      </c>
      <c r="C711" s="5" t="str">
        <f>IFERROR(VLOOKUP($E711,'SLCC Student'!$A:$R,8,FALSE), IF($E711="", "", "Not yet admitted"))</f>
        <v/>
      </c>
      <c r="D711" s="5" t="str">
        <f>IFERROR(VLOOKUP($E711, 'HS Info'!$A:$D, 3, FALSE), IF($E711="", "",  "Not in HS Info"))</f>
        <v/>
      </c>
      <c r="E711" t="str">
        <f>IF(ISBLANK('HS Info'!A710), "", 'HS Info'!A710)</f>
        <v/>
      </c>
      <c r="F711" s="5" t="str">
        <f>IFERROR(VLOOKUP($E711, 'HS Info'!$A:$D, 4, FALSE), IF($E711="", "", "Not in HS Info"))</f>
        <v/>
      </c>
      <c r="G711" t="str">
        <f>IF(_xlfn.MAXIFS(ACT!$K:$K, ACT!$B:$B, 'Vetting Master'!$C711)&gt;0, _xlfn.MAXIFS(ACT!$K:$K, ACT!$B:$B, 'Vetting Master'!$C711), IF($E711="", "", 0))</f>
        <v/>
      </c>
      <c r="H711" t="str">
        <f>IF(_xlfn.MAXIFS(ACT!$J:$J, ACT!$B:$B, 'Vetting Master'!$C711)&gt;0, _xlfn.MAXIFS(ACT!$J:$J, ACT!$B:$B, 'Vetting Master'!$C711), IF($E711="", "", 0))</f>
        <v/>
      </c>
      <c r="I711" t="str">
        <f>IF(_xlfn.MAXIFS('SLCC Placement'!K:K, 'SLCC Placement'!B:B, 'Vetting Master'!$C711)&gt;0, _xlfn.MAXIFS('SLCC Placement'!K:K, 'SLCC Placement'!B:B, 'Vetting Master'!$C711), IF($E711="", "", 0))</f>
        <v/>
      </c>
      <c r="J711" t="str">
        <f>IF(_xlfn.MAXIFS('SLCC Placement'!J:J, 'SLCC Placement'!B:B, 'Vetting Master'!$C711)&gt;0, _xlfn.MAXIFS('SLCC Placement'!J:J, 'SLCC Placement'!B:B, 'Vetting Master'!$C711), IF($E711="", "", 0))</f>
        <v/>
      </c>
      <c r="K711" s="5" t="str">
        <f>IFERROR(IF(AND(MATCH(C711,'AP Credit'!B:B,0)&gt;0, MATCH("ENGL 1010",'AP Credit'!J:J,0)&gt;0),"Yes","No"), IF($E711="", " ", "No"))</f>
        <v xml:space="preserve"> </v>
      </c>
      <c r="L711" s="11" t="str" cm="1">
        <f t="array" ref="L711">IF($E711="", "", _xlfn.IFNA(_xlfn.IFS( J711&gt;599,  "1210 - Verify C or Better",  AND(J711&gt;499, OR(I711&gt;13, G711&gt;17)), "1060 - Verify C or Better", AND( OR(G711&gt;17, I711&gt;13), OR(H711&gt;22, J711&gt;399)), "1050 - Verify C or Better", OR( H711&gt;21, J711&gt;299), "1010/1030/1040", OR( H711&gt;19, J711&gt;299), "1010/1030", OR( H711&gt;18, J711&gt;299), "1030"), "Verify C or better in Secondary Math 1,2,3"))</f>
        <v/>
      </c>
      <c r="M711" s="4" t="str">
        <f>IFERROR(VLOOKUP($E711, 'HS Info'!$A:$E, 5, FALSE), IF($E711="", "", "Not in HS Info"))</f>
        <v/>
      </c>
      <c r="N711" s="5" t="str">
        <f>IFERROR(VLOOKUP($C711,Holds!$C:$K, 2, FALSE), IF($E711="", "", 0))</f>
        <v/>
      </c>
      <c r="O711" s="7" t="str">
        <f>IF($E711="", "", _xlfn.XLOOKUP(C711, 'SLCC Student'!H:H, 'SLCC Student'!P:P, "Not Found", 0, 1))</f>
        <v/>
      </c>
      <c r="P711" s="5" t="str">
        <f>IFERROR(VLOOKUP($E711, 'SLCC Student'!$A:$Q, 10, FALSE), IF($E711="", "", "Not Admitted"))</f>
        <v/>
      </c>
      <c r="Q711" s="5" t="str">
        <f>IFERROR(VLOOKUP($E711,'SLCC Student'!$A:$Q,12,FALSE),IF($E711="","", "NotAdmitted"))</f>
        <v/>
      </c>
    </row>
    <row r="712" spans="1:17" x14ac:dyDescent="0.2">
      <c r="A712" s="5" t="str">
        <f>IFERROR(VLOOKUP($E712,'HS Info'!$A:$D,2,FALSE),IF($E712="","","Not in HS Info"))</f>
        <v/>
      </c>
      <c r="B712" s="6" t="str">
        <f>IFERROR(VLOOKUP($C712, 'SLCC Student'!$H:$R, 11, FALSE), IF($E712="", "",  "Not yet admitted"))</f>
        <v/>
      </c>
      <c r="C712" s="5" t="str">
        <f>IFERROR(VLOOKUP($E712,'SLCC Student'!$A:$R,8,FALSE), IF($E712="", "", "Not yet admitted"))</f>
        <v/>
      </c>
      <c r="D712" s="5" t="str">
        <f>IFERROR(VLOOKUP($E712, 'HS Info'!$A:$D, 3, FALSE), IF($E712="", "",  "Not in HS Info"))</f>
        <v/>
      </c>
      <c r="E712" t="str">
        <f>IF(ISBLANK('HS Info'!A711), "", 'HS Info'!A711)</f>
        <v/>
      </c>
      <c r="F712" s="5" t="str">
        <f>IFERROR(VLOOKUP($E712, 'HS Info'!$A:$D, 4, FALSE), IF($E712="", "", "Not in HS Info"))</f>
        <v/>
      </c>
      <c r="G712" t="str">
        <f>IF(_xlfn.MAXIFS(ACT!$K:$K, ACT!$B:$B, 'Vetting Master'!$C712)&gt;0, _xlfn.MAXIFS(ACT!$K:$K, ACT!$B:$B, 'Vetting Master'!$C712), IF($E712="", "", 0))</f>
        <v/>
      </c>
      <c r="H712" t="str">
        <f>IF(_xlfn.MAXIFS(ACT!$J:$J, ACT!$B:$B, 'Vetting Master'!$C712)&gt;0, _xlfn.MAXIFS(ACT!$J:$J, ACT!$B:$B, 'Vetting Master'!$C712), IF($E712="", "", 0))</f>
        <v/>
      </c>
      <c r="I712" t="str">
        <f>IF(_xlfn.MAXIFS('SLCC Placement'!K:K, 'SLCC Placement'!B:B, 'Vetting Master'!$C712)&gt;0, _xlfn.MAXIFS('SLCC Placement'!K:K, 'SLCC Placement'!B:B, 'Vetting Master'!$C712), IF($E712="", "", 0))</f>
        <v/>
      </c>
      <c r="J712" t="str">
        <f>IF(_xlfn.MAXIFS('SLCC Placement'!J:J, 'SLCC Placement'!B:B, 'Vetting Master'!$C712)&gt;0, _xlfn.MAXIFS('SLCC Placement'!J:J, 'SLCC Placement'!B:B, 'Vetting Master'!$C712), IF($E712="", "", 0))</f>
        <v/>
      </c>
      <c r="K712" s="5" t="str">
        <f>IFERROR(IF(AND(MATCH(C712,'AP Credit'!B:B,0)&gt;0, MATCH("ENGL 1010",'AP Credit'!J:J,0)&gt;0),"Yes","No"), IF($E712="", " ", "No"))</f>
        <v xml:space="preserve"> </v>
      </c>
      <c r="L712" s="11" t="str" cm="1">
        <f t="array" ref="L712">IF($E712="", "", _xlfn.IFNA(_xlfn.IFS( J712&gt;599,  "1210 - Verify C or Better",  AND(J712&gt;499, OR(I712&gt;13, G712&gt;17)), "1060 - Verify C or Better", AND( OR(G712&gt;17, I712&gt;13), OR(H712&gt;22, J712&gt;399)), "1050 - Verify C or Better", OR( H712&gt;21, J712&gt;299), "1010/1030/1040", OR( H712&gt;19, J712&gt;299), "1010/1030", OR( H712&gt;18, J712&gt;299), "1030"), "Verify C or better in Secondary Math 1,2,3"))</f>
        <v/>
      </c>
      <c r="M712" s="4" t="str">
        <f>IFERROR(VLOOKUP($E712, 'HS Info'!$A:$E, 5, FALSE), IF($E712="", "", "Not in HS Info"))</f>
        <v/>
      </c>
      <c r="N712" s="5" t="str">
        <f>IFERROR(VLOOKUP($C712,Holds!$C:$K, 2, FALSE), IF($E712="", "", 0))</f>
        <v/>
      </c>
      <c r="O712" s="7" t="str">
        <f>IF($E712="", "", _xlfn.XLOOKUP(C712, 'SLCC Student'!H:H, 'SLCC Student'!P:P, "Not Found", 0, 1))</f>
        <v/>
      </c>
      <c r="P712" s="5" t="str">
        <f>IFERROR(VLOOKUP($E712, 'SLCC Student'!$A:$Q, 10, FALSE), IF($E712="", "", "Not Admitted"))</f>
        <v/>
      </c>
      <c r="Q712" s="5" t="str">
        <f>IFERROR(VLOOKUP($E712,'SLCC Student'!$A:$Q,12,FALSE),IF($E712="","", "NotAdmitted"))</f>
        <v/>
      </c>
    </row>
    <row r="713" spans="1:17" x14ac:dyDescent="0.2">
      <c r="A713" s="5" t="str">
        <f>IFERROR(VLOOKUP($E713,'HS Info'!$A:$D,2,FALSE),IF($E713="","","Not in HS Info"))</f>
        <v/>
      </c>
      <c r="B713" s="6" t="str">
        <f>IFERROR(VLOOKUP($C713, 'SLCC Student'!$H:$R, 11, FALSE), IF($E713="", "",  "Not yet admitted"))</f>
        <v/>
      </c>
      <c r="C713" s="5" t="str">
        <f>IFERROR(VLOOKUP($E713,'SLCC Student'!$A:$R,8,FALSE), IF($E713="", "", "Not yet admitted"))</f>
        <v/>
      </c>
      <c r="D713" s="5" t="str">
        <f>IFERROR(VLOOKUP($E713, 'HS Info'!$A:$D, 3, FALSE), IF($E713="", "",  "Not in HS Info"))</f>
        <v/>
      </c>
      <c r="E713" t="str">
        <f>IF(ISBLANK('HS Info'!A712), "", 'HS Info'!A712)</f>
        <v/>
      </c>
      <c r="F713" s="5" t="str">
        <f>IFERROR(VLOOKUP($E713, 'HS Info'!$A:$D, 4, FALSE), IF($E713="", "", "Not in HS Info"))</f>
        <v/>
      </c>
      <c r="G713" t="str">
        <f>IF(_xlfn.MAXIFS(ACT!$K:$K, ACT!$B:$B, 'Vetting Master'!$C713)&gt;0, _xlfn.MAXIFS(ACT!$K:$K, ACT!$B:$B, 'Vetting Master'!$C713), IF($E713="", "", 0))</f>
        <v/>
      </c>
      <c r="H713" t="str">
        <f>IF(_xlfn.MAXIFS(ACT!$J:$J, ACT!$B:$B, 'Vetting Master'!$C713)&gt;0, _xlfn.MAXIFS(ACT!$J:$J, ACT!$B:$B, 'Vetting Master'!$C713), IF($E713="", "", 0))</f>
        <v/>
      </c>
      <c r="I713" t="str">
        <f>IF(_xlfn.MAXIFS('SLCC Placement'!K:K, 'SLCC Placement'!B:B, 'Vetting Master'!$C713)&gt;0, _xlfn.MAXIFS('SLCC Placement'!K:K, 'SLCC Placement'!B:B, 'Vetting Master'!$C713), IF($E713="", "", 0))</f>
        <v/>
      </c>
      <c r="J713" t="str">
        <f>IF(_xlfn.MAXIFS('SLCC Placement'!J:J, 'SLCC Placement'!B:B, 'Vetting Master'!$C713)&gt;0, _xlfn.MAXIFS('SLCC Placement'!J:J, 'SLCC Placement'!B:B, 'Vetting Master'!$C713), IF($E713="", "", 0))</f>
        <v/>
      </c>
      <c r="K713" s="5" t="str">
        <f>IFERROR(IF(AND(MATCH(C713,'AP Credit'!B:B,0)&gt;0, MATCH("ENGL 1010",'AP Credit'!J:J,0)&gt;0),"Yes","No"), IF($E713="", " ", "No"))</f>
        <v xml:space="preserve"> </v>
      </c>
      <c r="L713" s="11" t="str" cm="1">
        <f t="array" ref="L713">IF($E713="", "", _xlfn.IFNA(_xlfn.IFS( J713&gt;599,  "1210 - Verify C or Better",  AND(J713&gt;499, OR(I713&gt;13, G713&gt;17)), "1060 - Verify C or Better", AND( OR(G713&gt;17, I713&gt;13), OR(H713&gt;22, J713&gt;399)), "1050 - Verify C or Better", OR( H713&gt;21, J713&gt;299), "1010/1030/1040", OR( H713&gt;19, J713&gt;299), "1010/1030", OR( H713&gt;18, J713&gt;299), "1030"), "Verify C or better in Secondary Math 1,2,3"))</f>
        <v/>
      </c>
      <c r="M713" s="4" t="str">
        <f>IFERROR(VLOOKUP($E713, 'HS Info'!$A:$E, 5, FALSE), IF($E713="", "", "Not in HS Info"))</f>
        <v/>
      </c>
      <c r="N713" s="5" t="str">
        <f>IFERROR(VLOOKUP($C713,Holds!$C:$K, 2, FALSE), IF($E713="", "", 0))</f>
        <v/>
      </c>
      <c r="O713" s="7" t="str">
        <f>IF($E713="", "", _xlfn.XLOOKUP(C713, 'SLCC Student'!H:H, 'SLCC Student'!P:P, "Not Found", 0, 1))</f>
        <v/>
      </c>
      <c r="P713" s="5" t="str">
        <f>IFERROR(VLOOKUP($E713, 'SLCC Student'!$A:$Q, 10, FALSE), IF($E713="", "", "Not Admitted"))</f>
        <v/>
      </c>
      <c r="Q713" s="5" t="str">
        <f>IFERROR(VLOOKUP($E713,'SLCC Student'!$A:$Q,12,FALSE),IF($E713="","", "NotAdmitted"))</f>
        <v/>
      </c>
    </row>
    <row r="714" spans="1:17" x14ac:dyDescent="0.2">
      <c r="A714" s="5" t="str">
        <f>IFERROR(VLOOKUP($E714,'HS Info'!$A:$D,2,FALSE),IF($E714="","","Not in HS Info"))</f>
        <v/>
      </c>
      <c r="B714" s="6" t="str">
        <f>IFERROR(VLOOKUP($C714, 'SLCC Student'!$H:$R, 11, FALSE), IF($E714="", "",  "Not yet admitted"))</f>
        <v/>
      </c>
      <c r="C714" s="5" t="str">
        <f>IFERROR(VLOOKUP($E714,'SLCC Student'!$A:$R,8,FALSE), IF($E714="", "", "Not yet admitted"))</f>
        <v/>
      </c>
      <c r="D714" s="5" t="str">
        <f>IFERROR(VLOOKUP($E714, 'HS Info'!$A:$D, 3, FALSE), IF($E714="", "",  "Not in HS Info"))</f>
        <v/>
      </c>
      <c r="E714" t="str">
        <f>IF(ISBLANK('HS Info'!A713), "", 'HS Info'!A713)</f>
        <v/>
      </c>
      <c r="F714" s="5" t="str">
        <f>IFERROR(VLOOKUP($E714, 'HS Info'!$A:$D, 4, FALSE), IF($E714="", "", "Not in HS Info"))</f>
        <v/>
      </c>
      <c r="G714" t="str">
        <f>IF(_xlfn.MAXIFS(ACT!$K:$K, ACT!$B:$B, 'Vetting Master'!$C714)&gt;0, _xlfn.MAXIFS(ACT!$K:$K, ACT!$B:$B, 'Vetting Master'!$C714), IF($E714="", "", 0))</f>
        <v/>
      </c>
      <c r="H714" t="str">
        <f>IF(_xlfn.MAXIFS(ACT!$J:$J, ACT!$B:$B, 'Vetting Master'!$C714)&gt;0, _xlfn.MAXIFS(ACT!$J:$J, ACT!$B:$B, 'Vetting Master'!$C714), IF($E714="", "", 0))</f>
        <v/>
      </c>
      <c r="I714" t="str">
        <f>IF(_xlfn.MAXIFS('SLCC Placement'!K:K, 'SLCC Placement'!B:B, 'Vetting Master'!$C714)&gt;0, _xlfn.MAXIFS('SLCC Placement'!K:K, 'SLCC Placement'!B:B, 'Vetting Master'!$C714), IF($E714="", "", 0))</f>
        <v/>
      </c>
      <c r="J714" t="str">
        <f>IF(_xlfn.MAXIFS('SLCC Placement'!J:J, 'SLCC Placement'!B:B, 'Vetting Master'!$C714)&gt;0, _xlfn.MAXIFS('SLCC Placement'!J:J, 'SLCC Placement'!B:B, 'Vetting Master'!$C714), IF($E714="", "", 0))</f>
        <v/>
      </c>
      <c r="K714" s="5" t="str">
        <f>IFERROR(IF(AND(MATCH(C714,'AP Credit'!B:B,0)&gt;0, MATCH("ENGL 1010",'AP Credit'!J:J,0)&gt;0),"Yes","No"), IF($E714="", " ", "No"))</f>
        <v xml:space="preserve"> </v>
      </c>
      <c r="L714" s="11" t="str" cm="1">
        <f t="array" ref="L714">IF($E714="", "", _xlfn.IFNA(_xlfn.IFS( J714&gt;599,  "1210 - Verify C or Better",  AND(J714&gt;499, OR(I714&gt;13, G714&gt;17)), "1060 - Verify C or Better", AND( OR(G714&gt;17, I714&gt;13), OR(H714&gt;22, J714&gt;399)), "1050 - Verify C or Better", OR( H714&gt;21, J714&gt;299), "1010/1030/1040", OR( H714&gt;19, J714&gt;299), "1010/1030", OR( H714&gt;18, J714&gt;299), "1030"), "Verify C or better in Secondary Math 1,2,3"))</f>
        <v/>
      </c>
      <c r="M714" s="4" t="str">
        <f>IFERROR(VLOOKUP($E714, 'HS Info'!$A:$E, 5, FALSE), IF($E714="", "", "Not in HS Info"))</f>
        <v/>
      </c>
      <c r="N714" s="5" t="str">
        <f>IFERROR(VLOOKUP($C714,Holds!$C:$K, 2, FALSE), IF($E714="", "", 0))</f>
        <v/>
      </c>
      <c r="O714" s="7" t="str">
        <f>IF($E714="", "", _xlfn.XLOOKUP(C714, 'SLCC Student'!H:H, 'SLCC Student'!P:P, "Not Found", 0, 1))</f>
        <v/>
      </c>
      <c r="P714" s="5" t="str">
        <f>IFERROR(VLOOKUP($E714, 'SLCC Student'!$A:$Q, 10, FALSE), IF($E714="", "", "Not Admitted"))</f>
        <v/>
      </c>
      <c r="Q714" s="5" t="str">
        <f>IFERROR(VLOOKUP($E714,'SLCC Student'!$A:$Q,12,FALSE),IF($E714="","", "NotAdmitted"))</f>
        <v/>
      </c>
    </row>
    <row r="715" spans="1:17" x14ac:dyDescent="0.2">
      <c r="A715" s="5" t="str">
        <f>IFERROR(VLOOKUP($E715,'HS Info'!$A:$D,2,FALSE),IF($E715="","","Not in HS Info"))</f>
        <v/>
      </c>
      <c r="B715" s="6" t="str">
        <f>IFERROR(VLOOKUP($C715, 'SLCC Student'!$H:$R, 11, FALSE), IF($E715="", "",  "Not yet admitted"))</f>
        <v/>
      </c>
      <c r="C715" s="5" t="str">
        <f>IFERROR(VLOOKUP($E715,'SLCC Student'!$A:$R,8,FALSE), IF($E715="", "", "Not yet admitted"))</f>
        <v/>
      </c>
      <c r="D715" s="5" t="str">
        <f>IFERROR(VLOOKUP($E715, 'HS Info'!$A:$D, 3, FALSE), IF($E715="", "",  "Not in HS Info"))</f>
        <v/>
      </c>
      <c r="E715" t="str">
        <f>IF(ISBLANK('HS Info'!A714), "", 'HS Info'!A714)</f>
        <v/>
      </c>
      <c r="F715" s="5" t="str">
        <f>IFERROR(VLOOKUP($E715, 'HS Info'!$A:$D, 4, FALSE), IF($E715="", "", "Not in HS Info"))</f>
        <v/>
      </c>
      <c r="G715" t="str">
        <f>IF(_xlfn.MAXIFS(ACT!$K:$K, ACT!$B:$B, 'Vetting Master'!$C715)&gt;0, _xlfn.MAXIFS(ACT!$K:$K, ACT!$B:$B, 'Vetting Master'!$C715), IF($E715="", "", 0))</f>
        <v/>
      </c>
      <c r="H715" t="str">
        <f>IF(_xlfn.MAXIFS(ACT!$J:$J, ACT!$B:$B, 'Vetting Master'!$C715)&gt;0, _xlfn.MAXIFS(ACT!$J:$J, ACT!$B:$B, 'Vetting Master'!$C715), IF($E715="", "", 0))</f>
        <v/>
      </c>
      <c r="I715" t="str">
        <f>IF(_xlfn.MAXIFS('SLCC Placement'!K:K, 'SLCC Placement'!B:B, 'Vetting Master'!$C715)&gt;0, _xlfn.MAXIFS('SLCC Placement'!K:K, 'SLCC Placement'!B:B, 'Vetting Master'!$C715), IF($E715="", "", 0))</f>
        <v/>
      </c>
      <c r="J715" t="str">
        <f>IF(_xlfn.MAXIFS('SLCC Placement'!J:J, 'SLCC Placement'!B:B, 'Vetting Master'!$C715)&gt;0, _xlfn.MAXIFS('SLCC Placement'!J:J, 'SLCC Placement'!B:B, 'Vetting Master'!$C715), IF($E715="", "", 0))</f>
        <v/>
      </c>
      <c r="K715" s="5" t="str">
        <f>IFERROR(IF(AND(MATCH(C715,'AP Credit'!B:B,0)&gt;0, MATCH("ENGL 1010",'AP Credit'!J:J,0)&gt;0),"Yes","No"), IF($E715="", " ", "No"))</f>
        <v xml:space="preserve"> </v>
      </c>
      <c r="L715" s="11" t="str" cm="1">
        <f t="array" ref="L715">IF($E715="", "", _xlfn.IFNA(_xlfn.IFS( J715&gt;599,  "1210 - Verify C or Better",  AND(J715&gt;499, OR(I715&gt;13, G715&gt;17)), "1060 - Verify C or Better", AND( OR(G715&gt;17, I715&gt;13), OR(H715&gt;22, J715&gt;399)), "1050 - Verify C or Better", OR( H715&gt;21, J715&gt;299), "1010/1030/1040", OR( H715&gt;19, J715&gt;299), "1010/1030", OR( H715&gt;18, J715&gt;299), "1030"), "Verify C or better in Secondary Math 1,2,3"))</f>
        <v/>
      </c>
      <c r="M715" s="4" t="str">
        <f>IFERROR(VLOOKUP($E715, 'HS Info'!$A:$E, 5, FALSE), IF($E715="", "", "Not in HS Info"))</f>
        <v/>
      </c>
      <c r="N715" s="5" t="str">
        <f>IFERROR(VLOOKUP($C715,Holds!$C:$K, 2, FALSE), IF($E715="", "", 0))</f>
        <v/>
      </c>
      <c r="O715" s="7" t="str">
        <f>IF($E715="", "", _xlfn.XLOOKUP(C715, 'SLCC Student'!H:H, 'SLCC Student'!P:P, "Not Found", 0, 1))</f>
        <v/>
      </c>
      <c r="P715" s="5" t="str">
        <f>IFERROR(VLOOKUP($E715, 'SLCC Student'!$A:$Q, 10, FALSE), IF($E715="", "", "Not Admitted"))</f>
        <v/>
      </c>
      <c r="Q715" s="5" t="str">
        <f>IFERROR(VLOOKUP($E715,'SLCC Student'!$A:$Q,12,FALSE),IF($E715="","", "NotAdmitted"))</f>
        <v/>
      </c>
    </row>
    <row r="716" spans="1:17" x14ac:dyDescent="0.2">
      <c r="A716" s="5" t="str">
        <f>IFERROR(VLOOKUP($E716,'HS Info'!$A:$D,2,FALSE),IF($E716="","","Not in HS Info"))</f>
        <v/>
      </c>
      <c r="B716" s="6" t="str">
        <f>IFERROR(VLOOKUP($C716, 'SLCC Student'!$H:$R, 11, FALSE), IF($E716="", "",  "Not yet admitted"))</f>
        <v/>
      </c>
      <c r="C716" s="5" t="str">
        <f>IFERROR(VLOOKUP($E716,'SLCC Student'!$A:$R,8,FALSE), IF($E716="", "", "Not yet admitted"))</f>
        <v/>
      </c>
      <c r="D716" s="5" t="str">
        <f>IFERROR(VLOOKUP($E716, 'HS Info'!$A:$D, 3, FALSE), IF($E716="", "",  "Not in HS Info"))</f>
        <v/>
      </c>
      <c r="E716" t="str">
        <f>IF(ISBLANK('HS Info'!A715), "", 'HS Info'!A715)</f>
        <v/>
      </c>
      <c r="F716" s="5" t="str">
        <f>IFERROR(VLOOKUP($E716, 'HS Info'!$A:$D, 4, FALSE), IF($E716="", "", "Not in HS Info"))</f>
        <v/>
      </c>
      <c r="G716" t="str">
        <f>IF(_xlfn.MAXIFS(ACT!$K:$K, ACT!$B:$B, 'Vetting Master'!$C716)&gt;0, _xlfn.MAXIFS(ACT!$K:$K, ACT!$B:$B, 'Vetting Master'!$C716), IF($E716="", "", 0))</f>
        <v/>
      </c>
      <c r="H716" t="str">
        <f>IF(_xlfn.MAXIFS(ACT!$J:$J, ACT!$B:$B, 'Vetting Master'!$C716)&gt;0, _xlfn.MAXIFS(ACT!$J:$J, ACT!$B:$B, 'Vetting Master'!$C716), IF($E716="", "", 0))</f>
        <v/>
      </c>
      <c r="I716" t="str">
        <f>IF(_xlfn.MAXIFS('SLCC Placement'!K:K, 'SLCC Placement'!B:B, 'Vetting Master'!$C716)&gt;0, _xlfn.MAXIFS('SLCC Placement'!K:K, 'SLCC Placement'!B:B, 'Vetting Master'!$C716), IF($E716="", "", 0))</f>
        <v/>
      </c>
      <c r="J716" t="str">
        <f>IF(_xlfn.MAXIFS('SLCC Placement'!J:J, 'SLCC Placement'!B:B, 'Vetting Master'!$C716)&gt;0, _xlfn.MAXIFS('SLCC Placement'!J:J, 'SLCC Placement'!B:B, 'Vetting Master'!$C716), IF($E716="", "", 0))</f>
        <v/>
      </c>
      <c r="K716" s="5" t="str">
        <f>IFERROR(IF(AND(MATCH(C716,'AP Credit'!B:B,0)&gt;0, MATCH("ENGL 1010",'AP Credit'!J:J,0)&gt;0),"Yes","No"), IF($E716="", " ", "No"))</f>
        <v xml:space="preserve"> </v>
      </c>
      <c r="L716" s="11" t="str" cm="1">
        <f t="array" ref="L716">IF($E716="", "", _xlfn.IFNA(_xlfn.IFS( J716&gt;599,  "1210 - Verify C or Better",  AND(J716&gt;499, OR(I716&gt;13, G716&gt;17)), "1060 - Verify C or Better", AND( OR(G716&gt;17, I716&gt;13), OR(H716&gt;22, J716&gt;399)), "1050 - Verify C or Better", OR( H716&gt;21, J716&gt;299), "1010/1030/1040", OR( H716&gt;19, J716&gt;299), "1010/1030", OR( H716&gt;18, J716&gt;299), "1030"), "Verify C or better in Secondary Math 1,2,3"))</f>
        <v/>
      </c>
      <c r="M716" s="4" t="str">
        <f>IFERROR(VLOOKUP($E716, 'HS Info'!$A:$E, 5, FALSE), IF($E716="", "", "Not in HS Info"))</f>
        <v/>
      </c>
      <c r="N716" s="5" t="str">
        <f>IFERROR(VLOOKUP($C716,Holds!$C:$K, 2, FALSE), IF($E716="", "", 0))</f>
        <v/>
      </c>
      <c r="O716" s="7" t="str">
        <f>IF($E716="", "", _xlfn.XLOOKUP(C716, 'SLCC Student'!H:H, 'SLCC Student'!P:P, "Not Found", 0, 1))</f>
        <v/>
      </c>
      <c r="P716" s="5" t="str">
        <f>IFERROR(VLOOKUP($E716, 'SLCC Student'!$A:$Q, 10, FALSE), IF($E716="", "", "Not Admitted"))</f>
        <v/>
      </c>
      <c r="Q716" s="5" t="str">
        <f>IFERROR(VLOOKUP($E716,'SLCC Student'!$A:$Q,12,FALSE),IF($E716="","", "NotAdmitted"))</f>
        <v/>
      </c>
    </row>
    <row r="717" spans="1:17" x14ac:dyDescent="0.2">
      <c r="A717" s="5" t="str">
        <f>IFERROR(VLOOKUP($E717,'HS Info'!$A:$D,2,FALSE),IF($E717="","","Not in HS Info"))</f>
        <v/>
      </c>
      <c r="B717" s="6" t="str">
        <f>IFERROR(VLOOKUP($C717, 'SLCC Student'!$H:$R, 11, FALSE), IF($E717="", "",  "Not yet admitted"))</f>
        <v/>
      </c>
      <c r="C717" s="5" t="str">
        <f>IFERROR(VLOOKUP($E717,'SLCC Student'!$A:$R,8,FALSE), IF($E717="", "", "Not yet admitted"))</f>
        <v/>
      </c>
      <c r="D717" s="5" t="str">
        <f>IFERROR(VLOOKUP($E717, 'HS Info'!$A:$D, 3, FALSE), IF($E717="", "",  "Not in HS Info"))</f>
        <v/>
      </c>
      <c r="E717" t="str">
        <f>IF(ISBLANK('HS Info'!A716), "", 'HS Info'!A716)</f>
        <v/>
      </c>
      <c r="F717" s="5" t="str">
        <f>IFERROR(VLOOKUP($E717, 'HS Info'!$A:$D, 4, FALSE), IF($E717="", "", "Not in HS Info"))</f>
        <v/>
      </c>
      <c r="G717" t="str">
        <f>IF(_xlfn.MAXIFS(ACT!$K:$K, ACT!$B:$B, 'Vetting Master'!$C717)&gt;0, _xlfn.MAXIFS(ACT!$K:$K, ACT!$B:$B, 'Vetting Master'!$C717), IF($E717="", "", 0))</f>
        <v/>
      </c>
      <c r="H717" t="str">
        <f>IF(_xlfn.MAXIFS(ACT!$J:$J, ACT!$B:$B, 'Vetting Master'!$C717)&gt;0, _xlfn.MAXIFS(ACT!$J:$J, ACT!$B:$B, 'Vetting Master'!$C717), IF($E717="", "", 0))</f>
        <v/>
      </c>
      <c r="I717" t="str">
        <f>IF(_xlfn.MAXIFS('SLCC Placement'!K:K, 'SLCC Placement'!B:B, 'Vetting Master'!$C717)&gt;0, _xlfn.MAXIFS('SLCC Placement'!K:K, 'SLCC Placement'!B:B, 'Vetting Master'!$C717), IF($E717="", "", 0))</f>
        <v/>
      </c>
      <c r="J717" t="str">
        <f>IF(_xlfn.MAXIFS('SLCC Placement'!J:J, 'SLCC Placement'!B:B, 'Vetting Master'!$C717)&gt;0, _xlfn.MAXIFS('SLCC Placement'!J:J, 'SLCC Placement'!B:B, 'Vetting Master'!$C717), IF($E717="", "", 0))</f>
        <v/>
      </c>
      <c r="K717" s="5" t="str">
        <f>IFERROR(IF(AND(MATCH(C717,'AP Credit'!B:B,0)&gt;0, MATCH("ENGL 1010",'AP Credit'!J:J,0)&gt;0),"Yes","No"), IF($E717="", " ", "No"))</f>
        <v xml:space="preserve"> </v>
      </c>
      <c r="L717" s="11" t="str" cm="1">
        <f t="array" ref="L717">IF($E717="", "", _xlfn.IFNA(_xlfn.IFS( J717&gt;599,  "1210 - Verify C or Better",  AND(J717&gt;499, OR(I717&gt;13, G717&gt;17)), "1060 - Verify C or Better", AND( OR(G717&gt;17, I717&gt;13), OR(H717&gt;22, J717&gt;399)), "1050 - Verify C or Better", OR( H717&gt;21, J717&gt;299), "1010/1030/1040", OR( H717&gt;19, J717&gt;299), "1010/1030", OR( H717&gt;18, J717&gt;299), "1030"), "Verify C or better in Secondary Math 1,2,3"))</f>
        <v/>
      </c>
      <c r="M717" s="4" t="str">
        <f>IFERROR(VLOOKUP($E717, 'HS Info'!$A:$E, 5, FALSE), IF($E717="", "", "Not in HS Info"))</f>
        <v/>
      </c>
      <c r="N717" s="5" t="str">
        <f>IFERROR(VLOOKUP($C717,Holds!$C:$K, 2, FALSE), IF($E717="", "", 0))</f>
        <v/>
      </c>
      <c r="O717" s="7" t="str">
        <f>IF($E717="", "", _xlfn.XLOOKUP(C717, 'SLCC Student'!H:H, 'SLCC Student'!P:P, "Not Found", 0, 1))</f>
        <v/>
      </c>
      <c r="P717" s="5" t="str">
        <f>IFERROR(VLOOKUP($E717, 'SLCC Student'!$A:$Q, 10, FALSE), IF($E717="", "", "Not Admitted"))</f>
        <v/>
      </c>
      <c r="Q717" s="5" t="str">
        <f>IFERROR(VLOOKUP($E717,'SLCC Student'!$A:$Q,12,FALSE),IF($E717="","", "NotAdmitted"))</f>
        <v/>
      </c>
    </row>
    <row r="718" spans="1:17" x14ac:dyDescent="0.2">
      <c r="A718" s="5" t="str">
        <f>IFERROR(VLOOKUP($E718,'HS Info'!$A:$D,2,FALSE),IF($E718="","","Not in HS Info"))</f>
        <v/>
      </c>
      <c r="B718" s="6" t="str">
        <f>IFERROR(VLOOKUP($C718, 'SLCC Student'!$H:$R, 11, FALSE), IF($E718="", "",  "Not yet admitted"))</f>
        <v/>
      </c>
      <c r="C718" s="5" t="str">
        <f>IFERROR(VLOOKUP($E718,'SLCC Student'!$A:$R,8,FALSE), IF($E718="", "", "Not yet admitted"))</f>
        <v/>
      </c>
      <c r="D718" s="5" t="str">
        <f>IFERROR(VLOOKUP($E718, 'HS Info'!$A:$D, 3, FALSE), IF($E718="", "",  "Not in HS Info"))</f>
        <v/>
      </c>
      <c r="E718" t="str">
        <f>IF(ISBLANK('HS Info'!A717), "", 'HS Info'!A717)</f>
        <v/>
      </c>
      <c r="F718" s="5" t="str">
        <f>IFERROR(VLOOKUP($E718, 'HS Info'!$A:$D, 4, FALSE), IF($E718="", "", "Not in HS Info"))</f>
        <v/>
      </c>
      <c r="G718" t="str">
        <f>IF(_xlfn.MAXIFS(ACT!$K:$K, ACT!$B:$B, 'Vetting Master'!$C718)&gt;0, _xlfn.MAXIFS(ACT!$K:$K, ACT!$B:$B, 'Vetting Master'!$C718), IF($E718="", "", 0))</f>
        <v/>
      </c>
      <c r="H718" t="str">
        <f>IF(_xlfn.MAXIFS(ACT!$J:$J, ACT!$B:$B, 'Vetting Master'!$C718)&gt;0, _xlfn.MAXIFS(ACT!$J:$J, ACT!$B:$B, 'Vetting Master'!$C718), IF($E718="", "", 0))</f>
        <v/>
      </c>
      <c r="I718" t="str">
        <f>IF(_xlfn.MAXIFS('SLCC Placement'!K:K, 'SLCC Placement'!B:B, 'Vetting Master'!$C718)&gt;0, _xlfn.MAXIFS('SLCC Placement'!K:K, 'SLCC Placement'!B:B, 'Vetting Master'!$C718), IF($E718="", "", 0))</f>
        <v/>
      </c>
      <c r="J718" t="str">
        <f>IF(_xlfn.MAXIFS('SLCC Placement'!J:J, 'SLCC Placement'!B:B, 'Vetting Master'!$C718)&gt;0, _xlfn.MAXIFS('SLCC Placement'!J:J, 'SLCC Placement'!B:B, 'Vetting Master'!$C718), IF($E718="", "", 0))</f>
        <v/>
      </c>
      <c r="K718" s="5" t="str">
        <f>IFERROR(IF(AND(MATCH(C718,'AP Credit'!B:B,0)&gt;0, MATCH("ENGL 1010",'AP Credit'!J:J,0)&gt;0),"Yes","No"), IF($E718="", " ", "No"))</f>
        <v xml:space="preserve"> </v>
      </c>
      <c r="L718" s="11" t="str" cm="1">
        <f t="array" ref="L718">IF($E718="", "", _xlfn.IFNA(_xlfn.IFS( J718&gt;599,  "1210 - Verify C or Better",  AND(J718&gt;499, OR(I718&gt;13, G718&gt;17)), "1060 - Verify C or Better", AND( OR(G718&gt;17, I718&gt;13), OR(H718&gt;22, J718&gt;399)), "1050 - Verify C or Better", OR( H718&gt;21, J718&gt;299), "1010/1030/1040", OR( H718&gt;19, J718&gt;299), "1010/1030", OR( H718&gt;18, J718&gt;299), "1030"), "Verify C or better in Secondary Math 1,2,3"))</f>
        <v/>
      </c>
      <c r="M718" s="4" t="str">
        <f>IFERROR(VLOOKUP($E718, 'HS Info'!$A:$E, 5, FALSE), IF($E718="", "", "Not in HS Info"))</f>
        <v/>
      </c>
      <c r="N718" s="5" t="str">
        <f>IFERROR(VLOOKUP($C718,Holds!$C:$K, 2, FALSE), IF($E718="", "", 0))</f>
        <v/>
      </c>
      <c r="O718" s="7" t="str">
        <f>IF($E718="", "", _xlfn.XLOOKUP(C718, 'SLCC Student'!H:H, 'SLCC Student'!P:P, "Not Found", 0, 1))</f>
        <v/>
      </c>
      <c r="P718" s="5" t="str">
        <f>IFERROR(VLOOKUP($E718, 'SLCC Student'!$A:$Q, 10, FALSE), IF($E718="", "", "Not Admitted"))</f>
        <v/>
      </c>
      <c r="Q718" s="5" t="str">
        <f>IFERROR(VLOOKUP($E718,'SLCC Student'!$A:$Q,12,FALSE),IF($E718="","", "NotAdmitted"))</f>
        <v/>
      </c>
    </row>
    <row r="719" spans="1:17" x14ac:dyDescent="0.2">
      <c r="A719" s="5" t="str">
        <f>IFERROR(VLOOKUP($E719,'HS Info'!$A:$D,2,FALSE),IF($E719="","","Not in HS Info"))</f>
        <v/>
      </c>
      <c r="B719" s="6" t="str">
        <f>IFERROR(VLOOKUP($C719, 'SLCC Student'!$H:$R, 11, FALSE), IF($E719="", "",  "Not yet admitted"))</f>
        <v/>
      </c>
      <c r="C719" s="5" t="str">
        <f>IFERROR(VLOOKUP($E719,'SLCC Student'!$A:$R,8,FALSE), IF($E719="", "", "Not yet admitted"))</f>
        <v/>
      </c>
      <c r="D719" s="5" t="str">
        <f>IFERROR(VLOOKUP($E719, 'HS Info'!$A:$D, 3, FALSE), IF($E719="", "",  "Not in HS Info"))</f>
        <v/>
      </c>
      <c r="E719" t="str">
        <f>IF(ISBLANK('HS Info'!A718), "", 'HS Info'!A718)</f>
        <v/>
      </c>
      <c r="F719" s="5" t="str">
        <f>IFERROR(VLOOKUP($E719, 'HS Info'!$A:$D, 4, FALSE), IF($E719="", "", "Not in HS Info"))</f>
        <v/>
      </c>
      <c r="G719" t="str">
        <f>IF(_xlfn.MAXIFS(ACT!$K:$K, ACT!$B:$B, 'Vetting Master'!$C719)&gt;0, _xlfn.MAXIFS(ACT!$K:$K, ACT!$B:$B, 'Vetting Master'!$C719), IF($E719="", "", 0))</f>
        <v/>
      </c>
      <c r="H719" t="str">
        <f>IF(_xlfn.MAXIFS(ACT!$J:$J, ACT!$B:$B, 'Vetting Master'!$C719)&gt;0, _xlfn.MAXIFS(ACT!$J:$J, ACT!$B:$B, 'Vetting Master'!$C719), IF($E719="", "", 0))</f>
        <v/>
      </c>
      <c r="I719" t="str">
        <f>IF(_xlfn.MAXIFS('SLCC Placement'!K:K, 'SLCC Placement'!B:B, 'Vetting Master'!$C719)&gt;0, _xlfn.MAXIFS('SLCC Placement'!K:K, 'SLCC Placement'!B:B, 'Vetting Master'!$C719), IF($E719="", "", 0))</f>
        <v/>
      </c>
      <c r="J719" t="str">
        <f>IF(_xlfn.MAXIFS('SLCC Placement'!J:J, 'SLCC Placement'!B:B, 'Vetting Master'!$C719)&gt;0, _xlfn.MAXIFS('SLCC Placement'!J:J, 'SLCC Placement'!B:B, 'Vetting Master'!$C719), IF($E719="", "", 0))</f>
        <v/>
      </c>
      <c r="K719" s="5" t="str">
        <f>IFERROR(IF(AND(MATCH(C719,'AP Credit'!B:B,0)&gt;0, MATCH("ENGL 1010",'AP Credit'!J:J,0)&gt;0),"Yes","No"), IF($E719="", " ", "No"))</f>
        <v xml:space="preserve"> </v>
      </c>
      <c r="L719" s="11" t="str" cm="1">
        <f t="array" ref="L719">IF($E719="", "", _xlfn.IFNA(_xlfn.IFS( J719&gt;599,  "1210 - Verify C or Better",  AND(J719&gt;499, OR(I719&gt;13, G719&gt;17)), "1060 - Verify C or Better", AND( OR(G719&gt;17, I719&gt;13), OR(H719&gt;22, J719&gt;399)), "1050 - Verify C or Better", OR( H719&gt;21, J719&gt;299), "1010/1030/1040", OR( H719&gt;19, J719&gt;299), "1010/1030", OR( H719&gt;18, J719&gt;299), "1030"), "Verify C or better in Secondary Math 1,2,3"))</f>
        <v/>
      </c>
      <c r="M719" s="4" t="str">
        <f>IFERROR(VLOOKUP($E719, 'HS Info'!$A:$E, 5, FALSE), IF($E719="", "", "Not in HS Info"))</f>
        <v/>
      </c>
      <c r="N719" s="5" t="str">
        <f>IFERROR(VLOOKUP($C719,Holds!$C:$K, 2, FALSE), IF($E719="", "", 0))</f>
        <v/>
      </c>
      <c r="O719" s="7" t="str">
        <f>IF($E719="", "", _xlfn.XLOOKUP(C719, 'SLCC Student'!H:H, 'SLCC Student'!P:P, "Not Found", 0, 1))</f>
        <v/>
      </c>
      <c r="P719" s="5" t="str">
        <f>IFERROR(VLOOKUP($E719, 'SLCC Student'!$A:$Q, 10, FALSE), IF($E719="", "", "Not Admitted"))</f>
        <v/>
      </c>
      <c r="Q719" s="5" t="str">
        <f>IFERROR(VLOOKUP($E719,'SLCC Student'!$A:$Q,12,FALSE),IF($E719="","", "NotAdmitted"))</f>
        <v/>
      </c>
    </row>
    <row r="720" spans="1:17" x14ac:dyDescent="0.2">
      <c r="A720" s="5" t="str">
        <f>IFERROR(VLOOKUP($E720,'HS Info'!$A:$D,2,FALSE),IF($E720="","","Not in HS Info"))</f>
        <v/>
      </c>
      <c r="B720" s="6" t="str">
        <f>IFERROR(VLOOKUP($C720, 'SLCC Student'!$H:$R, 11, FALSE), IF($E720="", "",  "Not yet admitted"))</f>
        <v/>
      </c>
      <c r="C720" s="5" t="str">
        <f>IFERROR(VLOOKUP($E720,'SLCC Student'!$A:$R,8,FALSE), IF($E720="", "", "Not yet admitted"))</f>
        <v/>
      </c>
      <c r="D720" s="5" t="str">
        <f>IFERROR(VLOOKUP($E720, 'HS Info'!$A:$D, 3, FALSE), IF($E720="", "",  "Not in HS Info"))</f>
        <v/>
      </c>
      <c r="E720" t="str">
        <f>IF(ISBLANK('HS Info'!A719), "", 'HS Info'!A719)</f>
        <v/>
      </c>
      <c r="F720" s="5" t="str">
        <f>IFERROR(VLOOKUP($E720, 'HS Info'!$A:$D, 4, FALSE), IF($E720="", "", "Not in HS Info"))</f>
        <v/>
      </c>
      <c r="G720" t="str">
        <f>IF(_xlfn.MAXIFS(ACT!$K:$K, ACT!$B:$B, 'Vetting Master'!$C720)&gt;0, _xlfn.MAXIFS(ACT!$K:$K, ACT!$B:$B, 'Vetting Master'!$C720), IF($E720="", "", 0))</f>
        <v/>
      </c>
      <c r="H720" t="str">
        <f>IF(_xlfn.MAXIFS(ACT!$J:$J, ACT!$B:$B, 'Vetting Master'!$C720)&gt;0, _xlfn.MAXIFS(ACT!$J:$J, ACT!$B:$B, 'Vetting Master'!$C720), IF($E720="", "", 0))</f>
        <v/>
      </c>
      <c r="I720" t="str">
        <f>IF(_xlfn.MAXIFS('SLCC Placement'!K:K, 'SLCC Placement'!B:B, 'Vetting Master'!$C720)&gt;0, _xlfn.MAXIFS('SLCC Placement'!K:K, 'SLCC Placement'!B:B, 'Vetting Master'!$C720), IF($E720="", "", 0))</f>
        <v/>
      </c>
      <c r="J720" t="str">
        <f>IF(_xlfn.MAXIFS('SLCC Placement'!J:J, 'SLCC Placement'!B:B, 'Vetting Master'!$C720)&gt;0, _xlfn.MAXIFS('SLCC Placement'!J:J, 'SLCC Placement'!B:B, 'Vetting Master'!$C720), IF($E720="", "", 0))</f>
        <v/>
      </c>
      <c r="K720" s="5" t="str">
        <f>IFERROR(IF(AND(MATCH(C720,'AP Credit'!B:B,0)&gt;0, MATCH("ENGL 1010",'AP Credit'!J:J,0)&gt;0),"Yes","No"), IF($E720="", " ", "No"))</f>
        <v xml:space="preserve"> </v>
      </c>
      <c r="L720" s="11" t="str" cm="1">
        <f t="array" ref="L720">IF($E720="", "", _xlfn.IFNA(_xlfn.IFS( J720&gt;599,  "1210 - Verify C or Better",  AND(J720&gt;499, OR(I720&gt;13, G720&gt;17)), "1060 - Verify C or Better", AND( OR(G720&gt;17, I720&gt;13), OR(H720&gt;22, J720&gt;399)), "1050 - Verify C or Better", OR( H720&gt;21, J720&gt;299), "1010/1030/1040", OR( H720&gt;19, J720&gt;299), "1010/1030", OR( H720&gt;18, J720&gt;299), "1030"), "Verify C or better in Secondary Math 1,2,3"))</f>
        <v/>
      </c>
      <c r="M720" s="4" t="str">
        <f>IFERROR(VLOOKUP($E720, 'HS Info'!$A:$E, 5, FALSE), IF($E720="", "", "Not in HS Info"))</f>
        <v/>
      </c>
      <c r="N720" s="5" t="str">
        <f>IFERROR(VLOOKUP($C720,Holds!$C:$K, 2, FALSE), IF($E720="", "", 0))</f>
        <v/>
      </c>
      <c r="O720" s="7" t="str">
        <f>IF($E720="", "", _xlfn.XLOOKUP(C720, 'SLCC Student'!H:H, 'SLCC Student'!P:P, "Not Found", 0, 1))</f>
        <v/>
      </c>
      <c r="P720" s="5" t="str">
        <f>IFERROR(VLOOKUP($E720, 'SLCC Student'!$A:$Q, 10, FALSE), IF($E720="", "", "Not Admitted"))</f>
        <v/>
      </c>
      <c r="Q720" s="5" t="str">
        <f>IFERROR(VLOOKUP($E720,'SLCC Student'!$A:$Q,12,FALSE),IF($E720="","", "NotAdmitted"))</f>
        <v/>
      </c>
    </row>
    <row r="721" spans="1:17" x14ac:dyDescent="0.2">
      <c r="A721" s="5" t="str">
        <f>IFERROR(VLOOKUP($E721,'HS Info'!$A:$D,2,FALSE),IF($E721="","","Not in HS Info"))</f>
        <v/>
      </c>
      <c r="B721" s="6" t="str">
        <f>IFERROR(VLOOKUP($C721, 'SLCC Student'!$H:$R, 11, FALSE), IF($E721="", "",  "Not yet admitted"))</f>
        <v/>
      </c>
      <c r="C721" s="5" t="str">
        <f>IFERROR(VLOOKUP($E721,'SLCC Student'!$A:$R,8,FALSE), IF($E721="", "", "Not yet admitted"))</f>
        <v/>
      </c>
      <c r="D721" s="5" t="str">
        <f>IFERROR(VLOOKUP($E721, 'HS Info'!$A:$D, 3, FALSE), IF($E721="", "",  "Not in HS Info"))</f>
        <v/>
      </c>
      <c r="E721" t="str">
        <f>IF(ISBLANK('HS Info'!A720), "", 'HS Info'!A720)</f>
        <v/>
      </c>
      <c r="F721" s="5" t="str">
        <f>IFERROR(VLOOKUP($E721, 'HS Info'!$A:$D, 4, FALSE), IF($E721="", "", "Not in HS Info"))</f>
        <v/>
      </c>
      <c r="G721" t="str">
        <f>IF(_xlfn.MAXIFS(ACT!$K:$K, ACT!$B:$B, 'Vetting Master'!$C721)&gt;0, _xlfn.MAXIFS(ACT!$K:$K, ACT!$B:$B, 'Vetting Master'!$C721), IF($E721="", "", 0))</f>
        <v/>
      </c>
      <c r="H721" t="str">
        <f>IF(_xlfn.MAXIFS(ACT!$J:$J, ACT!$B:$B, 'Vetting Master'!$C721)&gt;0, _xlfn.MAXIFS(ACT!$J:$J, ACT!$B:$B, 'Vetting Master'!$C721), IF($E721="", "", 0))</f>
        <v/>
      </c>
      <c r="I721" t="str">
        <f>IF(_xlfn.MAXIFS('SLCC Placement'!K:K, 'SLCC Placement'!B:B, 'Vetting Master'!$C721)&gt;0, _xlfn.MAXIFS('SLCC Placement'!K:K, 'SLCC Placement'!B:B, 'Vetting Master'!$C721), IF($E721="", "", 0))</f>
        <v/>
      </c>
      <c r="J721" t="str">
        <f>IF(_xlfn.MAXIFS('SLCC Placement'!J:J, 'SLCC Placement'!B:B, 'Vetting Master'!$C721)&gt;0, _xlfn.MAXIFS('SLCC Placement'!J:J, 'SLCC Placement'!B:B, 'Vetting Master'!$C721), IF($E721="", "", 0))</f>
        <v/>
      </c>
      <c r="K721" s="5" t="str">
        <f>IFERROR(IF(AND(MATCH(C721,'AP Credit'!B:B,0)&gt;0, MATCH("ENGL 1010",'AP Credit'!J:J,0)&gt;0),"Yes","No"), IF($E721="", " ", "No"))</f>
        <v xml:space="preserve"> </v>
      </c>
      <c r="L721" s="11" t="str" cm="1">
        <f t="array" ref="L721">IF($E721="", "", _xlfn.IFNA(_xlfn.IFS( J721&gt;599,  "1210 - Verify C or Better",  AND(J721&gt;499, OR(I721&gt;13, G721&gt;17)), "1060 - Verify C or Better", AND( OR(G721&gt;17, I721&gt;13), OR(H721&gt;22, J721&gt;399)), "1050 - Verify C or Better", OR( H721&gt;21, J721&gt;299), "1010/1030/1040", OR( H721&gt;19, J721&gt;299), "1010/1030", OR( H721&gt;18, J721&gt;299), "1030"), "Verify C or better in Secondary Math 1,2,3"))</f>
        <v/>
      </c>
      <c r="M721" s="4" t="str">
        <f>IFERROR(VLOOKUP($E721, 'HS Info'!$A:$E, 5, FALSE), IF($E721="", "", "Not in HS Info"))</f>
        <v/>
      </c>
      <c r="N721" s="5" t="str">
        <f>IFERROR(VLOOKUP($C721,Holds!$C:$K, 2, FALSE), IF($E721="", "", 0))</f>
        <v/>
      </c>
      <c r="O721" s="7" t="str">
        <f>IF($E721="", "", _xlfn.XLOOKUP(C721, 'SLCC Student'!H:H, 'SLCC Student'!P:P, "Not Found", 0, 1))</f>
        <v/>
      </c>
      <c r="P721" s="5" t="str">
        <f>IFERROR(VLOOKUP($E721, 'SLCC Student'!$A:$Q, 10, FALSE), IF($E721="", "", "Not Admitted"))</f>
        <v/>
      </c>
      <c r="Q721" s="5" t="str">
        <f>IFERROR(VLOOKUP($E721,'SLCC Student'!$A:$Q,12,FALSE),IF($E721="","", "NotAdmitted"))</f>
        <v/>
      </c>
    </row>
    <row r="722" spans="1:17" x14ac:dyDescent="0.2">
      <c r="A722" s="5" t="str">
        <f>IFERROR(VLOOKUP($E722,'HS Info'!$A:$D,2,FALSE),IF($E722="","","Not in HS Info"))</f>
        <v/>
      </c>
      <c r="B722" s="6" t="str">
        <f>IFERROR(VLOOKUP($C722, 'SLCC Student'!$H:$R, 11, FALSE), IF($E722="", "",  "Not yet admitted"))</f>
        <v/>
      </c>
      <c r="C722" s="5" t="str">
        <f>IFERROR(VLOOKUP($E722,'SLCC Student'!$A:$R,8,FALSE), IF($E722="", "", "Not yet admitted"))</f>
        <v/>
      </c>
      <c r="D722" s="5" t="str">
        <f>IFERROR(VLOOKUP($E722, 'HS Info'!$A:$D, 3, FALSE), IF($E722="", "",  "Not in HS Info"))</f>
        <v/>
      </c>
      <c r="E722" t="str">
        <f>IF(ISBLANK('HS Info'!A721), "", 'HS Info'!A721)</f>
        <v/>
      </c>
      <c r="F722" s="5" t="str">
        <f>IFERROR(VLOOKUP($E722, 'HS Info'!$A:$D, 4, FALSE), IF($E722="", "", "Not in HS Info"))</f>
        <v/>
      </c>
      <c r="G722" t="str">
        <f>IF(_xlfn.MAXIFS(ACT!$K:$K, ACT!$B:$B, 'Vetting Master'!$C722)&gt;0, _xlfn.MAXIFS(ACT!$K:$K, ACT!$B:$B, 'Vetting Master'!$C722), IF($E722="", "", 0))</f>
        <v/>
      </c>
      <c r="H722" t="str">
        <f>IF(_xlfn.MAXIFS(ACT!$J:$J, ACT!$B:$B, 'Vetting Master'!$C722)&gt;0, _xlfn.MAXIFS(ACT!$J:$J, ACT!$B:$B, 'Vetting Master'!$C722), IF($E722="", "", 0))</f>
        <v/>
      </c>
      <c r="I722" t="str">
        <f>IF(_xlfn.MAXIFS('SLCC Placement'!K:K, 'SLCC Placement'!B:B, 'Vetting Master'!$C722)&gt;0, _xlfn.MAXIFS('SLCC Placement'!K:K, 'SLCC Placement'!B:B, 'Vetting Master'!$C722), IF($E722="", "", 0))</f>
        <v/>
      </c>
      <c r="J722" t="str">
        <f>IF(_xlfn.MAXIFS('SLCC Placement'!J:J, 'SLCC Placement'!B:B, 'Vetting Master'!$C722)&gt;0, _xlfn.MAXIFS('SLCC Placement'!J:J, 'SLCC Placement'!B:B, 'Vetting Master'!$C722), IF($E722="", "", 0))</f>
        <v/>
      </c>
      <c r="K722" s="5" t="str">
        <f>IFERROR(IF(AND(MATCH(C722,'AP Credit'!B:B,0)&gt;0, MATCH("ENGL 1010",'AP Credit'!J:J,0)&gt;0),"Yes","No"), IF($E722="", " ", "No"))</f>
        <v xml:space="preserve"> </v>
      </c>
      <c r="L722" s="11" t="str" cm="1">
        <f t="array" ref="L722">IF($E722="", "", _xlfn.IFNA(_xlfn.IFS( J722&gt;599,  "1210 - Verify C or Better",  AND(J722&gt;499, OR(I722&gt;13, G722&gt;17)), "1060 - Verify C or Better", AND( OR(G722&gt;17, I722&gt;13), OR(H722&gt;22, J722&gt;399)), "1050 - Verify C or Better", OR( H722&gt;21, J722&gt;299), "1010/1030/1040", OR( H722&gt;19, J722&gt;299), "1010/1030", OR( H722&gt;18, J722&gt;299), "1030"), "Verify C or better in Secondary Math 1,2,3"))</f>
        <v/>
      </c>
      <c r="M722" s="4" t="str">
        <f>IFERROR(VLOOKUP($E722, 'HS Info'!$A:$E, 5, FALSE), IF($E722="", "", "Not in HS Info"))</f>
        <v/>
      </c>
      <c r="N722" s="5" t="str">
        <f>IFERROR(VLOOKUP($C722,Holds!$C:$K, 2, FALSE), IF($E722="", "", 0))</f>
        <v/>
      </c>
      <c r="O722" s="7" t="str">
        <f>IF($E722="", "", _xlfn.XLOOKUP(C722, 'SLCC Student'!H:H, 'SLCC Student'!P:P, "Not Found", 0, 1))</f>
        <v/>
      </c>
      <c r="P722" s="5" t="str">
        <f>IFERROR(VLOOKUP($E722, 'SLCC Student'!$A:$Q, 10, FALSE), IF($E722="", "", "Not Admitted"))</f>
        <v/>
      </c>
      <c r="Q722" s="5" t="str">
        <f>IFERROR(VLOOKUP($E722,'SLCC Student'!$A:$Q,12,FALSE),IF($E722="","", "NotAdmitted"))</f>
        <v/>
      </c>
    </row>
    <row r="723" spans="1:17" x14ac:dyDescent="0.2">
      <c r="A723" s="5" t="str">
        <f>IFERROR(VLOOKUP($E723,'HS Info'!$A:$D,2,FALSE),IF($E723="","","Not in HS Info"))</f>
        <v/>
      </c>
      <c r="B723" s="6" t="str">
        <f>IFERROR(VLOOKUP($C723, 'SLCC Student'!$H:$R, 11, FALSE), IF($E723="", "",  "Not yet admitted"))</f>
        <v/>
      </c>
      <c r="C723" s="5" t="str">
        <f>IFERROR(VLOOKUP($E723,'SLCC Student'!$A:$R,8,FALSE), IF($E723="", "", "Not yet admitted"))</f>
        <v/>
      </c>
      <c r="D723" s="5" t="str">
        <f>IFERROR(VLOOKUP($E723, 'HS Info'!$A:$D, 3, FALSE), IF($E723="", "",  "Not in HS Info"))</f>
        <v/>
      </c>
      <c r="E723" t="str">
        <f>IF(ISBLANK('HS Info'!A722), "", 'HS Info'!A722)</f>
        <v/>
      </c>
      <c r="F723" s="5" t="str">
        <f>IFERROR(VLOOKUP($E723, 'HS Info'!$A:$D, 4, FALSE), IF($E723="", "", "Not in HS Info"))</f>
        <v/>
      </c>
      <c r="G723" t="str">
        <f>IF(_xlfn.MAXIFS(ACT!$K:$K, ACT!$B:$B, 'Vetting Master'!$C723)&gt;0, _xlfn.MAXIFS(ACT!$K:$K, ACT!$B:$B, 'Vetting Master'!$C723), IF($E723="", "", 0))</f>
        <v/>
      </c>
      <c r="H723" t="str">
        <f>IF(_xlfn.MAXIFS(ACT!$J:$J, ACT!$B:$B, 'Vetting Master'!$C723)&gt;0, _xlfn.MAXIFS(ACT!$J:$J, ACT!$B:$B, 'Vetting Master'!$C723), IF($E723="", "", 0))</f>
        <v/>
      </c>
      <c r="I723" t="str">
        <f>IF(_xlfn.MAXIFS('SLCC Placement'!K:K, 'SLCC Placement'!B:B, 'Vetting Master'!$C723)&gt;0, _xlfn.MAXIFS('SLCC Placement'!K:K, 'SLCC Placement'!B:B, 'Vetting Master'!$C723), IF($E723="", "", 0))</f>
        <v/>
      </c>
      <c r="J723" t="str">
        <f>IF(_xlfn.MAXIFS('SLCC Placement'!J:J, 'SLCC Placement'!B:B, 'Vetting Master'!$C723)&gt;0, _xlfn.MAXIFS('SLCC Placement'!J:J, 'SLCC Placement'!B:B, 'Vetting Master'!$C723), IF($E723="", "", 0))</f>
        <v/>
      </c>
      <c r="K723" s="5" t="str">
        <f>IFERROR(IF(AND(MATCH(C723,'AP Credit'!B:B,0)&gt;0, MATCH("ENGL 1010",'AP Credit'!J:J,0)&gt;0),"Yes","No"), IF($E723="", " ", "No"))</f>
        <v xml:space="preserve"> </v>
      </c>
      <c r="L723" s="11" t="str" cm="1">
        <f t="array" ref="L723">IF($E723="", "", _xlfn.IFNA(_xlfn.IFS( J723&gt;599,  "1210 - Verify C or Better",  AND(J723&gt;499, OR(I723&gt;13, G723&gt;17)), "1060 - Verify C or Better", AND( OR(G723&gt;17, I723&gt;13), OR(H723&gt;22, J723&gt;399)), "1050 - Verify C or Better", OR( H723&gt;21, J723&gt;299), "1010/1030/1040", OR( H723&gt;19, J723&gt;299), "1010/1030", OR( H723&gt;18, J723&gt;299), "1030"), "Verify C or better in Secondary Math 1,2,3"))</f>
        <v/>
      </c>
      <c r="M723" s="4" t="str">
        <f>IFERROR(VLOOKUP($E723, 'HS Info'!$A:$E, 5, FALSE), IF($E723="", "", "Not in HS Info"))</f>
        <v/>
      </c>
      <c r="N723" s="5" t="str">
        <f>IFERROR(VLOOKUP($C723,Holds!$C:$K, 2, FALSE), IF($E723="", "", 0))</f>
        <v/>
      </c>
      <c r="O723" s="7" t="str">
        <f>IF($E723="", "", _xlfn.XLOOKUP(C723, 'SLCC Student'!H:H, 'SLCC Student'!P:P, "Not Found", 0, 1))</f>
        <v/>
      </c>
      <c r="P723" s="5" t="str">
        <f>IFERROR(VLOOKUP($E723, 'SLCC Student'!$A:$Q, 10, FALSE), IF($E723="", "", "Not Admitted"))</f>
        <v/>
      </c>
      <c r="Q723" s="5" t="str">
        <f>IFERROR(VLOOKUP($E723,'SLCC Student'!$A:$Q,12,FALSE),IF($E723="","", "NotAdmitted"))</f>
        <v/>
      </c>
    </row>
    <row r="724" spans="1:17" x14ac:dyDescent="0.2">
      <c r="A724" s="5" t="str">
        <f>IFERROR(VLOOKUP($E724,'HS Info'!$A:$D,2,FALSE),IF($E724="","","Not in HS Info"))</f>
        <v/>
      </c>
      <c r="B724" s="6" t="str">
        <f>IFERROR(VLOOKUP($C724, 'SLCC Student'!$H:$R, 11, FALSE), IF($E724="", "",  "Not yet admitted"))</f>
        <v/>
      </c>
      <c r="C724" s="5" t="str">
        <f>IFERROR(VLOOKUP($E724,'SLCC Student'!$A:$R,8,FALSE), IF($E724="", "", "Not yet admitted"))</f>
        <v/>
      </c>
      <c r="D724" s="5" t="str">
        <f>IFERROR(VLOOKUP($E724, 'HS Info'!$A:$D, 3, FALSE), IF($E724="", "",  "Not in HS Info"))</f>
        <v/>
      </c>
      <c r="E724" t="str">
        <f>IF(ISBLANK('HS Info'!A723), "", 'HS Info'!A723)</f>
        <v/>
      </c>
      <c r="F724" s="5" t="str">
        <f>IFERROR(VLOOKUP($E724, 'HS Info'!$A:$D, 4, FALSE), IF($E724="", "", "Not in HS Info"))</f>
        <v/>
      </c>
      <c r="G724" t="str">
        <f>IF(_xlfn.MAXIFS(ACT!$K:$K, ACT!$B:$B, 'Vetting Master'!$C724)&gt;0, _xlfn.MAXIFS(ACT!$K:$K, ACT!$B:$B, 'Vetting Master'!$C724), IF($E724="", "", 0))</f>
        <v/>
      </c>
      <c r="H724" t="str">
        <f>IF(_xlfn.MAXIFS(ACT!$J:$J, ACT!$B:$B, 'Vetting Master'!$C724)&gt;0, _xlfn.MAXIFS(ACT!$J:$J, ACT!$B:$B, 'Vetting Master'!$C724), IF($E724="", "", 0))</f>
        <v/>
      </c>
      <c r="I724" t="str">
        <f>IF(_xlfn.MAXIFS('SLCC Placement'!K:K, 'SLCC Placement'!B:B, 'Vetting Master'!$C724)&gt;0, _xlfn.MAXIFS('SLCC Placement'!K:K, 'SLCC Placement'!B:B, 'Vetting Master'!$C724), IF($E724="", "", 0))</f>
        <v/>
      </c>
      <c r="J724" t="str">
        <f>IF(_xlfn.MAXIFS('SLCC Placement'!J:J, 'SLCC Placement'!B:B, 'Vetting Master'!$C724)&gt;0, _xlfn.MAXIFS('SLCC Placement'!J:J, 'SLCC Placement'!B:B, 'Vetting Master'!$C724), IF($E724="", "", 0))</f>
        <v/>
      </c>
      <c r="K724" s="5" t="str">
        <f>IFERROR(IF(AND(MATCH(C724,'AP Credit'!B:B,0)&gt;0, MATCH("ENGL 1010",'AP Credit'!J:J,0)&gt;0),"Yes","No"), IF($E724="", " ", "No"))</f>
        <v xml:space="preserve"> </v>
      </c>
      <c r="L724" s="11" t="str" cm="1">
        <f t="array" ref="L724">IF($E724="", "", _xlfn.IFNA(_xlfn.IFS( J724&gt;599,  "1210 - Verify C or Better",  AND(J724&gt;499, OR(I724&gt;13, G724&gt;17)), "1060 - Verify C or Better", AND( OR(G724&gt;17, I724&gt;13), OR(H724&gt;22, J724&gt;399)), "1050 - Verify C or Better", OR( H724&gt;21, J724&gt;299), "1010/1030/1040", OR( H724&gt;19, J724&gt;299), "1010/1030", OR( H724&gt;18, J724&gt;299), "1030"), "Verify C or better in Secondary Math 1,2,3"))</f>
        <v/>
      </c>
      <c r="M724" s="4" t="str">
        <f>IFERROR(VLOOKUP($E724, 'HS Info'!$A:$E, 5, FALSE), IF($E724="", "", "Not in HS Info"))</f>
        <v/>
      </c>
      <c r="N724" s="5" t="str">
        <f>IFERROR(VLOOKUP($C724,Holds!$C:$K, 2, FALSE), IF($E724="", "", 0))</f>
        <v/>
      </c>
      <c r="O724" s="7" t="str">
        <f>IF($E724="", "", _xlfn.XLOOKUP(C724, 'SLCC Student'!H:H, 'SLCC Student'!P:P, "Not Found", 0, 1))</f>
        <v/>
      </c>
      <c r="P724" s="5" t="str">
        <f>IFERROR(VLOOKUP($E724, 'SLCC Student'!$A:$Q, 10, FALSE), IF($E724="", "", "Not Admitted"))</f>
        <v/>
      </c>
      <c r="Q724" s="5" t="str">
        <f>IFERROR(VLOOKUP($E724,'SLCC Student'!$A:$Q,12,FALSE),IF($E724="","", "NotAdmitted"))</f>
        <v/>
      </c>
    </row>
    <row r="725" spans="1:17" x14ac:dyDescent="0.2">
      <c r="A725" s="5" t="str">
        <f>IFERROR(VLOOKUP($E725,'HS Info'!$A:$D,2,FALSE),IF($E725="","","Not in HS Info"))</f>
        <v/>
      </c>
      <c r="B725" s="6" t="str">
        <f>IFERROR(VLOOKUP($C725, 'SLCC Student'!$H:$R, 11, FALSE), IF($E725="", "",  "Not yet admitted"))</f>
        <v/>
      </c>
      <c r="C725" s="5" t="str">
        <f>IFERROR(VLOOKUP($E725,'SLCC Student'!$A:$R,8,FALSE), IF($E725="", "", "Not yet admitted"))</f>
        <v/>
      </c>
      <c r="D725" s="5" t="str">
        <f>IFERROR(VLOOKUP($E725, 'HS Info'!$A:$D, 3, FALSE), IF($E725="", "",  "Not in HS Info"))</f>
        <v/>
      </c>
      <c r="E725" t="str">
        <f>IF(ISBLANK('HS Info'!A724), "", 'HS Info'!A724)</f>
        <v/>
      </c>
      <c r="F725" s="5" t="str">
        <f>IFERROR(VLOOKUP($E725, 'HS Info'!$A:$D, 4, FALSE), IF($E725="", "", "Not in HS Info"))</f>
        <v/>
      </c>
      <c r="G725" t="str">
        <f>IF(_xlfn.MAXIFS(ACT!$K:$K, ACT!$B:$B, 'Vetting Master'!$C725)&gt;0, _xlfn.MAXIFS(ACT!$K:$K, ACT!$B:$B, 'Vetting Master'!$C725), IF($E725="", "", 0))</f>
        <v/>
      </c>
      <c r="H725" t="str">
        <f>IF(_xlfn.MAXIFS(ACT!$J:$J, ACT!$B:$B, 'Vetting Master'!$C725)&gt;0, _xlfn.MAXIFS(ACT!$J:$J, ACT!$B:$B, 'Vetting Master'!$C725), IF($E725="", "", 0))</f>
        <v/>
      </c>
      <c r="I725" t="str">
        <f>IF(_xlfn.MAXIFS('SLCC Placement'!K:K, 'SLCC Placement'!B:B, 'Vetting Master'!$C725)&gt;0, _xlfn.MAXIFS('SLCC Placement'!K:K, 'SLCC Placement'!B:B, 'Vetting Master'!$C725), IF($E725="", "", 0))</f>
        <v/>
      </c>
      <c r="J725" t="str">
        <f>IF(_xlfn.MAXIFS('SLCC Placement'!J:J, 'SLCC Placement'!B:B, 'Vetting Master'!$C725)&gt;0, _xlfn.MAXIFS('SLCC Placement'!J:J, 'SLCC Placement'!B:B, 'Vetting Master'!$C725), IF($E725="", "", 0))</f>
        <v/>
      </c>
      <c r="K725" s="5" t="str">
        <f>IFERROR(IF(AND(MATCH(C725,'AP Credit'!B:B,0)&gt;0, MATCH("ENGL 1010",'AP Credit'!J:J,0)&gt;0),"Yes","No"), IF($E725="", " ", "No"))</f>
        <v xml:space="preserve"> </v>
      </c>
      <c r="L725" s="11" t="str" cm="1">
        <f t="array" ref="L725">IF($E725="", "", _xlfn.IFNA(_xlfn.IFS( J725&gt;599,  "1210 - Verify C or Better",  AND(J725&gt;499, OR(I725&gt;13, G725&gt;17)), "1060 - Verify C or Better", AND( OR(G725&gt;17, I725&gt;13), OR(H725&gt;22, J725&gt;399)), "1050 - Verify C or Better", OR( H725&gt;21, J725&gt;299), "1010/1030/1040", OR( H725&gt;19, J725&gt;299), "1010/1030", OR( H725&gt;18, J725&gt;299), "1030"), "Verify C or better in Secondary Math 1,2,3"))</f>
        <v/>
      </c>
      <c r="M725" s="4" t="str">
        <f>IFERROR(VLOOKUP($E725, 'HS Info'!$A:$E, 5, FALSE), IF($E725="", "", "Not in HS Info"))</f>
        <v/>
      </c>
      <c r="N725" s="5" t="str">
        <f>IFERROR(VLOOKUP($C725,Holds!$C:$K, 2, FALSE), IF($E725="", "", 0))</f>
        <v/>
      </c>
      <c r="O725" s="7" t="str">
        <f>IF($E725="", "", _xlfn.XLOOKUP(C725, 'SLCC Student'!H:H, 'SLCC Student'!P:P, "Not Found", 0, 1))</f>
        <v/>
      </c>
      <c r="P725" s="5" t="str">
        <f>IFERROR(VLOOKUP($E725, 'SLCC Student'!$A:$Q, 10, FALSE), IF($E725="", "", "Not Admitted"))</f>
        <v/>
      </c>
      <c r="Q725" s="5" t="str">
        <f>IFERROR(VLOOKUP($E725,'SLCC Student'!$A:$Q,12,FALSE),IF($E725="","", "NotAdmitted"))</f>
        <v/>
      </c>
    </row>
    <row r="726" spans="1:17" x14ac:dyDescent="0.2">
      <c r="A726" s="5" t="str">
        <f>IFERROR(VLOOKUP($E726,'HS Info'!$A:$D,2,FALSE),IF($E726="","","Not in HS Info"))</f>
        <v/>
      </c>
      <c r="B726" s="6" t="str">
        <f>IFERROR(VLOOKUP($C726, 'SLCC Student'!$H:$R, 11, FALSE), IF($E726="", "",  "Not yet admitted"))</f>
        <v/>
      </c>
      <c r="C726" s="5" t="str">
        <f>IFERROR(VLOOKUP($E726,'SLCC Student'!$A:$R,8,FALSE), IF($E726="", "", "Not yet admitted"))</f>
        <v/>
      </c>
      <c r="D726" s="5" t="str">
        <f>IFERROR(VLOOKUP($E726, 'HS Info'!$A:$D, 3, FALSE), IF($E726="", "",  "Not in HS Info"))</f>
        <v/>
      </c>
      <c r="E726" t="str">
        <f>IF(ISBLANK('HS Info'!A725), "", 'HS Info'!A725)</f>
        <v/>
      </c>
      <c r="F726" s="5" t="str">
        <f>IFERROR(VLOOKUP($E726, 'HS Info'!$A:$D, 4, FALSE), IF($E726="", "", "Not in HS Info"))</f>
        <v/>
      </c>
      <c r="G726" t="str">
        <f>IF(_xlfn.MAXIFS(ACT!$K:$K, ACT!$B:$B, 'Vetting Master'!$C726)&gt;0, _xlfn.MAXIFS(ACT!$K:$K, ACT!$B:$B, 'Vetting Master'!$C726), IF($E726="", "", 0))</f>
        <v/>
      </c>
      <c r="H726" t="str">
        <f>IF(_xlfn.MAXIFS(ACT!$J:$J, ACT!$B:$B, 'Vetting Master'!$C726)&gt;0, _xlfn.MAXIFS(ACT!$J:$J, ACT!$B:$B, 'Vetting Master'!$C726), IF($E726="", "", 0))</f>
        <v/>
      </c>
      <c r="I726" t="str">
        <f>IF(_xlfn.MAXIFS('SLCC Placement'!K:K, 'SLCC Placement'!B:B, 'Vetting Master'!$C726)&gt;0, _xlfn.MAXIFS('SLCC Placement'!K:K, 'SLCC Placement'!B:B, 'Vetting Master'!$C726), IF($E726="", "", 0))</f>
        <v/>
      </c>
      <c r="J726" t="str">
        <f>IF(_xlfn.MAXIFS('SLCC Placement'!J:J, 'SLCC Placement'!B:B, 'Vetting Master'!$C726)&gt;0, _xlfn.MAXIFS('SLCC Placement'!J:J, 'SLCC Placement'!B:B, 'Vetting Master'!$C726), IF($E726="", "", 0))</f>
        <v/>
      </c>
      <c r="K726" s="5" t="str">
        <f>IFERROR(IF(AND(MATCH(C726,'AP Credit'!B:B,0)&gt;0, MATCH("ENGL 1010",'AP Credit'!J:J,0)&gt;0),"Yes","No"), IF($E726="", " ", "No"))</f>
        <v xml:space="preserve"> </v>
      </c>
      <c r="L726" s="11" t="str" cm="1">
        <f t="array" ref="L726">IF($E726="", "", _xlfn.IFNA(_xlfn.IFS( J726&gt;599,  "1210 - Verify C or Better",  AND(J726&gt;499, OR(I726&gt;13, G726&gt;17)), "1060 - Verify C or Better", AND( OR(G726&gt;17, I726&gt;13), OR(H726&gt;22, J726&gt;399)), "1050 - Verify C or Better", OR( H726&gt;21, J726&gt;299), "1010/1030/1040", OR( H726&gt;19, J726&gt;299), "1010/1030", OR( H726&gt;18, J726&gt;299), "1030"), "Verify C or better in Secondary Math 1,2,3"))</f>
        <v/>
      </c>
      <c r="M726" s="4" t="str">
        <f>IFERROR(VLOOKUP($E726, 'HS Info'!$A:$E, 5, FALSE), IF($E726="", "", "Not in HS Info"))</f>
        <v/>
      </c>
      <c r="N726" s="5" t="str">
        <f>IFERROR(VLOOKUP($C726,Holds!$C:$K, 2, FALSE), IF($E726="", "", 0))</f>
        <v/>
      </c>
      <c r="O726" s="7" t="str">
        <f>IF($E726="", "", _xlfn.XLOOKUP(C726, 'SLCC Student'!H:H, 'SLCC Student'!P:P, "Not Found", 0, 1))</f>
        <v/>
      </c>
      <c r="P726" s="5" t="str">
        <f>IFERROR(VLOOKUP($E726, 'SLCC Student'!$A:$Q, 10, FALSE), IF($E726="", "", "Not Admitted"))</f>
        <v/>
      </c>
      <c r="Q726" s="5" t="str">
        <f>IFERROR(VLOOKUP($E726,'SLCC Student'!$A:$Q,12,FALSE),IF($E726="","", "NotAdmitted"))</f>
        <v/>
      </c>
    </row>
    <row r="727" spans="1:17" x14ac:dyDescent="0.2">
      <c r="A727" s="5" t="str">
        <f>IFERROR(VLOOKUP($E727,'HS Info'!$A:$D,2,FALSE),IF($E727="","","Not in HS Info"))</f>
        <v/>
      </c>
      <c r="B727" s="6" t="str">
        <f>IFERROR(VLOOKUP($C727, 'SLCC Student'!$H:$R, 11, FALSE), IF($E727="", "",  "Not yet admitted"))</f>
        <v/>
      </c>
      <c r="C727" s="5" t="str">
        <f>IFERROR(VLOOKUP($E727,'SLCC Student'!$A:$R,8,FALSE), IF($E727="", "", "Not yet admitted"))</f>
        <v/>
      </c>
      <c r="D727" s="5" t="str">
        <f>IFERROR(VLOOKUP($E727, 'HS Info'!$A:$D, 3, FALSE), IF($E727="", "",  "Not in HS Info"))</f>
        <v/>
      </c>
      <c r="E727" t="str">
        <f>IF(ISBLANK('HS Info'!A726), "", 'HS Info'!A726)</f>
        <v/>
      </c>
      <c r="F727" s="5" t="str">
        <f>IFERROR(VLOOKUP($E727, 'HS Info'!$A:$D, 4, FALSE), IF($E727="", "", "Not in HS Info"))</f>
        <v/>
      </c>
      <c r="G727" t="str">
        <f>IF(_xlfn.MAXIFS(ACT!$K:$K, ACT!$B:$B, 'Vetting Master'!$C727)&gt;0, _xlfn.MAXIFS(ACT!$K:$K, ACT!$B:$B, 'Vetting Master'!$C727), IF($E727="", "", 0))</f>
        <v/>
      </c>
      <c r="H727" t="str">
        <f>IF(_xlfn.MAXIFS(ACT!$J:$J, ACT!$B:$B, 'Vetting Master'!$C727)&gt;0, _xlfn.MAXIFS(ACT!$J:$J, ACT!$B:$B, 'Vetting Master'!$C727), IF($E727="", "", 0))</f>
        <v/>
      </c>
      <c r="I727" t="str">
        <f>IF(_xlfn.MAXIFS('SLCC Placement'!K:K, 'SLCC Placement'!B:B, 'Vetting Master'!$C727)&gt;0, _xlfn.MAXIFS('SLCC Placement'!K:K, 'SLCC Placement'!B:B, 'Vetting Master'!$C727), IF($E727="", "", 0))</f>
        <v/>
      </c>
      <c r="J727" t="str">
        <f>IF(_xlfn.MAXIFS('SLCC Placement'!J:J, 'SLCC Placement'!B:B, 'Vetting Master'!$C727)&gt;0, _xlfn.MAXIFS('SLCC Placement'!J:J, 'SLCC Placement'!B:B, 'Vetting Master'!$C727), IF($E727="", "", 0))</f>
        <v/>
      </c>
      <c r="K727" s="5" t="str">
        <f>IFERROR(IF(AND(MATCH(C727,'AP Credit'!B:B,0)&gt;0, MATCH("ENGL 1010",'AP Credit'!J:J,0)&gt;0),"Yes","No"), IF($E727="", " ", "No"))</f>
        <v xml:space="preserve"> </v>
      </c>
      <c r="L727" s="11" t="str" cm="1">
        <f t="array" ref="L727">IF($E727="", "", _xlfn.IFNA(_xlfn.IFS( J727&gt;599,  "1210 - Verify C or Better",  AND(J727&gt;499, OR(I727&gt;13, G727&gt;17)), "1060 - Verify C or Better", AND( OR(G727&gt;17, I727&gt;13), OR(H727&gt;22, J727&gt;399)), "1050 - Verify C or Better", OR( H727&gt;21, J727&gt;299), "1010/1030/1040", OR( H727&gt;19, J727&gt;299), "1010/1030", OR( H727&gt;18, J727&gt;299), "1030"), "Verify C or better in Secondary Math 1,2,3"))</f>
        <v/>
      </c>
      <c r="M727" s="4" t="str">
        <f>IFERROR(VLOOKUP($E727, 'HS Info'!$A:$E, 5, FALSE), IF($E727="", "", "Not in HS Info"))</f>
        <v/>
      </c>
      <c r="N727" s="5" t="str">
        <f>IFERROR(VLOOKUP($C727,Holds!$C:$K, 2, FALSE), IF($E727="", "", 0))</f>
        <v/>
      </c>
      <c r="O727" s="7" t="str">
        <f>IF($E727="", "", _xlfn.XLOOKUP(C727, 'SLCC Student'!H:H, 'SLCC Student'!P:P, "Not Found", 0, 1))</f>
        <v/>
      </c>
      <c r="P727" s="5" t="str">
        <f>IFERROR(VLOOKUP($E727, 'SLCC Student'!$A:$Q, 10, FALSE), IF($E727="", "", "Not Admitted"))</f>
        <v/>
      </c>
      <c r="Q727" s="5" t="str">
        <f>IFERROR(VLOOKUP($E727,'SLCC Student'!$A:$Q,12,FALSE),IF($E727="","", "NotAdmitted"))</f>
        <v/>
      </c>
    </row>
    <row r="728" spans="1:17" x14ac:dyDescent="0.2">
      <c r="A728" s="5" t="str">
        <f>IFERROR(VLOOKUP($E728,'HS Info'!$A:$D,2,FALSE),IF($E728="","","Not in HS Info"))</f>
        <v/>
      </c>
      <c r="B728" s="6" t="str">
        <f>IFERROR(VLOOKUP($C728, 'SLCC Student'!$H:$R, 11, FALSE), IF($E728="", "",  "Not yet admitted"))</f>
        <v/>
      </c>
      <c r="C728" s="5" t="str">
        <f>IFERROR(VLOOKUP($E728,'SLCC Student'!$A:$R,8,FALSE), IF($E728="", "", "Not yet admitted"))</f>
        <v/>
      </c>
      <c r="D728" s="5" t="str">
        <f>IFERROR(VLOOKUP($E728, 'HS Info'!$A:$D, 3, FALSE), IF($E728="", "",  "Not in HS Info"))</f>
        <v/>
      </c>
      <c r="E728" t="str">
        <f>IF(ISBLANK('HS Info'!A727), "", 'HS Info'!A727)</f>
        <v/>
      </c>
      <c r="F728" s="5" t="str">
        <f>IFERROR(VLOOKUP($E728, 'HS Info'!$A:$D, 4, FALSE), IF($E728="", "", "Not in HS Info"))</f>
        <v/>
      </c>
      <c r="G728" t="str">
        <f>IF(_xlfn.MAXIFS(ACT!$K:$K, ACT!$B:$B, 'Vetting Master'!$C728)&gt;0, _xlfn.MAXIFS(ACT!$K:$K, ACT!$B:$B, 'Vetting Master'!$C728), IF($E728="", "", 0))</f>
        <v/>
      </c>
      <c r="H728" t="str">
        <f>IF(_xlfn.MAXIFS(ACT!$J:$J, ACT!$B:$B, 'Vetting Master'!$C728)&gt;0, _xlfn.MAXIFS(ACT!$J:$J, ACT!$B:$B, 'Vetting Master'!$C728), IF($E728="", "", 0))</f>
        <v/>
      </c>
      <c r="I728" t="str">
        <f>IF(_xlfn.MAXIFS('SLCC Placement'!K:K, 'SLCC Placement'!B:B, 'Vetting Master'!$C728)&gt;0, _xlfn.MAXIFS('SLCC Placement'!K:K, 'SLCC Placement'!B:B, 'Vetting Master'!$C728), IF($E728="", "", 0))</f>
        <v/>
      </c>
      <c r="J728" t="str">
        <f>IF(_xlfn.MAXIFS('SLCC Placement'!J:J, 'SLCC Placement'!B:B, 'Vetting Master'!$C728)&gt;0, _xlfn.MAXIFS('SLCC Placement'!J:J, 'SLCC Placement'!B:B, 'Vetting Master'!$C728), IF($E728="", "", 0))</f>
        <v/>
      </c>
      <c r="K728" s="5" t="str">
        <f>IFERROR(IF(AND(MATCH(C728,'AP Credit'!B:B,0)&gt;0, MATCH("ENGL 1010",'AP Credit'!J:J,0)&gt;0),"Yes","No"), IF($E728="", " ", "No"))</f>
        <v xml:space="preserve"> </v>
      </c>
      <c r="L728" s="11" t="str" cm="1">
        <f t="array" ref="L728">IF($E728="", "", _xlfn.IFNA(_xlfn.IFS( J728&gt;599,  "1210 - Verify C or Better",  AND(J728&gt;499, OR(I728&gt;13, G728&gt;17)), "1060 - Verify C or Better", AND( OR(G728&gt;17, I728&gt;13), OR(H728&gt;22, J728&gt;399)), "1050 - Verify C or Better", OR( H728&gt;21, J728&gt;299), "1010/1030/1040", OR( H728&gt;19, J728&gt;299), "1010/1030", OR( H728&gt;18, J728&gt;299), "1030"), "Verify C or better in Secondary Math 1,2,3"))</f>
        <v/>
      </c>
      <c r="M728" s="4" t="str">
        <f>IFERROR(VLOOKUP($E728, 'HS Info'!$A:$E, 5, FALSE), IF($E728="", "", "Not in HS Info"))</f>
        <v/>
      </c>
      <c r="N728" s="5" t="str">
        <f>IFERROR(VLOOKUP($C728,Holds!$C:$K, 2, FALSE), IF($E728="", "", 0))</f>
        <v/>
      </c>
      <c r="O728" s="7" t="str">
        <f>IF($E728="", "", _xlfn.XLOOKUP(C728, 'SLCC Student'!H:H, 'SLCC Student'!P:P, "Not Found", 0, 1))</f>
        <v/>
      </c>
      <c r="P728" s="5" t="str">
        <f>IFERROR(VLOOKUP($E728, 'SLCC Student'!$A:$Q, 10, FALSE), IF($E728="", "", "Not Admitted"))</f>
        <v/>
      </c>
      <c r="Q728" s="5" t="str">
        <f>IFERROR(VLOOKUP($E728,'SLCC Student'!$A:$Q,12,FALSE),IF($E728="","", "NotAdmitted"))</f>
        <v/>
      </c>
    </row>
    <row r="729" spans="1:17" x14ac:dyDescent="0.2">
      <c r="A729" s="5" t="str">
        <f>IFERROR(VLOOKUP($E729,'HS Info'!$A:$D,2,FALSE),IF($E729="","","Not in HS Info"))</f>
        <v/>
      </c>
      <c r="B729" s="6" t="str">
        <f>IFERROR(VLOOKUP($C729, 'SLCC Student'!$H:$R, 11, FALSE), IF($E729="", "",  "Not yet admitted"))</f>
        <v/>
      </c>
      <c r="C729" s="5" t="str">
        <f>IFERROR(VLOOKUP($E729,'SLCC Student'!$A:$R,8,FALSE), IF($E729="", "", "Not yet admitted"))</f>
        <v/>
      </c>
      <c r="D729" s="5" t="str">
        <f>IFERROR(VLOOKUP($E729, 'HS Info'!$A:$D, 3, FALSE), IF($E729="", "",  "Not in HS Info"))</f>
        <v/>
      </c>
      <c r="E729" t="str">
        <f>IF(ISBLANK('HS Info'!A728), "", 'HS Info'!A728)</f>
        <v/>
      </c>
      <c r="F729" s="5" t="str">
        <f>IFERROR(VLOOKUP($E729, 'HS Info'!$A:$D, 4, FALSE), IF($E729="", "", "Not in HS Info"))</f>
        <v/>
      </c>
      <c r="G729" t="str">
        <f>IF(_xlfn.MAXIFS(ACT!$K:$K, ACT!$B:$B, 'Vetting Master'!$C729)&gt;0, _xlfn.MAXIFS(ACT!$K:$K, ACT!$B:$B, 'Vetting Master'!$C729), IF($E729="", "", 0))</f>
        <v/>
      </c>
      <c r="H729" t="str">
        <f>IF(_xlfn.MAXIFS(ACT!$J:$J, ACT!$B:$B, 'Vetting Master'!$C729)&gt;0, _xlfn.MAXIFS(ACT!$J:$J, ACT!$B:$B, 'Vetting Master'!$C729), IF($E729="", "", 0))</f>
        <v/>
      </c>
      <c r="I729" t="str">
        <f>IF(_xlfn.MAXIFS('SLCC Placement'!K:K, 'SLCC Placement'!B:B, 'Vetting Master'!$C729)&gt;0, _xlfn.MAXIFS('SLCC Placement'!K:K, 'SLCC Placement'!B:B, 'Vetting Master'!$C729), IF($E729="", "", 0))</f>
        <v/>
      </c>
      <c r="J729" t="str">
        <f>IF(_xlfn.MAXIFS('SLCC Placement'!J:J, 'SLCC Placement'!B:B, 'Vetting Master'!$C729)&gt;0, _xlfn.MAXIFS('SLCC Placement'!J:J, 'SLCC Placement'!B:B, 'Vetting Master'!$C729), IF($E729="", "", 0))</f>
        <v/>
      </c>
      <c r="K729" s="5" t="str">
        <f>IFERROR(IF(AND(MATCH(C729,'AP Credit'!B:B,0)&gt;0, MATCH("ENGL 1010",'AP Credit'!J:J,0)&gt;0),"Yes","No"), IF($E729="", " ", "No"))</f>
        <v xml:space="preserve"> </v>
      </c>
      <c r="L729" s="11" t="str" cm="1">
        <f t="array" ref="L729">IF($E729="", "", _xlfn.IFNA(_xlfn.IFS( J729&gt;599,  "1210 - Verify C or Better",  AND(J729&gt;499, OR(I729&gt;13, G729&gt;17)), "1060 - Verify C or Better", AND( OR(G729&gt;17, I729&gt;13), OR(H729&gt;22, J729&gt;399)), "1050 - Verify C or Better", OR( H729&gt;21, J729&gt;299), "1010/1030/1040", OR( H729&gt;19, J729&gt;299), "1010/1030", OR( H729&gt;18, J729&gt;299), "1030"), "Verify C or better in Secondary Math 1,2,3"))</f>
        <v/>
      </c>
      <c r="M729" s="4" t="str">
        <f>IFERROR(VLOOKUP($E729, 'HS Info'!$A:$E, 5, FALSE), IF($E729="", "", "Not in HS Info"))</f>
        <v/>
      </c>
      <c r="N729" s="5" t="str">
        <f>IFERROR(VLOOKUP($C729,Holds!$C:$K, 2, FALSE), IF($E729="", "", 0))</f>
        <v/>
      </c>
      <c r="O729" s="7" t="str">
        <f>IF($E729="", "", _xlfn.XLOOKUP(C729, 'SLCC Student'!H:H, 'SLCC Student'!P:P, "Not Found", 0, 1))</f>
        <v/>
      </c>
      <c r="P729" s="5" t="str">
        <f>IFERROR(VLOOKUP($E729, 'SLCC Student'!$A:$Q, 10, FALSE), IF($E729="", "", "Not Admitted"))</f>
        <v/>
      </c>
      <c r="Q729" s="5" t="str">
        <f>IFERROR(VLOOKUP($E729,'SLCC Student'!$A:$Q,12,FALSE),IF($E729="","", "NotAdmitted"))</f>
        <v/>
      </c>
    </row>
    <row r="730" spans="1:17" x14ac:dyDescent="0.2">
      <c r="A730" s="5" t="str">
        <f>IFERROR(VLOOKUP($E730,'HS Info'!$A:$D,2,FALSE),IF($E730="","","Not in HS Info"))</f>
        <v/>
      </c>
      <c r="B730" s="6" t="str">
        <f>IFERROR(VLOOKUP($C730, 'SLCC Student'!$H:$R, 11, FALSE), IF($E730="", "",  "Not yet admitted"))</f>
        <v/>
      </c>
      <c r="C730" s="5" t="str">
        <f>IFERROR(VLOOKUP($E730,'SLCC Student'!$A:$R,8,FALSE), IF($E730="", "", "Not yet admitted"))</f>
        <v/>
      </c>
      <c r="D730" s="5" t="str">
        <f>IFERROR(VLOOKUP($E730, 'HS Info'!$A:$D, 3, FALSE), IF($E730="", "",  "Not in HS Info"))</f>
        <v/>
      </c>
      <c r="E730" t="str">
        <f>IF(ISBLANK('HS Info'!A729), "", 'HS Info'!A729)</f>
        <v/>
      </c>
      <c r="F730" s="5" t="str">
        <f>IFERROR(VLOOKUP($E730, 'HS Info'!$A:$D, 4, FALSE), IF($E730="", "", "Not in HS Info"))</f>
        <v/>
      </c>
      <c r="G730" t="str">
        <f>IF(_xlfn.MAXIFS(ACT!$K:$K, ACT!$B:$B, 'Vetting Master'!$C730)&gt;0, _xlfn.MAXIFS(ACT!$K:$K, ACT!$B:$B, 'Vetting Master'!$C730), IF($E730="", "", 0))</f>
        <v/>
      </c>
      <c r="H730" t="str">
        <f>IF(_xlfn.MAXIFS(ACT!$J:$J, ACT!$B:$B, 'Vetting Master'!$C730)&gt;0, _xlfn.MAXIFS(ACT!$J:$J, ACT!$B:$B, 'Vetting Master'!$C730), IF($E730="", "", 0))</f>
        <v/>
      </c>
      <c r="I730" t="str">
        <f>IF(_xlfn.MAXIFS('SLCC Placement'!K:K, 'SLCC Placement'!B:B, 'Vetting Master'!$C730)&gt;0, _xlfn.MAXIFS('SLCC Placement'!K:K, 'SLCC Placement'!B:B, 'Vetting Master'!$C730), IF($E730="", "", 0))</f>
        <v/>
      </c>
      <c r="J730" t="str">
        <f>IF(_xlfn.MAXIFS('SLCC Placement'!J:J, 'SLCC Placement'!B:B, 'Vetting Master'!$C730)&gt;0, _xlfn.MAXIFS('SLCC Placement'!J:J, 'SLCC Placement'!B:B, 'Vetting Master'!$C730), IF($E730="", "", 0))</f>
        <v/>
      </c>
      <c r="K730" s="5" t="str">
        <f>IFERROR(IF(AND(MATCH(C730,'AP Credit'!B:B,0)&gt;0, MATCH("ENGL 1010",'AP Credit'!J:J,0)&gt;0),"Yes","No"), IF($E730="", " ", "No"))</f>
        <v xml:space="preserve"> </v>
      </c>
      <c r="L730" s="11" t="str" cm="1">
        <f t="array" ref="L730">IF($E730="", "", _xlfn.IFNA(_xlfn.IFS( J730&gt;599,  "1210 - Verify C or Better",  AND(J730&gt;499, OR(I730&gt;13, G730&gt;17)), "1060 - Verify C or Better", AND( OR(G730&gt;17, I730&gt;13), OR(H730&gt;22, J730&gt;399)), "1050 - Verify C or Better", OR( H730&gt;21, J730&gt;299), "1010/1030/1040", OR( H730&gt;19, J730&gt;299), "1010/1030", OR( H730&gt;18, J730&gt;299), "1030"), "Verify C or better in Secondary Math 1,2,3"))</f>
        <v/>
      </c>
      <c r="M730" s="4" t="str">
        <f>IFERROR(VLOOKUP($E730, 'HS Info'!$A:$E, 5, FALSE), IF($E730="", "", "Not in HS Info"))</f>
        <v/>
      </c>
      <c r="N730" s="5" t="str">
        <f>IFERROR(VLOOKUP($C730,Holds!$C:$K, 2, FALSE), IF($E730="", "", 0))</f>
        <v/>
      </c>
      <c r="O730" s="7" t="str">
        <f>IF($E730="", "", _xlfn.XLOOKUP(C730, 'SLCC Student'!H:H, 'SLCC Student'!P:P, "Not Found", 0, 1))</f>
        <v/>
      </c>
      <c r="P730" s="5" t="str">
        <f>IFERROR(VLOOKUP($E730, 'SLCC Student'!$A:$Q, 10, FALSE), IF($E730="", "", "Not Admitted"))</f>
        <v/>
      </c>
      <c r="Q730" s="5" t="str">
        <f>IFERROR(VLOOKUP($E730,'SLCC Student'!$A:$Q,12,FALSE),IF($E730="","", "NotAdmitted"))</f>
        <v/>
      </c>
    </row>
    <row r="731" spans="1:17" x14ac:dyDescent="0.2">
      <c r="A731" s="5" t="str">
        <f>IFERROR(VLOOKUP($E731,'HS Info'!$A:$D,2,FALSE),IF($E731="","","Not in HS Info"))</f>
        <v/>
      </c>
      <c r="B731" s="6" t="str">
        <f>IFERROR(VLOOKUP($C731, 'SLCC Student'!$H:$R, 11, FALSE), IF($E731="", "",  "Not yet admitted"))</f>
        <v/>
      </c>
      <c r="C731" s="5" t="str">
        <f>IFERROR(VLOOKUP($E731,'SLCC Student'!$A:$R,8,FALSE), IF($E731="", "", "Not yet admitted"))</f>
        <v/>
      </c>
      <c r="D731" s="5" t="str">
        <f>IFERROR(VLOOKUP($E731, 'HS Info'!$A:$D, 3, FALSE), IF($E731="", "",  "Not in HS Info"))</f>
        <v/>
      </c>
      <c r="E731" t="str">
        <f>IF(ISBLANK('HS Info'!A730), "", 'HS Info'!A730)</f>
        <v/>
      </c>
      <c r="F731" s="5" t="str">
        <f>IFERROR(VLOOKUP($E731, 'HS Info'!$A:$D, 4, FALSE), IF($E731="", "", "Not in HS Info"))</f>
        <v/>
      </c>
      <c r="G731" t="str">
        <f>IF(_xlfn.MAXIFS(ACT!$K:$K, ACT!$B:$B, 'Vetting Master'!$C731)&gt;0, _xlfn.MAXIFS(ACT!$K:$K, ACT!$B:$B, 'Vetting Master'!$C731), IF($E731="", "", 0))</f>
        <v/>
      </c>
      <c r="H731" t="str">
        <f>IF(_xlfn.MAXIFS(ACT!$J:$J, ACT!$B:$B, 'Vetting Master'!$C731)&gt;0, _xlfn.MAXIFS(ACT!$J:$J, ACT!$B:$B, 'Vetting Master'!$C731), IF($E731="", "", 0))</f>
        <v/>
      </c>
      <c r="I731" t="str">
        <f>IF(_xlfn.MAXIFS('SLCC Placement'!K:K, 'SLCC Placement'!B:B, 'Vetting Master'!$C731)&gt;0, _xlfn.MAXIFS('SLCC Placement'!K:K, 'SLCC Placement'!B:B, 'Vetting Master'!$C731), IF($E731="", "", 0))</f>
        <v/>
      </c>
      <c r="J731" t="str">
        <f>IF(_xlfn.MAXIFS('SLCC Placement'!J:J, 'SLCC Placement'!B:B, 'Vetting Master'!$C731)&gt;0, _xlfn.MAXIFS('SLCC Placement'!J:J, 'SLCC Placement'!B:B, 'Vetting Master'!$C731), IF($E731="", "", 0))</f>
        <v/>
      </c>
      <c r="K731" s="5" t="str">
        <f>IFERROR(IF(AND(MATCH(C731,'AP Credit'!B:B,0)&gt;0, MATCH("ENGL 1010",'AP Credit'!J:J,0)&gt;0),"Yes","No"), IF($E731="", " ", "No"))</f>
        <v xml:space="preserve"> </v>
      </c>
      <c r="L731" s="11" t="str" cm="1">
        <f t="array" ref="L731">IF($E731="", "", _xlfn.IFNA(_xlfn.IFS( J731&gt;599,  "1210 - Verify C or Better",  AND(J731&gt;499, OR(I731&gt;13, G731&gt;17)), "1060 - Verify C or Better", AND( OR(G731&gt;17, I731&gt;13), OR(H731&gt;22, J731&gt;399)), "1050 - Verify C or Better", OR( H731&gt;21, J731&gt;299), "1010/1030/1040", OR( H731&gt;19, J731&gt;299), "1010/1030", OR( H731&gt;18, J731&gt;299), "1030"), "Verify C or better in Secondary Math 1,2,3"))</f>
        <v/>
      </c>
      <c r="M731" s="4" t="str">
        <f>IFERROR(VLOOKUP($E731, 'HS Info'!$A:$E, 5, FALSE), IF($E731="", "", "Not in HS Info"))</f>
        <v/>
      </c>
      <c r="N731" s="5" t="str">
        <f>IFERROR(VLOOKUP($C731,Holds!$C:$K, 2, FALSE), IF($E731="", "", 0))</f>
        <v/>
      </c>
      <c r="O731" s="7" t="str">
        <f>IF($E731="", "", _xlfn.XLOOKUP(C731, 'SLCC Student'!H:H, 'SLCC Student'!P:P, "Not Found", 0, 1))</f>
        <v/>
      </c>
      <c r="P731" s="5" t="str">
        <f>IFERROR(VLOOKUP($E731, 'SLCC Student'!$A:$Q, 10, FALSE), IF($E731="", "", "Not Admitted"))</f>
        <v/>
      </c>
      <c r="Q731" s="5" t="str">
        <f>IFERROR(VLOOKUP($E731,'SLCC Student'!$A:$Q,12,FALSE),IF($E731="","", "NotAdmitted"))</f>
        <v/>
      </c>
    </row>
    <row r="732" spans="1:17" x14ac:dyDescent="0.2">
      <c r="A732" s="5" t="str">
        <f>IFERROR(VLOOKUP($E732,'HS Info'!$A:$D,2,FALSE),IF($E732="","","Not in HS Info"))</f>
        <v/>
      </c>
      <c r="B732" s="6" t="str">
        <f>IFERROR(VLOOKUP($C732, 'SLCC Student'!$H:$R, 11, FALSE), IF($E732="", "",  "Not yet admitted"))</f>
        <v/>
      </c>
      <c r="C732" s="5" t="str">
        <f>IFERROR(VLOOKUP($E732,'SLCC Student'!$A:$R,8,FALSE), IF($E732="", "", "Not yet admitted"))</f>
        <v/>
      </c>
      <c r="D732" s="5" t="str">
        <f>IFERROR(VLOOKUP($E732, 'HS Info'!$A:$D, 3, FALSE), IF($E732="", "",  "Not in HS Info"))</f>
        <v/>
      </c>
      <c r="E732" t="str">
        <f>IF(ISBLANK('HS Info'!A731), "", 'HS Info'!A731)</f>
        <v/>
      </c>
      <c r="F732" s="5" t="str">
        <f>IFERROR(VLOOKUP($E732, 'HS Info'!$A:$D, 4, FALSE), IF($E732="", "", "Not in HS Info"))</f>
        <v/>
      </c>
      <c r="G732" t="str">
        <f>IF(_xlfn.MAXIFS(ACT!$K:$K, ACT!$B:$B, 'Vetting Master'!$C732)&gt;0, _xlfn.MAXIFS(ACT!$K:$K, ACT!$B:$B, 'Vetting Master'!$C732), IF($E732="", "", 0))</f>
        <v/>
      </c>
      <c r="H732" t="str">
        <f>IF(_xlfn.MAXIFS(ACT!$J:$J, ACT!$B:$B, 'Vetting Master'!$C732)&gt;0, _xlfn.MAXIFS(ACT!$J:$J, ACT!$B:$B, 'Vetting Master'!$C732), IF($E732="", "", 0))</f>
        <v/>
      </c>
      <c r="I732" t="str">
        <f>IF(_xlfn.MAXIFS('SLCC Placement'!K:K, 'SLCC Placement'!B:B, 'Vetting Master'!$C732)&gt;0, _xlfn.MAXIFS('SLCC Placement'!K:K, 'SLCC Placement'!B:B, 'Vetting Master'!$C732), IF($E732="", "", 0))</f>
        <v/>
      </c>
      <c r="J732" t="str">
        <f>IF(_xlfn.MAXIFS('SLCC Placement'!J:J, 'SLCC Placement'!B:B, 'Vetting Master'!$C732)&gt;0, _xlfn.MAXIFS('SLCC Placement'!J:J, 'SLCC Placement'!B:B, 'Vetting Master'!$C732), IF($E732="", "", 0))</f>
        <v/>
      </c>
      <c r="K732" s="5" t="str">
        <f>IFERROR(IF(AND(MATCH(C732,'AP Credit'!B:B,0)&gt;0, MATCH("ENGL 1010",'AP Credit'!J:J,0)&gt;0),"Yes","No"), IF($E732="", " ", "No"))</f>
        <v xml:space="preserve"> </v>
      </c>
      <c r="L732" s="11" t="str" cm="1">
        <f t="array" ref="L732">IF($E732="", "", _xlfn.IFNA(_xlfn.IFS( J732&gt;599,  "1210 - Verify C or Better",  AND(J732&gt;499, OR(I732&gt;13, G732&gt;17)), "1060 - Verify C or Better", AND( OR(G732&gt;17, I732&gt;13), OR(H732&gt;22, J732&gt;399)), "1050 - Verify C or Better", OR( H732&gt;21, J732&gt;299), "1010/1030/1040", OR( H732&gt;19, J732&gt;299), "1010/1030", OR( H732&gt;18, J732&gt;299), "1030"), "Verify C or better in Secondary Math 1,2,3"))</f>
        <v/>
      </c>
      <c r="M732" s="4" t="str">
        <f>IFERROR(VLOOKUP($E732, 'HS Info'!$A:$E, 5, FALSE), IF($E732="", "", "Not in HS Info"))</f>
        <v/>
      </c>
      <c r="N732" s="5" t="str">
        <f>IFERROR(VLOOKUP($C732,Holds!$C:$K, 2, FALSE), IF($E732="", "", 0))</f>
        <v/>
      </c>
      <c r="O732" s="7" t="str">
        <f>IF($E732="", "", _xlfn.XLOOKUP(C732, 'SLCC Student'!H:H, 'SLCC Student'!P:P, "Not Found", 0, 1))</f>
        <v/>
      </c>
      <c r="P732" s="5" t="str">
        <f>IFERROR(VLOOKUP($E732, 'SLCC Student'!$A:$Q, 10, FALSE), IF($E732="", "", "Not Admitted"))</f>
        <v/>
      </c>
      <c r="Q732" s="5" t="str">
        <f>IFERROR(VLOOKUP($E732,'SLCC Student'!$A:$Q,12,FALSE),IF($E732="","", "NotAdmitted"))</f>
        <v/>
      </c>
    </row>
    <row r="733" spans="1:17" x14ac:dyDescent="0.2">
      <c r="A733" s="5" t="str">
        <f>IFERROR(VLOOKUP($E733,'HS Info'!$A:$D,2,FALSE),IF($E733="","","Not in HS Info"))</f>
        <v/>
      </c>
      <c r="B733" s="6" t="str">
        <f>IFERROR(VLOOKUP($C733, 'SLCC Student'!$H:$R, 11, FALSE), IF($E733="", "",  "Not yet admitted"))</f>
        <v/>
      </c>
      <c r="C733" s="5" t="str">
        <f>IFERROR(VLOOKUP($E733,'SLCC Student'!$A:$R,8,FALSE), IF($E733="", "", "Not yet admitted"))</f>
        <v/>
      </c>
      <c r="D733" s="5" t="str">
        <f>IFERROR(VLOOKUP($E733, 'HS Info'!$A:$D, 3, FALSE), IF($E733="", "",  "Not in HS Info"))</f>
        <v/>
      </c>
      <c r="E733" t="str">
        <f>IF(ISBLANK('HS Info'!A732), "", 'HS Info'!A732)</f>
        <v/>
      </c>
      <c r="F733" s="5" t="str">
        <f>IFERROR(VLOOKUP($E733, 'HS Info'!$A:$D, 4, FALSE), IF($E733="", "", "Not in HS Info"))</f>
        <v/>
      </c>
      <c r="G733" t="str">
        <f>IF(_xlfn.MAXIFS(ACT!$K:$K, ACT!$B:$B, 'Vetting Master'!$C733)&gt;0, _xlfn.MAXIFS(ACT!$K:$K, ACT!$B:$B, 'Vetting Master'!$C733), IF($E733="", "", 0))</f>
        <v/>
      </c>
      <c r="H733" t="str">
        <f>IF(_xlfn.MAXIFS(ACT!$J:$J, ACT!$B:$B, 'Vetting Master'!$C733)&gt;0, _xlfn.MAXIFS(ACT!$J:$J, ACT!$B:$B, 'Vetting Master'!$C733), IF($E733="", "", 0))</f>
        <v/>
      </c>
      <c r="I733" t="str">
        <f>IF(_xlfn.MAXIFS('SLCC Placement'!K:K, 'SLCC Placement'!B:B, 'Vetting Master'!$C733)&gt;0, _xlfn.MAXIFS('SLCC Placement'!K:K, 'SLCC Placement'!B:B, 'Vetting Master'!$C733), IF($E733="", "", 0))</f>
        <v/>
      </c>
      <c r="J733" t="str">
        <f>IF(_xlfn.MAXIFS('SLCC Placement'!J:J, 'SLCC Placement'!B:B, 'Vetting Master'!$C733)&gt;0, _xlfn.MAXIFS('SLCC Placement'!J:J, 'SLCC Placement'!B:B, 'Vetting Master'!$C733), IF($E733="", "", 0))</f>
        <v/>
      </c>
      <c r="K733" s="5" t="str">
        <f>IFERROR(IF(AND(MATCH(C733,'AP Credit'!B:B,0)&gt;0, MATCH("ENGL 1010",'AP Credit'!J:J,0)&gt;0),"Yes","No"), IF($E733="", " ", "No"))</f>
        <v xml:space="preserve"> </v>
      </c>
      <c r="L733" s="11" t="str" cm="1">
        <f t="array" ref="L733">IF($E733="", "", _xlfn.IFNA(_xlfn.IFS( J733&gt;599,  "1210 - Verify C or Better",  AND(J733&gt;499, OR(I733&gt;13, G733&gt;17)), "1060 - Verify C or Better", AND( OR(G733&gt;17, I733&gt;13), OR(H733&gt;22, J733&gt;399)), "1050 - Verify C or Better", OR( H733&gt;21, J733&gt;299), "1010/1030/1040", OR( H733&gt;19, J733&gt;299), "1010/1030", OR( H733&gt;18, J733&gt;299), "1030"), "Verify C or better in Secondary Math 1,2,3"))</f>
        <v/>
      </c>
      <c r="M733" s="4" t="str">
        <f>IFERROR(VLOOKUP($E733, 'HS Info'!$A:$E, 5, FALSE), IF($E733="", "", "Not in HS Info"))</f>
        <v/>
      </c>
      <c r="N733" s="5" t="str">
        <f>IFERROR(VLOOKUP($C733,Holds!$C:$K, 2, FALSE), IF($E733="", "", 0))</f>
        <v/>
      </c>
      <c r="O733" s="7" t="str">
        <f>IF($E733="", "", _xlfn.XLOOKUP(C733, 'SLCC Student'!H:H, 'SLCC Student'!P:P, "Not Found", 0, 1))</f>
        <v/>
      </c>
      <c r="P733" s="5" t="str">
        <f>IFERROR(VLOOKUP($E733, 'SLCC Student'!$A:$Q, 10, FALSE), IF($E733="", "", "Not Admitted"))</f>
        <v/>
      </c>
      <c r="Q733" s="5" t="str">
        <f>IFERROR(VLOOKUP($E733,'SLCC Student'!$A:$Q,12,FALSE),IF($E733="","", "NotAdmitted"))</f>
        <v/>
      </c>
    </row>
    <row r="734" spans="1:17" x14ac:dyDescent="0.2">
      <c r="A734" s="5" t="str">
        <f>IFERROR(VLOOKUP($E734,'HS Info'!$A:$D,2,FALSE),IF($E734="","","Not in HS Info"))</f>
        <v/>
      </c>
      <c r="B734" s="6" t="str">
        <f>IFERROR(VLOOKUP($C734, 'SLCC Student'!$H:$R, 11, FALSE), IF($E734="", "",  "Not yet admitted"))</f>
        <v/>
      </c>
      <c r="C734" s="5" t="str">
        <f>IFERROR(VLOOKUP($E734,'SLCC Student'!$A:$R,8,FALSE), IF($E734="", "", "Not yet admitted"))</f>
        <v/>
      </c>
      <c r="D734" s="5" t="str">
        <f>IFERROR(VLOOKUP($E734, 'HS Info'!$A:$D, 3, FALSE), IF($E734="", "",  "Not in HS Info"))</f>
        <v/>
      </c>
      <c r="E734" t="str">
        <f>IF(ISBLANK('HS Info'!A733), "", 'HS Info'!A733)</f>
        <v/>
      </c>
      <c r="F734" s="5" t="str">
        <f>IFERROR(VLOOKUP($E734, 'HS Info'!$A:$D, 4, FALSE), IF($E734="", "", "Not in HS Info"))</f>
        <v/>
      </c>
      <c r="G734" t="str">
        <f>IF(_xlfn.MAXIFS(ACT!$K:$K, ACT!$B:$B, 'Vetting Master'!$C734)&gt;0, _xlfn.MAXIFS(ACT!$K:$K, ACT!$B:$B, 'Vetting Master'!$C734), IF($E734="", "", 0))</f>
        <v/>
      </c>
      <c r="H734" t="str">
        <f>IF(_xlfn.MAXIFS(ACT!$J:$J, ACT!$B:$B, 'Vetting Master'!$C734)&gt;0, _xlfn.MAXIFS(ACT!$J:$J, ACT!$B:$B, 'Vetting Master'!$C734), IF($E734="", "", 0))</f>
        <v/>
      </c>
      <c r="I734" t="str">
        <f>IF(_xlfn.MAXIFS('SLCC Placement'!K:K, 'SLCC Placement'!B:B, 'Vetting Master'!$C734)&gt;0, _xlfn.MAXIFS('SLCC Placement'!K:K, 'SLCC Placement'!B:B, 'Vetting Master'!$C734), IF($E734="", "", 0))</f>
        <v/>
      </c>
      <c r="J734" t="str">
        <f>IF(_xlfn.MAXIFS('SLCC Placement'!J:J, 'SLCC Placement'!B:B, 'Vetting Master'!$C734)&gt;0, _xlfn.MAXIFS('SLCC Placement'!J:J, 'SLCC Placement'!B:B, 'Vetting Master'!$C734), IF($E734="", "", 0))</f>
        <v/>
      </c>
      <c r="K734" s="5" t="str">
        <f>IFERROR(IF(AND(MATCH(C734,'AP Credit'!B:B,0)&gt;0, MATCH("ENGL 1010",'AP Credit'!J:J,0)&gt;0),"Yes","No"), IF($E734="", " ", "No"))</f>
        <v xml:space="preserve"> </v>
      </c>
      <c r="L734" s="11" t="str" cm="1">
        <f t="array" ref="L734">IF($E734="", "", _xlfn.IFNA(_xlfn.IFS( J734&gt;599,  "1210 - Verify C or Better",  AND(J734&gt;499, OR(I734&gt;13, G734&gt;17)), "1060 - Verify C or Better", AND( OR(G734&gt;17, I734&gt;13), OR(H734&gt;22, J734&gt;399)), "1050 - Verify C or Better", OR( H734&gt;21, J734&gt;299), "1010/1030/1040", OR( H734&gt;19, J734&gt;299), "1010/1030", OR( H734&gt;18, J734&gt;299), "1030"), "Verify C or better in Secondary Math 1,2,3"))</f>
        <v/>
      </c>
      <c r="M734" s="4" t="str">
        <f>IFERROR(VLOOKUP($E734, 'HS Info'!$A:$E, 5, FALSE), IF($E734="", "", "Not in HS Info"))</f>
        <v/>
      </c>
      <c r="N734" s="5" t="str">
        <f>IFERROR(VLOOKUP($C734,Holds!$C:$K, 2, FALSE), IF($E734="", "", 0))</f>
        <v/>
      </c>
      <c r="O734" s="7" t="str">
        <f>IF($E734="", "", _xlfn.XLOOKUP(C734, 'SLCC Student'!H:H, 'SLCC Student'!P:P, "Not Found", 0, 1))</f>
        <v/>
      </c>
      <c r="P734" s="5" t="str">
        <f>IFERROR(VLOOKUP($E734, 'SLCC Student'!$A:$Q, 10, FALSE), IF($E734="", "", "Not Admitted"))</f>
        <v/>
      </c>
      <c r="Q734" s="5" t="str">
        <f>IFERROR(VLOOKUP($E734,'SLCC Student'!$A:$Q,12,FALSE),IF($E734="","", "NotAdmitted"))</f>
        <v/>
      </c>
    </row>
    <row r="735" spans="1:17" x14ac:dyDescent="0.2">
      <c r="A735" s="5" t="str">
        <f>IFERROR(VLOOKUP($E735,'HS Info'!$A:$D,2,FALSE),IF($E735="","","Not in HS Info"))</f>
        <v/>
      </c>
      <c r="B735" s="6" t="str">
        <f>IFERROR(VLOOKUP($C735, 'SLCC Student'!$H:$R, 11, FALSE), IF($E735="", "",  "Not yet admitted"))</f>
        <v/>
      </c>
      <c r="C735" s="5" t="str">
        <f>IFERROR(VLOOKUP($E735,'SLCC Student'!$A:$R,8,FALSE), IF($E735="", "", "Not yet admitted"))</f>
        <v/>
      </c>
      <c r="D735" s="5" t="str">
        <f>IFERROR(VLOOKUP($E735, 'HS Info'!$A:$D, 3, FALSE), IF($E735="", "",  "Not in HS Info"))</f>
        <v/>
      </c>
      <c r="E735" t="str">
        <f>IF(ISBLANK('HS Info'!A734), "", 'HS Info'!A734)</f>
        <v/>
      </c>
      <c r="F735" s="5" t="str">
        <f>IFERROR(VLOOKUP($E735, 'HS Info'!$A:$D, 4, FALSE), IF($E735="", "", "Not in HS Info"))</f>
        <v/>
      </c>
      <c r="G735" t="str">
        <f>IF(_xlfn.MAXIFS(ACT!$K:$K, ACT!$B:$B, 'Vetting Master'!$C735)&gt;0, _xlfn.MAXIFS(ACT!$K:$K, ACT!$B:$B, 'Vetting Master'!$C735), IF($E735="", "", 0))</f>
        <v/>
      </c>
      <c r="H735" t="str">
        <f>IF(_xlfn.MAXIFS(ACT!$J:$J, ACT!$B:$B, 'Vetting Master'!$C735)&gt;0, _xlfn.MAXIFS(ACT!$J:$J, ACT!$B:$B, 'Vetting Master'!$C735), IF($E735="", "", 0))</f>
        <v/>
      </c>
      <c r="I735" t="str">
        <f>IF(_xlfn.MAXIFS('SLCC Placement'!K:K, 'SLCC Placement'!B:B, 'Vetting Master'!$C735)&gt;0, _xlfn.MAXIFS('SLCC Placement'!K:K, 'SLCC Placement'!B:B, 'Vetting Master'!$C735), IF($E735="", "", 0))</f>
        <v/>
      </c>
      <c r="J735" t="str">
        <f>IF(_xlfn.MAXIFS('SLCC Placement'!J:J, 'SLCC Placement'!B:B, 'Vetting Master'!$C735)&gt;0, _xlfn.MAXIFS('SLCC Placement'!J:J, 'SLCC Placement'!B:B, 'Vetting Master'!$C735), IF($E735="", "", 0))</f>
        <v/>
      </c>
      <c r="K735" s="5" t="str">
        <f>IFERROR(IF(AND(MATCH(C735,'AP Credit'!B:B,0)&gt;0, MATCH("ENGL 1010",'AP Credit'!J:J,0)&gt;0),"Yes","No"), IF($E735="", " ", "No"))</f>
        <v xml:space="preserve"> </v>
      </c>
      <c r="L735" s="11" t="str" cm="1">
        <f t="array" ref="L735">IF($E735="", "", _xlfn.IFNA(_xlfn.IFS( J735&gt;599,  "1210 - Verify C or Better",  AND(J735&gt;499, OR(I735&gt;13, G735&gt;17)), "1060 - Verify C or Better", AND( OR(G735&gt;17, I735&gt;13), OR(H735&gt;22, J735&gt;399)), "1050 - Verify C or Better", OR( H735&gt;21, J735&gt;299), "1010/1030/1040", OR( H735&gt;19, J735&gt;299), "1010/1030", OR( H735&gt;18, J735&gt;299), "1030"), "Verify C or better in Secondary Math 1,2,3"))</f>
        <v/>
      </c>
      <c r="M735" s="4" t="str">
        <f>IFERROR(VLOOKUP($E735, 'HS Info'!$A:$E, 5, FALSE), IF($E735="", "", "Not in HS Info"))</f>
        <v/>
      </c>
      <c r="N735" s="5" t="str">
        <f>IFERROR(VLOOKUP($C735,Holds!$C:$K, 2, FALSE), IF($E735="", "", 0))</f>
        <v/>
      </c>
      <c r="O735" s="7" t="str">
        <f>IF($E735="", "", _xlfn.XLOOKUP(C735, 'SLCC Student'!H:H, 'SLCC Student'!P:P, "Not Found", 0, 1))</f>
        <v/>
      </c>
      <c r="P735" s="5" t="str">
        <f>IFERROR(VLOOKUP($E735, 'SLCC Student'!$A:$Q, 10, FALSE), IF($E735="", "", "Not Admitted"))</f>
        <v/>
      </c>
      <c r="Q735" s="5" t="str">
        <f>IFERROR(VLOOKUP($E735,'SLCC Student'!$A:$Q,12,FALSE),IF($E735="","", "NotAdmitted"))</f>
        <v/>
      </c>
    </row>
    <row r="736" spans="1:17" x14ac:dyDescent="0.2">
      <c r="A736" s="5" t="str">
        <f>IFERROR(VLOOKUP($E736,'HS Info'!$A:$D,2,FALSE),IF($E736="","","Not in HS Info"))</f>
        <v/>
      </c>
      <c r="B736" s="6" t="str">
        <f>IFERROR(VLOOKUP($C736, 'SLCC Student'!$H:$R, 11, FALSE), IF($E736="", "",  "Not yet admitted"))</f>
        <v/>
      </c>
      <c r="C736" s="5" t="str">
        <f>IFERROR(VLOOKUP($E736,'SLCC Student'!$A:$R,8,FALSE), IF($E736="", "", "Not yet admitted"))</f>
        <v/>
      </c>
      <c r="D736" s="5" t="str">
        <f>IFERROR(VLOOKUP($E736, 'HS Info'!$A:$D, 3, FALSE), IF($E736="", "",  "Not in HS Info"))</f>
        <v/>
      </c>
      <c r="E736" t="str">
        <f>IF(ISBLANK('HS Info'!A735), "", 'HS Info'!A735)</f>
        <v/>
      </c>
      <c r="F736" s="5" t="str">
        <f>IFERROR(VLOOKUP($E736, 'HS Info'!$A:$D, 4, FALSE), IF($E736="", "", "Not in HS Info"))</f>
        <v/>
      </c>
      <c r="G736" t="str">
        <f>IF(_xlfn.MAXIFS(ACT!$K:$K, ACT!$B:$B, 'Vetting Master'!$C736)&gt;0, _xlfn.MAXIFS(ACT!$K:$K, ACT!$B:$B, 'Vetting Master'!$C736), IF($E736="", "", 0))</f>
        <v/>
      </c>
      <c r="H736" t="str">
        <f>IF(_xlfn.MAXIFS(ACT!$J:$J, ACT!$B:$B, 'Vetting Master'!$C736)&gt;0, _xlfn.MAXIFS(ACT!$J:$J, ACT!$B:$B, 'Vetting Master'!$C736), IF($E736="", "", 0))</f>
        <v/>
      </c>
      <c r="I736" t="str">
        <f>IF(_xlfn.MAXIFS('SLCC Placement'!K:K, 'SLCC Placement'!B:B, 'Vetting Master'!$C736)&gt;0, _xlfn.MAXIFS('SLCC Placement'!K:K, 'SLCC Placement'!B:B, 'Vetting Master'!$C736), IF($E736="", "", 0))</f>
        <v/>
      </c>
      <c r="J736" t="str">
        <f>IF(_xlfn.MAXIFS('SLCC Placement'!J:J, 'SLCC Placement'!B:B, 'Vetting Master'!$C736)&gt;0, _xlfn.MAXIFS('SLCC Placement'!J:J, 'SLCC Placement'!B:B, 'Vetting Master'!$C736), IF($E736="", "", 0))</f>
        <v/>
      </c>
      <c r="K736" s="5" t="str">
        <f>IFERROR(IF(AND(MATCH(C736,'AP Credit'!B:B,0)&gt;0, MATCH("ENGL 1010",'AP Credit'!J:J,0)&gt;0),"Yes","No"), IF($E736="", " ", "No"))</f>
        <v xml:space="preserve"> </v>
      </c>
      <c r="L736" s="11" t="str" cm="1">
        <f t="array" ref="L736">IF($E736="", "", _xlfn.IFNA(_xlfn.IFS( J736&gt;599,  "1210 - Verify C or Better",  AND(J736&gt;499, OR(I736&gt;13, G736&gt;17)), "1060 - Verify C or Better", AND( OR(G736&gt;17, I736&gt;13), OR(H736&gt;22, J736&gt;399)), "1050 - Verify C or Better", OR( H736&gt;21, J736&gt;299), "1010/1030/1040", OR( H736&gt;19, J736&gt;299), "1010/1030", OR( H736&gt;18, J736&gt;299), "1030"), "Verify C or better in Secondary Math 1,2,3"))</f>
        <v/>
      </c>
      <c r="M736" s="4" t="str">
        <f>IFERROR(VLOOKUP($E736, 'HS Info'!$A:$E, 5, FALSE), IF($E736="", "", "Not in HS Info"))</f>
        <v/>
      </c>
      <c r="N736" s="5" t="str">
        <f>IFERROR(VLOOKUP($C736,Holds!$C:$K, 2, FALSE), IF($E736="", "", 0))</f>
        <v/>
      </c>
      <c r="O736" s="7" t="str">
        <f>IF($E736="", "", _xlfn.XLOOKUP(C736, 'SLCC Student'!H:H, 'SLCC Student'!P:P, "Not Found", 0, 1))</f>
        <v/>
      </c>
      <c r="P736" s="5" t="str">
        <f>IFERROR(VLOOKUP($E736, 'SLCC Student'!$A:$Q, 10, FALSE), IF($E736="", "", "Not Admitted"))</f>
        <v/>
      </c>
      <c r="Q736" s="5" t="str">
        <f>IFERROR(VLOOKUP($E736,'SLCC Student'!$A:$Q,12,FALSE),IF($E736="","", "NotAdmitted"))</f>
        <v/>
      </c>
    </row>
    <row r="737" spans="1:17" x14ac:dyDescent="0.2">
      <c r="A737" s="5" t="str">
        <f>IFERROR(VLOOKUP($E737,'HS Info'!$A:$D,2,FALSE),IF($E737="","","Not in HS Info"))</f>
        <v/>
      </c>
      <c r="B737" s="6" t="str">
        <f>IFERROR(VLOOKUP($C737, 'SLCC Student'!$H:$R, 11, FALSE), IF($E737="", "",  "Not yet admitted"))</f>
        <v/>
      </c>
      <c r="C737" s="5" t="str">
        <f>IFERROR(VLOOKUP($E737,'SLCC Student'!$A:$R,8,FALSE), IF($E737="", "", "Not yet admitted"))</f>
        <v/>
      </c>
      <c r="D737" s="5" t="str">
        <f>IFERROR(VLOOKUP($E737, 'HS Info'!$A:$D, 3, FALSE), IF($E737="", "",  "Not in HS Info"))</f>
        <v/>
      </c>
      <c r="E737" t="str">
        <f>IF(ISBLANK('HS Info'!A736), "", 'HS Info'!A736)</f>
        <v/>
      </c>
      <c r="F737" s="5" t="str">
        <f>IFERROR(VLOOKUP($E737, 'HS Info'!$A:$D, 4, FALSE), IF($E737="", "", "Not in HS Info"))</f>
        <v/>
      </c>
      <c r="G737" t="str">
        <f>IF(_xlfn.MAXIFS(ACT!$K:$K, ACT!$B:$B, 'Vetting Master'!$C737)&gt;0, _xlfn.MAXIFS(ACT!$K:$K, ACT!$B:$B, 'Vetting Master'!$C737), IF($E737="", "", 0))</f>
        <v/>
      </c>
      <c r="H737" t="str">
        <f>IF(_xlfn.MAXIFS(ACT!$J:$J, ACT!$B:$B, 'Vetting Master'!$C737)&gt;0, _xlfn.MAXIFS(ACT!$J:$J, ACT!$B:$B, 'Vetting Master'!$C737), IF($E737="", "", 0))</f>
        <v/>
      </c>
      <c r="I737" t="str">
        <f>IF(_xlfn.MAXIFS('SLCC Placement'!K:K, 'SLCC Placement'!B:B, 'Vetting Master'!$C737)&gt;0, _xlfn.MAXIFS('SLCC Placement'!K:K, 'SLCC Placement'!B:B, 'Vetting Master'!$C737), IF($E737="", "", 0))</f>
        <v/>
      </c>
      <c r="J737" t="str">
        <f>IF(_xlfn.MAXIFS('SLCC Placement'!J:J, 'SLCC Placement'!B:B, 'Vetting Master'!$C737)&gt;0, _xlfn.MAXIFS('SLCC Placement'!J:J, 'SLCC Placement'!B:B, 'Vetting Master'!$C737), IF($E737="", "", 0))</f>
        <v/>
      </c>
      <c r="K737" s="5" t="str">
        <f>IFERROR(IF(AND(MATCH(C737,'AP Credit'!B:B,0)&gt;0, MATCH("ENGL 1010",'AP Credit'!J:J,0)&gt;0),"Yes","No"), IF($E737="", " ", "No"))</f>
        <v xml:space="preserve"> </v>
      </c>
      <c r="L737" s="11" t="str" cm="1">
        <f t="array" ref="L737">IF($E737="", "", _xlfn.IFNA(_xlfn.IFS( J737&gt;599,  "1210 - Verify C or Better",  AND(J737&gt;499, OR(I737&gt;13, G737&gt;17)), "1060 - Verify C or Better", AND( OR(G737&gt;17, I737&gt;13), OR(H737&gt;22, J737&gt;399)), "1050 - Verify C or Better", OR( H737&gt;21, J737&gt;299), "1010/1030/1040", OR( H737&gt;19, J737&gt;299), "1010/1030", OR( H737&gt;18, J737&gt;299), "1030"), "Verify C or better in Secondary Math 1,2,3"))</f>
        <v/>
      </c>
      <c r="M737" s="4" t="str">
        <f>IFERROR(VLOOKUP($E737, 'HS Info'!$A:$E, 5, FALSE), IF($E737="", "", "Not in HS Info"))</f>
        <v/>
      </c>
      <c r="N737" s="5" t="str">
        <f>IFERROR(VLOOKUP($C737,Holds!$C:$K, 2, FALSE), IF($E737="", "", 0))</f>
        <v/>
      </c>
      <c r="O737" s="7" t="str">
        <f>IF($E737="", "", _xlfn.XLOOKUP(C737, 'SLCC Student'!H:H, 'SLCC Student'!P:P, "Not Found", 0, 1))</f>
        <v/>
      </c>
      <c r="P737" s="5" t="str">
        <f>IFERROR(VLOOKUP($E737, 'SLCC Student'!$A:$Q, 10, FALSE), IF($E737="", "", "Not Admitted"))</f>
        <v/>
      </c>
      <c r="Q737" s="5" t="str">
        <f>IFERROR(VLOOKUP($E737,'SLCC Student'!$A:$Q,12,FALSE),IF($E737="","", "NotAdmitted"))</f>
        <v/>
      </c>
    </row>
    <row r="738" spans="1:17" x14ac:dyDescent="0.2">
      <c r="A738" s="5" t="str">
        <f>IFERROR(VLOOKUP($E738,'HS Info'!$A:$D,2,FALSE),IF($E738="","","Not in HS Info"))</f>
        <v/>
      </c>
      <c r="B738" s="6" t="str">
        <f>IFERROR(VLOOKUP($C738, 'SLCC Student'!$H:$R, 11, FALSE), IF($E738="", "",  "Not yet admitted"))</f>
        <v/>
      </c>
      <c r="C738" s="5" t="str">
        <f>IFERROR(VLOOKUP($E738,'SLCC Student'!$A:$R,8,FALSE), IF($E738="", "", "Not yet admitted"))</f>
        <v/>
      </c>
      <c r="D738" s="5" t="str">
        <f>IFERROR(VLOOKUP($E738, 'HS Info'!$A:$D, 3, FALSE), IF($E738="", "",  "Not in HS Info"))</f>
        <v/>
      </c>
      <c r="E738" t="str">
        <f>IF(ISBLANK('HS Info'!A737), "", 'HS Info'!A737)</f>
        <v/>
      </c>
      <c r="F738" s="5" t="str">
        <f>IFERROR(VLOOKUP($E738, 'HS Info'!$A:$D, 4, FALSE), IF($E738="", "", "Not in HS Info"))</f>
        <v/>
      </c>
      <c r="G738" t="str">
        <f>IF(_xlfn.MAXIFS(ACT!$K:$K, ACT!$B:$B, 'Vetting Master'!$C738)&gt;0, _xlfn.MAXIFS(ACT!$K:$K, ACT!$B:$B, 'Vetting Master'!$C738), IF($E738="", "", 0))</f>
        <v/>
      </c>
      <c r="H738" t="str">
        <f>IF(_xlfn.MAXIFS(ACT!$J:$J, ACT!$B:$B, 'Vetting Master'!$C738)&gt;0, _xlfn.MAXIFS(ACT!$J:$J, ACT!$B:$B, 'Vetting Master'!$C738), IF($E738="", "", 0))</f>
        <v/>
      </c>
      <c r="I738" t="str">
        <f>IF(_xlfn.MAXIFS('SLCC Placement'!K:K, 'SLCC Placement'!B:B, 'Vetting Master'!$C738)&gt;0, _xlfn.MAXIFS('SLCC Placement'!K:K, 'SLCC Placement'!B:B, 'Vetting Master'!$C738), IF($E738="", "", 0))</f>
        <v/>
      </c>
      <c r="J738" t="str">
        <f>IF(_xlfn.MAXIFS('SLCC Placement'!J:J, 'SLCC Placement'!B:B, 'Vetting Master'!$C738)&gt;0, _xlfn.MAXIFS('SLCC Placement'!J:J, 'SLCC Placement'!B:B, 'Vetting Master'!$C738), IF($E738="", "", 0))</f>
        <v/>
      </c>
      <c r="K738" s="5" t="str">
        <f>IFERROR(IF(AND(MATCH(C738,'AP Credit'!B:B,0)&gt;0, MATCH("ENGL 1010",'AP Credit'!J:J,0)&gt;0),"Yes","No"), IF($E738="", " ", "No"))</f>
        <v xml:space="preserve"> </v>
      </c>
      <c r="L738" s="11" t="str" cm="1">
        <f t="array" ref="L738">IF($E738="", "", _xlfn.IFNA(_xlfn.IFS( J738&gt;599,  "1210 - Verify C or Better",  AND(J738&gt;499, OR(I738&gt;13, G738&gt;17)), "1060 - Verify C or Better", AND( OR(G738&gt;17, I738&gt;13), OR(H738&gt;22, J738&gt;399)), "1050 - Verify C or Better", OR( H738&gt;21, J738&gt;299), "1010/1030/1040", OR( H738&gt;19, J738&gt;299), "1010/1030", OR( H738&gt;18, J738&gt;299), "1030"), "Verify C or better in Secondary Math 1,2,3"))</f>
        <v/>
      </c>
      <c r="M738" s="4" t="str">
        <f>IFERROR(VLOOKUP($E738, 'HS Info'!$A:$E, 5, FALSE), IF($E738="", "", "Not in HS Info"))</f>
        <v/>
      </c>
      <c r="N738" s="5" t="str">
        <f>IFERROR(VLOOKUP($C738,Holds!$C:$K, 2, FALSE), IF($E738="", "", 0))</f>
        <v/>
      </c>
      <c r="O738" s="7" t="str">
        <f>IF($E738="", "", _xlfn.XLOOKUP(C738, 'SLCC Student'!H:H, 'SLCC Student'!P:P, "Not Found", 0, 1))</f>
        <v/>
      </c>
      <c r="P738" s="5" t="str">
        <f>IFERROR(VLOOKUP($E738, 'SLCC Student'!$A:$Q, 10, FALSE), IF($E738="", "", "Not Admitted"))</f>
        <v/>
      </c>
      <c r="Q738" s="5" t="str">
        <f>IFERROR(VLOOKUP($E738,'SLCC Student'!$A:$Q,12,FALSE),IF($E738="","", "NotAdmitted"))</f>
        <v/>
      </c>
    </row>
    <row r="739" spans="1:17" x14ac:dyDescent="0.2">
      <c r="A739" s="5" t="str">
        <f>IFERROR(VLOOKUP($E739,'HS Info'!$A:$D,2,FALSE),IF($E739="","","Not in HS Info"))</f>
        <v/>
      </c>
      <c r="B739" s="6" t="str">
        <f>IFERROR(VLOOKUP($C739, 'SLCC Student'!$H:$R, 11, FALSE), IF($E739="", "",  "Not yet admitted"))</f>
        <v/>
      </c>
      <c r="C739" s="5" t="str">
        <f>IFERROR(VLOOKUP($E739,'SLCC Student'!$A:$R,8,FALSE), IF($E739="", "", "Not yet admitted"))</f>
        <v/>
      </c>
      <c r="D739" s="5" t="str">
        <f>IFERROR(VLOOKUP($E739, 'HS Info'!$A:$D, 3, FALSE), IF($E739="", "",  "Not in HS Info"))</f>
        <v/>
      </c>
      <c r="E739" t="str">
        <f>IF(ISBLANK('HS Info'!A738), "", 'HS Info'!A738)</f>
        <v/>
      </c>
      <c r="F739" s="5" t="str">
        <f>IFERROR(VLOOKUP($E739, 'HS Info'!$A:$D, 4, FALSE), IF($E739="", "", "Not in HS Info"))</f>
        <v/>
      </c>
      <c r="G739" t="str">
        <f>IF(_xlfn.MAXIFS(ACT!$K:$K, ACT!$B:$B, 'Vetting Master'!$C739)&gt;0, _xlfn.MAXIFS(ACT!$K:$K, ACT!$B:$B, 'Vetting Master'!$C739), IF($E739="", "", 0))</f>
        <v/>
      </c>
      <c r="H739" t="str">
        <f>IF(_xlfn.MAXIFS(ACT!$J:$J, ACT!$B:$B, 'Vetting Master'!$C739)&gt;0, _xlfn.MAXIFS(ACT!$J:$J, ACT!$B:$B, 'Vetting Master'!$C739), IF($E739="", "", 0))</f>
        <v/>
      </c>
      <c r="I739" t="str">
        <f>IF(_xlfn.MAXIFS('SLCC Placement'!K:K, 'SLCC Placement'!B:B, 'Vetting Master'!$C739)&gt;0, _xlfn.MAXIFS('SLCC Placement'!K:K, 'SLCC Placement'!B:B, 'Vetting Master'!$C739), IF($E739="", "", 0))</f>
        <v/>
      </c>
      <c r="J739" t="str">
        <f>IF(_xlfn.MAXIFS('SLCC Placement'!J:J, 'SLCC Placement'!B:B, 'Vetting Master'!$C739)&gt;0, _xlfn.MAXIFS('SLCC Placement'!J:J, 'SLCC Placement'!B:B, 'Vetting Master'!$C739), IF($E739="", "", 0))</f>
        <v/>
      </c>
      <c r="K739" s="5" t="str">
        <f>IFERROR(IF(AND(MATCH(C739,'AP Credit'!B:B,0)&gt;0, MATCH("ENGL 1010",'AP Credit'!J:J,0)&gt;0),"Yes","No"), IF($E739="", " ", "No"))</f>
        <v xml:space="preserve"> </v>
      </c>
      <c r="L739" s="11" t="str" cm="1">
        <f t="array" ref="L739">IF($E739="", "", _xlfn.IFNA(_xlfn.IFS( J739&gt;599,  "1210 - Verify C or Better",  AND(J739&gt;499, OR(I739&gt;13, G739&gt;17)), "1060 - Verify C or Better", AND( OR(G739&gt;17, I739&gt;13), OR(H739&gt;22, J739&gt;399)), "1050 - Verify C or Better", OR( H739&gt;21, J739&gt;299), "1010/1030/1040", OR( H739&gt;19, J739&gt;299), "1010/1030", OR( H739&gt;18, J739&gt;299), "1030"), "Verify C or better in Secondary Math 1,2,3"))</f>
        <v/>
      </c>
      <c r="M739" s="4" t="str">
        <f>IFERROR(VLOOKUP($E739, 'HS Info'!$A:$E, 5, FALSE), IF($E739="", "", "Not in HS Info"))</f>
        <v/>
      </c>
      <c r="N739" s="5" t="str">
        <f>IFERROR(VLOOKUP($C739,Holds!$C:$K, 2, FALSE), IF($E739="", "", 0))</f>
        <v/>
      </c>
      <c r="O739" s="7" t="str">
        <f>IF($E739="", "", _xlfn.XLOOKUP(C739, 'SLCC Student'!H:H, 'SLCC Student'!P:P, "Not Found", 0, 1))</f>
        <v/>
      </c>
      <c r="P739" s="5" t="str">
        <f>IFERROR(VLOOKUP($E739, 'SLCC Student'!$A:$Q, 10, FALSE), IF($E739="", "", "Not Admitted"))</f>
        <v/>
      </c>
      <c r="Q739" s="5" t="str">
        <f>IFERROR(VLOOKUP($E739,'SLCC Student'!$A:$Q,12,FALSE),IF($E739="","", "NotAdmitted"))</f>
        <v/>
      </c>
    </row>
    <row r="740" spans="1:17" x14ac:dyDescent="0.2">
      <c r="A740" s="5" t="str">
        <f>IFERROR(VLOOKUP($E740,'HS Info'!$A:$D,2,FALSE),IF($E740="","","Not in HS Info"))</f>
        <v/>
      </c>
      <c r="B740" s="6" t="str">
        <f>IFERROR(VLOOKUP($C740, 'SLCC Student'!$H:$R, 11, FALSE), IF($E740="", "",  "Not yet admitted"))</f>
        <v/>
      </c>
      <c r="C740" s="5" t="str">
        <f>IFERROR(VLOOKUP($E740,'SLCC Student'!$A:$R,8,FALSE), IF($E740="", "", "Not yet admitted"))</f>
        <v/>
      </c>
      <c r="D740" s="5" t="str">
        <f>IFERROR(VLOOKUP($E740, 'HS Info'!$A:$D, 3, FALSE), IF($E740="", "",  "Not in HS Info"))</f>
        <v/>
      </c>
      <c r="E740" t="str">
        <f>IF(ISBLANK('HS Info'!A739), "", 'HS Info'!A739)</f>
        <v/>
      </c>
      <c r="F740" s="5" t="str">
        <f>IFERROR(VLOOKUP($E740, 'HS Info'!$A:$D, 4, FALSE), IF($E740="", "", "Not in HS Info"))</f>
        <v/>
      </c>
      <c r="G740" t="str">
        <f>IF(_xlfn.MAXIFS(ACT!$K:$K, ACT!$B:$B, 'Vetting Master'!$C740)&gt;0, _xlfn.MAXIFS(ACT!$K:$K, ACT!$B:$B, 'Vetting Master'!$C740), IF($E740="", "", 0))</f>
        <v/>
      </c>
      <c r="H740" t="str">
        <f>IF(_xlfn.MAXIFS(ACT!$J:$J, ACT!$B:$B, 'Vetting Master'!$C740)&gt;0, _xlfn.MAXIFS(ACT!$J:$J, ACT!$B:$B, 'Vetting Master'!$C740), IF($E740="", "", 0))</f>
        <v/>
      </c>
      <c r="I740" t="str">
        <f>IF(_xlfn.MAXIFS('SLCC Placement'!K:K, 'SLCC Placement'!B:B, 'Vetting Master'!$C740)&gt;0, _xlfn.MAXIFS('SLCC Placement'!K:K, 'SLCC Placement'!B:B, 'Vetting Master'!$C740), IF($E740="", "", 0))</f>
        <v/>
      </c>
      <c r="J740" t="str">
        <f>IF(_xlfn.MAXIFS('SLCC Placement'!J:J, 'SLCC Placement'!B:B, 'Vetting Master'!$C740)&gt;0, _xlfn.MAXIFS('SLCC Placement'!J:J, 'SLCC Placement'!B:B, 'Vetting Master'!$C740), IF($E740="", "", 0))</f>
        <v/>
      </c>
      <c r="K740" s="5" t="str">
        <f>IFERROR(IF(AND(MATCH(C740,'AP Credit'!B:B,0)&gt;0, MATCH("ENGL 1010",'AP Credit'!J:J,0)&gt;0),"Yes","No"), IF($E740="", " ", "No"))</f>
        <v xml:space="preserve"> </v>
      </c>
      <c r="L740" s="11" t="str" cm="1">
        <f t="array" ref="L740">IF($E740="", "", _xlfn.IFNA(_xlfn.IFS( J740&gt;599,  "1210 - Verify C or Better",  AND(J740&gt;499, OR(I740&gt;13, G740&gt;17)), "1060 - Verify C or Better", AND( OR(G740&gt;17, I740&gt;13), OR(H740&gt;22, J740&gt;399)), "1050 - Verify C or Better", OR( H740&gt;21, J740&gt;299), "1010/1030/1040", OR( H740&gt;19, J740&gt;299), "1010/1030", OR( H740&gt;18, J740&gt;299), "1030"), "Verify C or better in Secondary Math 1,2,3"))</f>
        <v/>
      </c>
      <c r="M740" s="4" t="str">
        <f>IFERROR(VLOOKUP($E740, 'HS Info'!$A:$E, 5, FALSE), IF($E740="", "", "Not in HS Info"))</f>
        <v/>
      </c>
      <c r="N740" s="5" t="str">
        <f>IFERROR(VLOOKUP($C740,Holds!$C:$K, 2, FALSE), IF($E740="", "", 0))</f>
        <v/>
      </c>
      <c r="O740" s="7" t="str">
        <f>IF($E740="", "", _xlfn.XLOOKUP(C740, 'SLCC Student'!H:H, 'SLCC Student'!P:P, "Not Found", 0, 1))</f>
        <v/>
      </c>
      <c r="P740" s="5" t="str">
        <f>IFERROR(VLOOKUP($E740, 'SLCC Student'!$A:$Q, 10, FALSE), IF($E740="", "", "Not Admitted"))</f>
        <v/>
      </c>
      <c r="Q740" s="5" t="str">
        <f>IFERROR(VLOOKUP($E740,'SLCC Student'!$A:$Q,12,FALSE),IF($E740="","", "NotAdmitted"))</f>
        <v/>
      </c>
    </row>
    <row r="741" spans="1:17" x14ac:dyDescent="0.2">
      <c r="A741" s="5" t="str">
        <f>IFERROR(VLOOKUP($E741,'HS Info'!$A:$D,2,FALSE),IF($E741="","","Not in HS Info"))</f>
        <v/>
      </c>
      <c r="B741" s="6" t="str">
        <f>IFERROR(VLOOKUP($C741, 'SLCC Student'!$H:$R, 11, FALSE), IF($E741="", "",  "Not yet admitted"))</f>
        <v/>
      </c>
      <c r="C741" s="5" t="str">
        <f>IFERROR(VLOOKUP($E741,'SLCC Student'!$A:$R,8,FALSE), IF($E741="", "", "Not yet admitted"))</f>
        <v/>
      </c>
      <c r="D741" s="5" t="str">
        <f>IFERROR(VLOOKUP($E741, 'HS Info'!$A:$D, 3, FALSE), IF($E741="", "",  "Not in HS Info"))</f>
        <v/>
      </c>
      <c r="E741" t="str">
        <f>IF(ISBLANK('HS Info'!A740), "", 'HS Info'!A740)</f>
        <v/>
      </c>
      <c r="F741" s="5" t="str">
        <f>IFERROR(VLOOKUP($E741, 'HS Info'!$A:$D, 4, FALSE), IF($E741="", "", "Not in HS Info"))</f>
        <v/>
      </c>
      <c r="G741" t="str">
        <f>IF(_xlfn.MAXIFS(ACT!$K:$K, ACT!$B:$B, 'Vetting Master'!$C741)&gt;0, _xlfn.MAXIFS(ACT!$K:$K, ACT!$B:$B, 'Vetting Master'!$C741), IF($E741="", "", 0))</f>
        <v/>
      </c>
      <c r="H741" t="str">
        <f>IF(_xlfn.MAXIFS(ACT!$J:$J, ACT!$B:$B, 'Vetting Master'!$C741)&gt;0, _xlfn.MAXIFS(ACT!$J:$J, ACT!$B:$B, 'Vetting Master'!$C741), IF($E741="", "", 0))</f>
        <v/>
      </c>
      <c r="I741" t="str">
        <f>IF(_xlfn.MAXIFS('SLCC Placement'!K:K, 'SLCC Placement'!B:B, 'Vetting Master'!$C741)&gt;0, _xlfn.MAXIFS('SLCC Placement'!K:K, 'SLCC Placement'!B:B, 'Vetting Master'!$C741), IF($E741="", "", 0))</f>
        <v/>
      </c>
      <c r="J741" t="str">
        <f>IF(_xlfn.MAXIFS('SLCC Placement'!J:J, 'SLCC Placement'!B:B, 'Vetting Master'!$C741)&gt;0, _xlfn.MAXIFS('SLCC Placement'!J:J, 'SLCC Placement'!B:B, 'Vetting Master'!$C741), IF($E741="", "", 0))</f>
        <v/>
      </c>
      <c r="K741" s="5" t="str">
        <f>IFERROR(IF(AND(MATCH(C741,'AP Credit'!B:B,0)&gt;0, MATCH("ENGL 1010",'AP Credit'!J:J,0)&gt;0),"Yes","No"), IF($E741="", " ", "No"))</f>
        <v xml:space="preserve"> </v>
      </c>
      <c r="L741" s="11" t="str" cm="1">
        <f t="array" ref="L741">IF($E741="", "", _xlfn.IFNA(_xlfn.IFS( J741&gt;599,  "1210 - Verify C or Better",  AND(J741&gt;499, OR(I741&gt;13, G741&gt;17)), "1060 - Verify C or Better", AND( OR(G741&gt;17, I741&gt;13), OR(H741&gt;22, J741&gt;399)), "1050 - Verify C or Better", OR( H741&gt;21, J741&gt;299), "1010/1030/1040", OR( H741&gt;19, J741&gt;299), "1010/1030", OR( H741&gt;18, J741&gt;299), "1030"), "Verify C or better in Secondary Math 1,2,3"))</f>
        <v/>
      </c>
      <c r="M741" s="4" t="str">
        <f>IFERROR(VLOOKUP($E741, 'HS Info'!$A:$E, 5, FALSE), IF($E741="", "", "Not in HS Info"))</f>
        <v/>
      </c>
      <c r="N741" s="5" t="str">
        <f>IFERROR(VLOOKUP($C741,Holds!$C:$K, 2, FALSE), IF($E741="", "", 0))</f>
        <v/>
      </c>
      <c r="O741" s="7" t="str">
        <f>IF($E741="", "", _xlfn.XLOOKUP(C741, 'SLCC Student'!H:H, 'SLCC Student'!P:P, "Not Found", 0, 1))</f>
        <v/>
      </c>
      <c r="P741" s="5" t="str">
        <f>IFERROR(VLOOKUP($E741, 'SLCC Student'!$A:$Q, 10, FALSE), IF($E741="", "", "Not Admitted"))</f>
        <v/>
      </c>
      <c r="Q741" s="5" t="str">
        <f>IFERROR(VLOOKUP($E741,'SLCC Student'!$A:$Q,12,FALSE),IF($E741="","", "NotAdmitted"))</f>
        <v/>
      </c>
    </row>
    <row r="742" spans="1:17" x14ac:dyDescent="0.2">
      <c r="A742" s="5" t="str">
        <f>IFERROR(VLOOKUP($E742,'HS Info'!$A:$D,2,FALSE),IF($E742="","","Not in HS Info"))</f>
        <v/>
      </c>
      <c r="B742" s="6" t="str">
        <f>IFERROR(VLOOKUP($C742, 'SLCC Student'!$H:$R, 11, FALSE), IF($E742="", "",  "Not yet admitted"))</f>
        <v/>
      </c>
      <c r="C742" s="5" t="str">
        <f>IFERROR(VLOOKUP($E742,'SLCC Student'!$A:$R,8,FALSE), IF($E742="", "", "Not yet admitted"))</f>
        <v/>
      </c>
      <c r="D742" s="5" t="str">
        <f>IFERROR(VLOOKUP($E742, 'HS Info'!$A:$D, 3, FALSE), IF($E742="", "",  "Not in HS Info"))</f>
        <v/>
      </c>
      <c r="E742" t="str">
        <f>IF(ISBLANK('HS Info'!A741), "", 'HS Info'!A741)</f>
        <v/>
      </c>
      <c r="F742" s="5" t="str">
        <f>IFERROR(VLOOKUP($E742, 'HS Info'!$A:$D, 4, FALSE), IF($E742="", "", "Not in HS Info"))</f>
        <v/>
      </c>
      <c r="G742" t="str">
        <f>IF(_xlfn.MAXIFS(ACT!$K:$K, ACT!$B:$B, 'Vetting Master'!$C742)&gt;0, _xlfn.MAXIFS(ACT!$K:$K, ACT!$B:$B, 'Vetting Master'!$C742), IF($E742="", "", 0))</f>
        <v/>
      </c>
      <c r="H742" t="str">
        <f>IF(_xlfn.MAXIFS(ACT!$J:$J, ACT!$B:$B, 'Vetting Master'!$C742)&gt;0, _xlfn.MAXIFS(ACT!$J:$J, ACT!$B:$B, 'Vetting Master'!$C742), IF($E742="", "", 0))</f>
        <v/>
      </c>
      <c r="I742" t="str">
        <f>IF(_xlfn.MAXIFS('SLCC Placement'!K:K, 'SLCC Placement'!B:B, 'Vetting Master'!$C742)&gt;0, _xlfn.MAXIFS('SLCC Placement'!K:K, 'SLCC Placement'!B:B, 'Vetting Master'!$C742), IF($E742="", "", 0))</f>
        <v/>
      </c>
      <c r="J742" t="str">
        <f>IF(_xlfn.MAXIFS('SLCC Placement'!J:J, 'SLCC Placement'!B:B, 'Vetting Master'!$C742)&gt;0, _xlfn.MAXIFS('SLCC Placement'!J:J, 'SLCC Placement'!B:B, 'Vetting Master'!$C742), IF($E742="", "", 0))</f>
        <v/>
      </c>
      <c r="K742" s="5" t="str">
        <f>IFERROR(IF(AND(MATCH(C742,'AP Credit'!B:B,0)&gt;0, MATCH("ENGL 1010",'AP Credit'!J:J,0)&gt;0),"Yes","No"), IF($E742="", " ", "No"))</f>
        <v xml:space="preserve"> </v>
      </c>
      <c r="L742" s="11" t="str" cm="1">
        <f t="array" ref="L742">IF($E742="", "", _xlfn.IFNA(_xlfn.IFS( J742&gt;599,  "1210 - Verify C or Better",  AND(J742&gt;499, OR(I742&gt;13, G742&gt;17)), "1060 - Verify C or Better", AND( OR(G742&gt;17, I742&gt;13), OR(H742&gt;22, J742&gt;399)), "1050 - Verify C or Better", OR( H742&gt;21, J742&gt;299), "1010/1030/1040", OR( H742&gt;19, J742&gt;299), "1010/1030", OR( H742&gt;18, J742&gt;299), "1030"), "Verify C or better in Secondary Math 1,2,3"))</f>
        <v/>
      </c>
      <c r="M742" s="4" t="str">
        <f>IFERROR(VLOOKUP($E742, 'HS Info'!$A:$E, 5, FALSE), IF($E742="", "", "Not in HS Info"))</f>
        <v/>
      </c>
      <c r="N742" s="5" t="str">
        <f>IFERROR(VLOOKUP($C742,Holds!$C:$K, 2, FALSE), IF($E742="", "", 0))</f>
        <v/>
      </c>
      <c r="O742" s="7" t="str">
        <f>IF($E742="", "", _xlfn.XLOOKUP(C742, 'SLCC Student'!H:H, 'SLCC Student'!P:P, "Not Found", 0, 1))</f>
        <v/>
      </c>
      <c r="P742" s="5" t="str">
        <f>IFERROR(VLOOKUP($E742, 'SLCC Student'!$A:$Q, 10, FALSE), IF($E742="", "", "Not Admitted"))</f>
        <v/>
      </c>
      <c r="Q742" s="5" t="str">
        <f>IFERROR(VLOOKUP($E742,'SLCC Student'!$A:$Q,12,FALSE),IF($E742="","", "NotAdmitted"))</f>
        <v/>
      </c>
    </row>
    <row r="743" spans="1:17" x14ac:dyDescent="0.2">
      <c r="A743" s="5" t="str">
        <f>IFERROR(VLOOKUP($E743,'HS Info'!$A:$D,2,FALSE),IF($E743="","","Not in HS Info"))</f>
        <v/>
      </c>
      <c r="B743" s="6" t="str">
        <f>IFERROR(VLOOKUP($C743, 'SLCC Student'!$H:$R, 11, FALSE), IF($E743="", "",  "Not yet admitted"))</f>
        <v/>
      </c>
      <c r="C743" s="5" t="str">
        <f>IFERROR(VLOOKUP($E743,'SLCC Student'!$A:$R,8,FALSE), IF($E743="", "", "Not yet admitted"))</f>
        <v/>
      </c>
      <c r="D743" s="5" t="str">
        <f>IFERROR(VLOOKUP($E743, 'HS Info'!$A:$D, 3, FALSE), IF($E743="", "",  "Not in HS Info"))</f>
        <v/>
      </c>
      <c r="E743" t="str">
        <f>IF(ISBLANK('HS Info'!A742), "", 'HS Info'!A742)</f>
        <v/>
      </c>
      <c r="F743" s="5" t="str">
        <f>IFERROR(VLOOKUP($E743, 'HS Info'!$A:$D, 4, FALSE), IF($E743="", "", "Not in HS Info"))</f>
        <v/>
      </c>
      <c r="G743" t="str">
        <f>IF(_xlfn.MAXIFS(ACT!$K:$K, ACT!$B:$B, 'Vetting Master'!$C743)&gt;0, _xlfn.MAXIFS(ACT!$K:$K, ACT!$B:$B, 'Vetting Master'!$C743), IF($E743="", "", 0))</f>
        <v/>
      </c>
      <c r="H743" t="str">
        <f>IF(_xlfn.MAXIFS(ACT!$J:$J, ACT!$B:$B, 'Vetting Master'!$C743)&gt;0, _xlfn.MAXIFS(ACT!$J:$J, ACT!$B:$B, 'Vetting Master'!$C743), IF($E743="", "", 0))</f>
        <v/>
      </c>
      <c r="I743" t="str">
        <f>IF(_xlfn.MAXIFS('SLCC Placement'!K:K, 'SLCC Placement'!B:B, 'Vetting Master'!$C743)&gt;0, _xlfn.MAXIFS('SLCC Placement'!K:K, 'SLCC Placement'!B:B, 'Vetting Master'!$C743), IF($E743="", "", 0))</f>
        <v/>
      </c>
      <c r="J743" t="str">
        <f>IF(_xlfn.MAXIFS('SLCC Placement'!J:J, 'SLCC Placement'!B:B, 'Vetting Master'!$C743)&gt;0, _xlfn.MAXIFS('SLCC Placement'!J:J, 'SLCC Placement'!B:B, 'Vetting Master'!$C743), IF($E743="", "", 0))</f>
        <v/>
      </c>
      <c r="K743" s="5" t="str">
        <f>IFERROR(IF(AND(MATCH(C743,'AP Credit'!B:B,0)&gt;0, MATCH("ENGL 1010",'AP Credit'!J:J,0)&gt;0),"Yes","No"), IF($E743="", " ", "No"))</f>
        <v xml:space="preserve"> </v>
      </c>
      <c r="L743" s="11" t="str" cm="1">
        <f t="array" ref="L743">IF($E743="", "", _xlfn.IFNA(_xlfn.IFS( J743&gt;599,  "1210 - Verify C or Better",  AND(J743&gt;499, OR(I743&gt;13, G743&gt;17)), "1060 - Verify C or Better", AND( OR(G743&gt;17, I743&gt;13), OR(H743&gt;22, J743&gt;399)), "1050 - Verify C or Better", OR( H743&gt;21, J743&gt;299), "1010/1030/1040", OR( H743&gt;19, J743&gt;299), "1010/1030", OR( H743&gt;18, J743&gt;299), "1030"), "Verify C or better in Secondary Math 1,2,3"))</f>
        <v/>
      </c>
      <c r="M743" s="4" t="str">
        <f>IFERROR(VLOOKUP($E743, 'HS Info'!$A:$E, 5, FALSE), IF($E743="", "", "Not in HS Info"))</f>
        <v/>
      </c>
      <c r="N743" s="5" t="str">
        <f>IFERROR(VLOOKUP($C743,Holds!$C:$K, 2, FALSE), IF($E743="", "", 0))</f>
        <v/>
      </c>
      <c r="O743" s="7" t="str">
        <f>IF($E743="", "", _xlfn.XLOOKUP(C743, 'SLCC Student'!H:H, 'SLCC Student'!P:P, "Not Found", 0, 1))</f>
        <v/>
      </c>
      <c r="P743" s="5" t="str">
        <f>IFERROR(VLOOKUP($E743, 'SLCC Student'!$A:$Q, 10, FALSE), IF($E743="", "", "Not Admitted"))</f>
        <v/>
      </c>
      <c r="Q743" s="5" t="str">
        <f>IFERROR(VLOOKUP($E743,'SLCC Student'!$A:$Q,12,FALSE),IF($E743="","", "NotAdmitted"))</f>
        <v/>
      </c>
    </row>
    <row r="744" spans="1:17" x14ac:dyDescent="0.2">
      <c r="A744" s="5" t="str">
        <f>IFERROR(VLOOKUP($E744,'HS Info'!$A:$D,2,FALSE),IF($E744="","","Not in HS Info"))</f>
        <v/>
      </c>
      <c r="B744" s="6" t="str">
        <f>IFERROR(VLOOKUP($C744, 'SLCC Student'!$H:$R, 11, FALSE), IF($E744="", "",  "Not yet admitted"))</f>
        <v/>
      </c>
      <c r="C744" s="5" t="str">
        <f>IFERROR(VLOOKUP($E744,'SLCC Student'!$A:$R,8,FALSE), IF($E744="", "", "Not yet admitted"))</f>
        <v/>
      </c>
      <c r="D744" s="5" t="str">
        <f>IFERROR(VLOOKUP($E744, 'HS Info'!$A:$D, 3, FALSE), IF($E744="", "",  "Not in HS Info"))</f>
        <v/>
      </c>
      <c r="E744" t="str">
        <f>IF(ISBLANK('HS Info'!A743), "", 'HS Info'!A743)</f>
        <v/>
      </c>
      <c r="F744" s="5" t="str">
        <f>IFERROR(VLOOKUP($E744, 'HS Info'!$A:$D, 4, FALSE), IF($E744="", "", "Not in HS Info"))</f>
        <v/>
      </c>
      <c r="G744" t="str">
        <f>IF(_xlfn.MAXIFS(ACT!$K:$K, ACT!$B:$B, 'Vetting Master'!$C744)&gt;0, _xlfn.MAXIFS(ACT!$K:$K, ACT!$B:$B, 'Vetting Master'!$C744), IF($E744="", "", 0))</f>
        <v/>
      </c>
      <c r="H744" t="str">
        <f>IF(_xlfn.MAXIFS(ACT!$J:$J, ACT!$B:$B, 'Vetting Master'!$C744)&gt;0, _xlfn.MAXIFS(ACT!$J:$J, ACT!$B:$B, 'Vetting Master'!$C744), IF($E744="", "", 0))</f>
        <v/>
      </c>
      <c r="I744" t="str">
        <f>IF(_xlfn.MAXIFS('SLCC Placement'!K:K, 'SLCC Placement'!B:B, 'Vetting Master'!$C744)&gt;0, _xlfn.MAXIFS('SLCC Placement'!K:K, 'SLCC Placement'!B:B, 'Vetting Master'!$C744), IF($E744="", "", 0))</f>
        <v/>
      </c>
      <c r="J744" t="str">
        <f>IF(_xlfn.MAXIFS('SLCC Placement'!J:J, 'SLCC Placement'!B:B, 'Vetting Master'!$C744)&gt;0, _xlfn.MAXIFS('SLCC Placement'!J:J, 'SLCC Placement'!B:B, 'Vetting Master'!$C744), IF($E744="", "", 0))</f>
        <v/>
      </c>
      <c r="K744" s="5" t="str">
        <f>IFERROR(IF(AND(MATCH(C744,'AP Credit'!B:B,0)&gt;0, MATCH("ENGL 1010",'AP Credit'!J:J,0)&gt;0),"Yes","No"), IF($E744="", " ", "No"))</f>
        <v xml:space="preserve"> </v>
      </c>
      <c r="L744" s="11" t="str" cm="1">
        <f t="array" ref="L744">IF($E744="", "", _xlfn.IFNA(_xlfn.IFS( J744&gt;599,  "1210 - Verify C or Better",  AND(J744&gt;499, OR(I744&gt;13, G744&gt;17)), "1060 - Verify C or Better", AND( OR(G744&gt;17, I744&gt;13), OR(H744&gt;22, J744&gt;399)), "1050 - Verify C or Better", OR( H744&gt;21, J744&gt;299), "1010/1030/1040", OR( H744&gt;19, J744&gt;299), "1010/1030", OR( H744&gt;18, J744&gt;299), "1030"), "Verify C or better in Secondary Math 1,2,3"))</f>
        <v/>
      </c>
      <c r="M744" s="4" t="str">
        <f>IFERROR(VLOOKUP($E744, 'HS Info'!$A:$E, 5, FALSE), IF($E744="", "", "Not in HS Info"))</f>
        <v/>
      </c>
      <c r="N744" s="5" t="str">
        <f>IFERROR(VLOOKUP($C744,Holds!$C:$K, 2, FALSE), IF($E744="", "", 0))</f>
        <v/>
      </c>
      <c r="O744" s="7" t="str">
        <f>IF($E744="", "", _xlfn.XLOOKUP(C744, 'SLCC Student'!H:H, 'SLCC Student'!P:P, "Not Found", 0, 1))</f>
        <v/>
      </c>
      <c r="P744" s="5" t="str">
        <f>IFERROR(VLOOKUP($E744, 'SLCC Student'!$A:$Q, 10, FALSE), IF($E744="", "", "Not Admitted"))</f>
        <v/>
      </c>
      <c r="Q744" s="5" t="str">
        <f>IFERROR(VLOOKUP($E744,'SLCC Student'!$A:$Q,12,FALSE),IF($E744="","", "NotAdmitted"))</f>
        <v/>
      </c>
    </row>
    <row r="745" spans="1:17" x14ac:dyDescent="0.2">
      <c r="A745" s="5" t="str">
        <f>IFERROR(VLOOKUP($E745,'HS Info'!$A:$D,2,FALSE),IF($E745="","","Not in HS Info"))</f>
        <v/>
      </c>
      <c r="B745" s="6" t="str">
        <f>IFERROR(VLOOKUP($C745, 'SLCC Student'!$H:$R, 11, FALSE), IF($E745="", "",  "Not yet admitted"))</f>
        <v/>
      </c>
      <c r="C745" s="5" t="str">
        <f>IFERROR(VLOOKUP($E745,'SLCC Student'!$A:$R,8,FALSE), IF($E745="", "", "Not yet admitted"))</f>
        <v/>
      </c>
      <c r="D745" s="5" t="str">
        <f>IFERROR(VLOOKUP($E745, 'HS Info'!$A:$D, 3, FALSE), IF($E745="", "",  "Not in HS Info"))</f>
        <v/>
      </c>
      <c r="E745" t="str">
        <f>IF(ISBLANK('HS Info'!A744), "", 'HS Info'!A744)</f>
        <v/>
      </c>
      <c r="F745" s="5" t="str">
        <f>IFERROR(VLOOKUP($E745, 'HS Info'!$A:$D, 4, FALSE), IF($E745="", "", "Not in HS Info"))</f>
        <v/>
      </c>
      <c r="G745" t="str">
        <f>IF(_xlfn.MAXIFS(ACT!$K:$K, ACT!$B:$B, 'Vetting Master'!$C745)&gt;0, _xlfn.MAXIFS(ACT!$K:$K, ACT!$B:$B, 'Vetting Master'!$C745), IF($E745="", "", 0))</f>
        <v/>
      </c>
      <c r="H745" t="str">
        <f>IF(_xlfn.MAXIFS(ACT!$J:$J, ACT!$B:$B, 'Vetting Master'!$C745)&gt;0, _xlfn.MAXIFS(ACT!$J:$J, ACT!$B:$B, 'Vetting Master'!$C745), IF($E745="", "", 0))</f>
        <v/>
      </c>
      <c r="I745" t="str">
        <f>IF(_xlfn.MAXIFS('SLCC Placement'!K:K, 'SLCC Placement'!B:B, 'Vetting Master'!$C745)&gt;0, _xlfn.MAXIFS('SLCC Placement'!K:K, 'SLCC Placement'!B:B, 'Vetting Master'!$C745), IF($E745="", "", 0))</f>
        <v/>
      </c>
      <c r="J745" t="str">
        <f>IF(_xlfn.MAXIFS('SLCC Placement'!J:J, 'SLCC Placement'!B:B, 'Vetting Master'!$C745)&gt;0, _xlfn.MAXIFS('SLCC Placement'!J:J, 'SLCC Placement'!B:B, 'Vetting Master'!$C745), IF($E745="", "", 0))</f>
        <v/>
      </c>
      <c r="K745" s="5" t="str">
        <f>IFERROR(IF(AND(MATCH(C745,'AP Credit'!B:B,0)&gt;0, MATCH("ENGL 1010",'AP Credit'!J:J,0)&gt;0),"Yes","No"), IF($E745="", " ", "No"))</f>
        <v xml:space="preserve"> </v>
      </c>
      <c r="L745" s="11" t="str" cm="1">
        <f t="array" ref="L745">IF($E745="", "", _xlfn.IFNA(_xlfn.IFS( J745&gt;599,  "1210 - Verify C or Better",  AND(J745&gt;499, OR(I745&gt;13, G745&gt;17)), "1060 - Verify C or Better", AND( OR(G745&gt;17, I745&gt;13), OR(H745&gt;22, J745&gt;399)), "1050 - Verify C or Better", OR( H745&gt;21, J745&gt;299), "1010/1030/1040", OR( H745&gt;19, J745&gt;299), "1010/1030", OR( H745&gt;18, J745&gt;299), "1030"), "Verify C or better in Secondary Math 1,2,3"))</f>
        <v/>
      </c>
      <c r="M745" s="4" t="str">
        <f>IFERROR(VLOOKUP($E745, 'HS Info'!$A:$E, 5, FALSE), IF($E745="", "", "Not in HS Info"))</f>
        <v/>
      </c>
      <c r="N745" s="5" t="str">
        <f>IFERROR(VLOOKUP($C745,Holds!$C:$K, 2, FALSE), IF($E745="", "", 0))</f>
        <v/>
      </c>
      <c r="O745" s="7" t="str">
        <f>IF($E745="", "", _xlfn.XLOOKUP(C745, 'SLCC Student'!H:H, 'SLCC Student'!P:P, "Not Found", 0, 1))</f>
        <v/>
      </c>
      <c r="P745" s="5" t="str">
        <f>IFERROR(VLOOKUP($E745, 'SLCC Student'!$A:$Q, 10, FALSE), IF($E745="", "", "Not Admitted"))</f>
        <v/>
      </c>
      <c r="Q745" s="5" t="str">
        <f>IFERROR(VLOOKUP($E745,'SLCC Student'!$A:$Q,12,FALSE),IF($E745="","", "NotAdmitted"))</f>
        <v/>
      </c>
    </row>
    <row r="746" spans="1:17" x14ac:dyDescent="0.2">
      <c r="A746" s="5" t="str">
        <f>IFERROR(VLOOKUP($E746,'HS Info'!$A:$D,2,FALSE),IF($E746="","","Not in HS Info"))</f>
        <v/>
      </c>
      <c r="B746" s="6" t="str">
        <f>IFERROR(VLOOKUP($C746, 'SLCC Student'!$H:$R, 11, FALSE), IF($E746="", "",  "Not yet admitted"))</f>
        <v/>
      </c>
      <c r="C746" s="5" t="str">
        <f>IFERROR(VLOOKUP($E746,'SLCC Student'!$A:$R,8,FALSE), IF($E746="", "", "Not yet admitted"))</f>
        <v/>
      </c>
      <c r="D746" s="5" t="str">
        <f>IFERROR(VLOOKUP($E746, 'HS Info'!$A:$D, 3, FALSE), IF($E746="", "",  "Not in HS Info"))</f>
        <v/>
      </c>
      <c r="E746" t="str">
        <f>IF(ISBLANK('HS Info'!A745), "", 'HS Info'!A745)</f>
        <v/>
      </c>
      <c r="F746" s="5" t="str">
        <f>IFERROR(VLOOKUP($E746, 'HS Info'!$A:$D, 4, FALSE), IF($E746="", "", "Not in HS Info"))</f>
        <v/>
      </c>
      <c r="G746" t="str">
        <f>IF(_xlfn.MAXIFS(ACT!$K:$K, ACT!$B:$B, 'Vetting Master'!$C746)&gt;0, _xlfn.MAXIFS(ACT!$K:$K, ACT!$B:$B, 'Vetting Master'!$C746), IF($E746="", "", 0))</f>
        <v/>
      </c>
      <c r="H746" t="str">
        <f>IF(_xlfn.MAXIFS(ACT!$J:$J, ACT!$B:$B, 'Vetting Master'!$C746)&gt;0, _xlfn.MAXIFS(ACT!$J:$J, ACT!$B:$B, 'Vetting Master'!$C746), IF($E746="", "", 0))</f>
        <v/>
      </c>
      <c r="I746" t="str">
        <f>IF(_xlfn.MAXIFS('SLCC Placement'!K:K, 'SLCC Placement'!B:B, 'Vetting Master'!$C746)&gt;0, _xlfn.MAXIFS('SLCC Placement'!K:K, 'SLCC Placement'!B:B, 'Vetting Master'!$C746), IF($E746="", "", 0))</f>
        <v/>
      </c>
      <c r="J746" t="str">
        <f>IF(_xlfn.MAXIFS('SLCC Placement'!J:J, 'SLCC Placement'!B:B, 'Vetting Master'!$C746)&gt;0, _xlfn.MAXIFS('SLCC Placement'!J:J, 'SLCC Placement'!B:B, 'Vetting Master'!$C746), IF($E746="", "", 0))</f>
        <v/>
      </c>
      <c r="K746" s="5" t="str">
        <f>IFERROR(IF(AND(MATCH(C746,'AP Credit'!B:B,0)&gt;0, MATCH("ENGL 1010",'AP Credit'!J:J,0)&gt;0),"Yes","No"), IF($E746="", " ", "No"))</f>
        <v xml:space="preserve"> </v>
      </c>
      <c r="L746" s="11" t="str" cm="1">
        <f t="array" ref="L746">IF($E746="", "", _xlfn.IFNA(_xlfn.IFS( J746&gt;599,  "1210 - Verify C or Better",  AND(J746&gt;499, OR(I746&gt;13, G746&gt;17)), "1060 - Verify C or Better", AND( OR(G746&gt;17, I746&gt;13), OR(H746&gt;22, J746&gt;399)), "1050 - Verify C or Better", OR( H746&gt;21, J746&gt;299), "1010/1030/1040", OR( H746&gt;19, J746&gt;299), "1010/1030", OR( H746&gt;18, J746&gt;299), "1030"), "Verify C or better in Secondary Math 1,2,3"))</f>
        <v/>
      </c>
      <c r="M746" s="4" t="str">
        <f>IFERROR(VLOOKUP($E746, 'HS Info'!$A:$E, 5, FALSE), IF($E746="", "", "Not in HS Info"))</f>
        <v/>
      </c>
      <c r="N746" s="5" t="str">
        <f>IFERROR(VLOOKUP($C746,Holds!$C:$K, 2, FALSE), IF($E746="", "", 0))</f>
        <v/>
      </c>
      <c r="O746" s="7" t="str">
        <f>IF($E746="", "", _xlfn.XLOOKUP(C746, 'SLCC Student'!H:H, 'SLCC Student'!P:P, "Not Found", 0, 1))</f>
        <v/>
      </c>
      <c r="P746" s="5" t="str">
        <f>IFERROR(VLOOKUP($E746, 'SLCC Student'!$A:$Q, 10, FALSE), IF($E746="", "", "Not Admitted"))</f>
        <v/>
      </c>
      <c r="Q746" s="5" t="str">
        <f>IFERROR(VLOOKUP($E746,'SLCC Student'!$A:$Q,12,FALSE),IF($E746="","", "NotAdmitted"))</f>
        <v/>
      </c>
    </row>
    <row r="747" spans="1:17" x14ac:dyDescent="0.2">
      <c r="A747" s="5" t="str">
        <f>IFERROR(VLOOKUP($E747,'HS Info'!$A:$D,2,FALSE),IF($E747="","","Not in HS Info"))</f>
        <v/>
      </c>
      <c r="B747" s="6" t="str">
        <f>IFERROR(VLOOKUP($C747, 'SLCC Student'!$H:$R, 11, FALSE), IF($E747="", "",  "Not yet admitted"))</f>
        <v/>
      </c>
      <c r="C747" s="5" t="str">
        <f>IFERROR(VLOOKUP($E747,'SLCC Student'!$A:$R,8,FALSE), IF($E747="", "", "Not yet admitted"))</f>
        <v/>
      </c>
      <c r="D747" s="5" t="str">
        <f>IFERROR(VLOOKUP($E747, 'HS Info'!$A:$D, 3, FALSE), IF($E747="", "",  "Not in HS Info"))</f>
        <v/>
      </c>
      <c r="E747" t="str">
        <f>IF(ISBLANK('HS Info'!A746), "", 'HS Info'!A746)</f>
        <v/>
      </c>
      <c r="F747" s="5" t="str">
        <f>IFERROR(VLOOKUP($E747, 'HS Info'!$A:$D, 4, FALSE), IF($E747="", "", "Not in HS Info"))</f>
        <v/>
      </c>
      <c r="G747" t="str">
        <f>IF(_xlfn.MAXIFS(ACT!$K:$K, ACT!$B:$B, 'Vetting Master'!$C747)&gt;0, _xlfn.MAXIFS(ACT!$K:$K, ACT!$B:$B, 'Vetting Master'!$C747), IF($E747="", "", 0))</f>
        <v/>
      </c>
      <c r="H747" t="str">
        <f>IF(_xlfn.MAXIFS(ACT!$J:$J, ACT!$B:$B, 'Vetting Master'!$C747)&gt;0, _xlfn.MAXIFS(ACT!$J:$J, ACT!$B:$B, 'Vetting Master'!$C747), IF($E747="", "", 0))</f>
        <v/>
      </c>
      <c r="I747" t="str">
        <f>IF(_xlfn.MAXIFS('SLCC Placement'!K:K, 'SLCC Placement'!B:B, 'Vetting Master'!$C747)&gt;0, _xlfn.MAXIFS('SLCC Placement'!K:K, 'SLCC Placement'!B:B, 'Vetting Master'!$C747), IF($E747="", "", 0))</f>
        <v/>
      </c>
      <c r="J747" t="str">
        <f>IF(_xlfn.MAXIFS('SLCC Placement'!J:J, 'SLCC Placement'!B:B, 'Vetting Master'!$C747)&gt;0, _xlfn.MAXIFS('SLCC Placement'!J:J, 'SLCC Placement'!B:B, 'Vetting Master'!$C747), IF($E747="", "", 0))</f>
        <v/>
      </c>
      <c r="K747" s="5" t="str">
        <f>IFERROR(IF(AND(MATCH(C747,'AP Credit'!B:B,0)&gt;0, MATCH("ENGL 1010",'AP Credit'!J:J,0)&gt;0),"Yes","No"), IF($E747="", " ", "No"))</f>
        <v xml:space="preserve"> </v>
      </c>
      <c r="L747" s="11" t="str" cm="1">
        <f t="array" ref="L747">IF($E747="", "", _xlfn.IFNA(_xlfn.IFS( J747&gt;599,  "1210 - Verify C or Better",  AND(J747&gt;499, OR(I747&gt;13, G747&gt;17)), "1060 - Verify C or Better", AND( OR(G747&gt;17, I747&gt;13), OR(H747&gt;22, J747&gt;399)), "1050 - Verify C or Better", OR( H747&gt;21, J747&gt;299), "1010/1030/1040", OR( H747&gt;19, J747&gt;299), "1010/1030", OR( H747&gt;18, J747&gt;299), "1030"), "Verify C or better in Secondary Math 1,2,3"))</f>
        <v/>
      </c>
      <c r="M747" s="4" t="str">
        <f>IFERROR(VLOOKUP($E747, 'HS Info'!$A:$E, 5, FALSE), IF($E747="", "", "Not in HS Info"))</f>
        <v/>
      </c>
      <c r="N747" s="5" t="str">
        <f>IFERROR(VLOOKUP($C747,Holds!$C:$K, 2, FALSE), IF($E747="", "", 0))</f>
        <v/>
      </c>
      <c r="O747" s="7" t="str">
        <f>IF($E747="", "", _xlfn.XLOOKUP(C747, 'SLCC Student'!H:H, 'SLCC Student'!P:P, "Not Found", 0, 1))</f>
        <v/>
      </c>
      <c r="P747" s="5" t="str">
        <f>IFERROR(VLOOKUP($E747, 'SLCC Student'!$A:$Q, 10, FALSE), IF($E747="", "", "Not Admitted"))</f>
        <v/>
      </c>
      <c r="Q747" s="5" t="str">
        <f>IFERROR(VLOOKUP($E747,'SLCC Student'!$A:$Q,12,FALSE),IF($E747="","", "NotAdmitted"))</f>
        <v/>
      </c>
    </row>
    <row r="748" spans="1:17" x14ac:dyDescent="0.2">
      <c r="A748" s="5" t="str">
        <f>IFERROR(VLOOKUP($E748,'HS Info'!$A:$D,2,FALSE),IF($E748="","","Not in HS Info"))</f>
        <v/>
      </c>
      <c r="B748" s="6" t="str">
        <f>IFERROR(VLOOKUP($C748, 'SLCC Student'!$H:$R, 11, FALSE), IF($E748="", "",  "Not yet admitted"))</f>
        <v/>
      </c>
      <c r="C748" s="5" t="str">
        <f>IFERROR(VLOOKUP($E748,'SLCC Student'!$A:$R,8,FALSE), IF($E748="", "", "Not yet admitted"))</f>
        <v/>
      </c>
      <c r="D748" s="5" t="str">
        <f>IFERROR(VLOOKUP($E748, 'HS Info'!$A:$D, 3, FALSE), IF($E748="", "",  "Not in HS Info"))</f>
        <v/>
      </c>
      <c r="E748" t="str">
        <f>IF(ISBLANK('HS Info'!A747), "", 'HS Info'!A747)</f>
        <v/>
      </c>
      <c r="F748" s="5" t="str">
        <f>IFERROR(VLOOKUP($E748, 'HS Info'!$A:$D, 4, FALSE), IF($E748="", "", "Not in HS Info"))</f>
        <v/>
      </c>
      <c r="G748" t="str">
        <f>IF(_xlfn.MAXIFS(ACT!$K:$K, ACT!$B:$B, 'Vetting Master'!$C748)&gt;0, _xlfn.MAXIFS(ACT!$K:$K, ACT!$B:$B, 'Vetting Master'!$C748), IF($E748="", "", 0))</f>
        <v/>
      </c>
      <c r="H748" t="str">
        <f>IF(_xlfn.MAXIFS(ACT!$J:$J, ACT!$B:$B, 'Vetting Master'!$C748)&gt;0, _xlfn.MAXIFS(ACT!$J:$J, ACT!$B:$B, 'Vetting Master'!$C748), IF($E748="", "", 0))</f>
        <v/>
      </c>
      <c r="I748" t="str">
        <f>IF(_xlfn.MAXIFS('SLCC Placement'!K:K, 'SLCC Placement'!B:B, 'Vetting Master'!$C748)&gt;0, _xlfn.MAXIFS('SLCC Placement'!K:K, 'SLCC Placement'!B:B, 'Vetting Master'!$C748), IF($E748="", "", 0))</f>
        <v/>
      </c>
      <c r="J748" t="str">
        <f>IF(_xlfn.MAXIFS('SLCC Placement'!J:J, 'SLCC Placement'!B:B, 'Vetting Master'!$C748)&gt;0, _xlfn.MAXIFS('SLCC Placement'!J:J, 'SLCC Placement'!B:B, 'Vetting Master'!$C748), IF($E748="", "", 0))</f>
        <v/>
      </c>
      <c r="K748" s="5" t="str">
        <f>IFERROR(IF(AND(MATCH(C748,'AP Credit'!B:B,0)&gt;0, MATCH("ENGL 1010",'AP Credit'!J:J,0)&gt;0),"Yes","No"), IF($E748="", " ", "No"))</f>
        <v xml:space="preserve"> </v>
      </c>
      <c r="L748" s="11" t="str" cm="1">
        <f t="array" ref="L748">IF($E748="", "", _xlfn.IFNA(_xlfn.IFS( J748&gt;599,  "1210 - Verify C or Better",  AND(J748&gt;499, OR(I748&gt;13, G748&gt;17)), "1060 - Verify C or Better", AND( OR(G748&gt;17, I748&gt;13), OR(H748&gt;22, J748&gt;399)), "1050 - Verify C or Better", OR( H748&gt;21, J748&gt;299), "1010/1030/1040", OR( H748&gt;19, J748&gt;299), "1010/1030", OR( H748&gt;18, J748&gt;299), "1030"), "Verify C or better in Secondary Math 1,2,3"))</f>
        <v/>
      </c>
      <c r="M748" s="4" t="str">
        <f>IFERROR(VLOOKUP($E748, 'HS Info'!$A:$E, 5, FALSE), IF($E748="", "", "Not in HS Info"))</f>
        <v/>
      </c>
      <c r="N748" s="5" t="str">
        <f>IFERROR(VLOOKUP($C748,Holds!$C:$K, 2, FALSE), IF($E748="", "", 0))</f>
        <v/>
      </c>
      <c r="O748" s="7" t="str">
        <f>IF($E748="", "", _xlfn.XLOOKUP(C748, 'SLCC Student'!H:H, 'SLCC Student'!P:P, "Not Found", 0, 1))</f>
        <v/>
      </c>
      <c r="P748" s="5" t="str">
        <f>IFERROR(VLOOKUP($E748, 'SLCC Student'!$A:$Q, 10, FALSE), IF($E748="", "", "Not Admitted"))</f>
        <v/>
      </c>
      <c r="Q748" s="5" t="str">
        <f>IFERROR(VLOOKUP($E748,'SLCC Student'!$A:$Q,12,FALSE),IF($E748="","", "NotAdmitted"))</f>
        <v/>
      </c>
    </row>
    <row r="749" spans="1:17" x14ac:dyDescent="0.2">
      <c r="A749" s="5" t="str">
        <f>IFERROR(VLOOKUP($E749,'HS Info'!$A:$D,2,FALSE),IF($E749="","","Not in HS Info"))</f>
        <v/>
      </c>
      <c r="B749" s="6" t="str">
        <f>IFERROR(VLOOKUP($C749, 'SLCC Student'!$H:$R, 11, FALSE), IF($E749="", "",  "Not yet admitted"))</f>
        <v/>
      </c>
      <c r="C749" s="5" t="str">
        <f>IFERROR(VLOOKUP($E749,'SLCC Student'!$A:$R,8,FALSE), IF($E749="", "", "Not yet admitted"))</f>
        <v/>
      </c>
      <c r="D749" s="5" t="str">
        <f>IFERROR(VLOOKUP($E749, 'HS Info'!$A:$D, 3, FALSE), IF($E749="", "",  "Not in HS Info"))</f>
        <v/>
      </c>
      <c r="E749" t="str">
        <f>IF(ISBLANK('HS Info'!A748), "", 'HS Info'!A748)</f>
        <v/>
      </c>
      <c r="F749" s="5" t="str">
        <f>IFERROR(VLOOKUP($E749, 'HS Info'!$A:$D, 4, FALSE), IF($E749="", "", "Not in HS Info"))</f>
        <v/>
      </c>
      <c r="G749" t="str">
        <f>IF(_xlfn.MAXIFS(ACT!$K:$K, ACT!$B:$B, 'Vetting Master'!$C749)&gt;0, _xlfn.MAXIFS(ACT!$K:$K, ACT!$B:$B, 'Vetting Master'!$C749), IF($E749="", "", 0))</f>
        <v/>
      </c>
      <c r="H749" t="str">
        <f>IF(_xlfn.MAXIFS(ACT!$J:$J, ACT!$B:$B, 'Vetting Master'!$C749)&gt;0, _xlfn.MAXIFS(ACT!$J:$J, ACT!$B:$B, 'Vetting Master'!$C749), IF($E749="", "", 0))</f>
        <v/>
      </c>
      <c r="I749" t="str">
        <f>IF(_xlfn.MAXIFS('SLCC Placement'!K:K, 'SLCC Placement'!B:B, 'Vetting Master'!$C749)&gt;0, _xlfn.MAXIFS('SLCC Placement'!K:K, 'SLCC Placement'!B:B, 'Vetting Master'!$C749), IF($E749="", "", 0))</f>
        <v/>
      </c>
      <c r="J749" t="str">
        <f>IF(_xlfn.MAXIFS('SLCC Placement'!J:J, 'SLCC Placement'!B:B, 'Vetting Master'!$C749)&gt;0, _xlfn.MAXIFS('SLCC Placement'!J:J, 'SLCC Placement'!B:B, 'Vetting Master'!$C749), IF($E749="", "", 0))</f>
        <v/>
      </c>
      <c r="K749" s="5" t="str">
        <f>IFERROR(IF(AND(MATCH(C749,'AP Credit'!B:B,0)&gt;0, MATCH("ENGL 1010",'AP Credit'!J:J,0)&gt;0),"Yes","No"), IF($E749="", " ", "No"))</f>
        <v xml:space="preserve"> </v>
      </c>
      <c r="L749" s="11" t="str" cm="1">
        <f t="array" ref="L749">IF($E749="", "", _xlfn.IFNA(_xlfn.IFS( J749&gt;599,  "1210 - Verify C or Better",  AND(J749&gt;499, OR(I749&gt;13, G749&gt;17)), "1060 - Verify C or Better", AND( OR(G749&gt;17, I749&gt;13), OR(H749&gt;22, J749&gt;399)), "1050 - Verify C or Better", OR( H749&gt;21, J749&gt;299), "1010/1030/1040", OR( H749&gt;19, J749&gt;299), "1010/1030", OR( H749&gt;18, J749&gt;299), "1030"), "Verify C or better in Secondary Math 1,2,3"))</f>
        <v/>
      </c>
      <c r="M749" s="4" t="str">
        <f>IFERROR(VLOOKUP($E749, 'HS Info'!$A:$E, 5, FALSE), IF($E749="", "", "Not in HS Info"))</f>
        <v/>
      </c>
      <c r="N749" s="5" t="str">
        <f>IFERROR(VLOOKUP($C749,Holds!$C:$K, 2, FALSE), IF($E749="", "", 0))</f>
        <v/>
      </c>
      <c r="O749" s="7" t="str">
        <f>IF($E749="", "", _xlfn.XLOOKUP(C749, 'SLCC Student'!H:H, 'SLCC Student'!P:P, "Not Found", 0, 1))</f>
        <v/>
      </c>
      <c r="P749" s="5" t="str">
        <f>IFERROR(VLOOKUP($E749, 'SLCC Student'!$A:$Q, 10, FALSE), IF($E749="", "", "Not Admitted"))</f>
        <v/>
      </c>
      <c r="Q749" s="5" t="str">
        <f>IFERROR(VLOOKUP($E749,'SLCC Student'!$A:$Q,12,FALSE),IF($E749="","", "NotAdmitted"))</f>
        <v/>
      </c>
    </row>
    <row r="750" spans="1:17" x14ac:dyDescent="0.2">
      <c r="A750" s="5" t="str">
        <f>IFERROR(VLOOKUP($E750,'HS Info'!$A:$D,2,FALSE),IF($E750="","","Not in HS Info"))</f>
        <v/>
      </c>
      <c r="B750" s="6" t="str">
        <f>IFERROR(VLOOKUP($C750, 'SLCC Student'!$H:$R, 11, FALSE), IF($E750="", "",  "Not yet admitted"))</f>
        <v/>
      </c>
      <c r="C750" s="5" t="str">
        <f>IFERROR(VLOOKUP($E750,'SLCC Student'!$A:$R,8,FALSE), IF($E750="", "", "Not yet admitted"))</f>
        <v/>
      </c>
      <c r="D750" s="5" t="str">
        <f>IFERROR(VLOOKUP($E750, 'HS Info'!$A:$D, 3, FALSE), IF($E750="", "",  "Not in HS Info"))</f>
        <v/>
      </c>
      <c r="E750" t="str">
        <f>IF(ISBLANK('HS Info'!A749), "", 'HS Info'!A749)</f>
        <v/>
      </c>
      <c r="F750" s="5" t="str">
        <f>IFERROR(VLOOKUP($E750, 'HS Info'!$A:$D, 4, FALSE), IF($E750="", "", "Not in HS Info"))</f>
        <v/>
      </c>
      <c r="G750" t="str">
        <f>IF(_xlfn.MAXIFS(ACT!$K:$K, ACT!$B:$B, 'Vetting Master'!$C750)&gt;0, _xlfn.MAXIFS(ACT!$K:$K, ACT!$B:$B, 'Vetting Master'!$C750), IF($E750="", "", 0))</f>
        <v/>
      </c>
      <c r="H750" t="str">
        <f>IF(_xlfn.MAXIFS(ACT!$J:$J, ACT!$B:$B, 'Vetting Master'!$C750)&gt;0, _xlfn.MAXIFS(ACT!$J:$J, ACT!$B:$B, 'Vetting Master'!$C750), IF($E750="", "", 0))</f>
        <v/>
      </c>
      <c r="I750" t="str">
        <f>IF(_xlfn.MAXIFS('SLCC Placement'!K:K, 'SLCC Placement'!B:B, 'Vetting Master'!$C750)&gt;0, _xlfn.MAXIFS('SLCC Placement'!K:K, 'SLCC Placement'!B:B, 'Vetting Master'!$C750), IF($E750="", "", 0))</f>
        <v/>
      </c>
      <c r="J750" t="str">
        <f>IF(_xlfn.MAXIFS('SLCC Placement'!J:J, 'SLCC Placement'!B:B, 'Vetting Master'!$C750)&gt;0, _xlfn.MAXIFS('SLCC Placement'!J:J, 'SLCC Placement'!B:B, 'Vetting Master'!$C750), IF($E750="", "", 0))</f>
        <v/>
      </c>
      <c r="K750" s="5" t="str">
        <f>IFERROR(IF(AND(MATCH(C750,'AP Credit'!B:B,0)&gt;0, MATCH("ENGL 1010",'AP Credit'!J:J,0)&gt;0),"Yes","No"), IF($E750="", " ", "No"))</f>
        <v xml:space="preserve"> </v>
      </c>
      <c r="L750" s="11" t="str" cm="1">
        <f t="array" ref="L750">IF($E750="", "", _xlfn.IFNA(_xlfn.IFS( J750&gt;599,  "1210 - Verify C or Better",  AND(J750&gt;499, OR(I750&gt;13, G750&gt;17)), "1060 - Verify C or Better", AND( OR(G750&gt;17, I750&gt;13), OR(H750&gt;22, J750&gt;399)), "1050 - Verify C or Better", OR( H750&gt;21, J750&gt;299), "1010/1030/1040", OR( H750&gt;19, J750&gt;299), "1010/1030", OR( H750&gt;18, J750&gt;299), "1030"), "Verify C or better in Secondary Math 1,2,3"))</f>
        <v/>
      </c>
      <c r="M750" s="4" t="str">
        <f>IFERROR(VLOOKUP($E750, 'HS Info'!$A:$E, 5, FALSE), IF($E750="", "", "Not in HS Info"))</f>
        <v/>
      </c>
      <c r="N750" s="5" t="str">
        <f>IFERROR(VLOOKUP($C750,Holds!$C:$K, 2, FALSE), IF($E750="", "", 0))</f>
        <v/>
      </c>
      <c r="O750" s="7" t="str">
        <f>IF($E750="", "", _xlfn.XLOOKUP(C750, 'SLCC Student'!H:H, 'SLCC Student'!P:P, "Not Found", 0, 1))</f>
        <v/>
      </c>
      <c r="P750" s="5" t="str">
        <f>IFERROR(VLOOKUP($E750, 'SLCC Student'!$A:$Q, 10, FALSE), IF($E750="", "", "Not Admitted"))</f>
        <v/>
      </c>
      <c r="Q750" s="5" t="str">
        <f>IFERROR(VLOOKUP($E750,'SLCC Student'!$A:$Q,12,FALSE),IF($E750="","", "NotAdmitted"))</f>
        <v/>
      </c>
    </row>
    <row r="751" spans="1:17" x14ac:dyDescent="0.2">
      <c r="A751" s="5" t="str">
        <f>IFERROR(VLOOKUP($E751,'HS Info'!$A:$D,2,FALSE),IF($E751="","","Not in HS Info"))</f>
        <v/>
      </c>
      <c r="B751" s="6" t="str">
        <f>IFERROR(VLOOKUP($C751, 'SLCC Student'!$H:$R, 11, FALSE), IF($E751="", "",  "Not yet admitted"))</f>
        <v/>
      </c>
      <c r="C751" s="5" t="str">
        <f>IFERROR(VLOOKUP($E751,'SLCC Student'!$A:$R,8,FALSE), IF($E751="", "", "Not yet admitted"))</f>
        <v/>
      </c>
      <c r="D751" s="5" t="str">
        <f>IFERROR(VLOOKUP($E751, 'HS Info'!$A:$D, 3, FALSE), IF($E751="", "",  "Not in HS Info"))</f>
        <v/>
      </c>
      <c r="E751" t="str">
        <f>IF(ISBLANK('HS Info'!A750), "", 'HS Info'!A750)</f>
        <v/>
      </c>
      <c r="F751" s="5" t="str">
        <f>IFERROR(VLOOKUP($E751, 'HS Info'!$A:$D, 4, FALSE), IF($E751="", "", "Not in HS Info"))</f>
        <v/>
      </c>
      <c r="G751" t="str">
        <f>IF(_xlfn.MAXIFS(ACT!$K:$K, ACT!$B:$B, 'Vetting Master'!$C751)&gt;0, _xlfn.MAXIFS(ACT!$K:$K, ACT!$B:$B, 'Vetting Master'!$C751), IF($E751="", "", 0))</f>
        <v/>
      </c>
      <c r="H751" t="str">
        <f>IF(_xlfn.MAXIFS(ACT!$J:$J, ACT!$B:$B, 'Vetting Master'!$C751)&gt;0, _xlfn.MAXIFS(ACT!$J:$J, ACT!$B:$B, 'Vetting Master'!$C751), IF($E751="", "", 0))</f>
        <v/>
      </c>
      <c r="I751" t="str">
        <f>IF(_xlfn.MAXIFS('SLCC Placement'!K:K, 'SLCC Placement'!B:B, 'Vetting Master'!$C751)&gt;0, _xlfn.MAXIFS('SLCC Placement'!K:K, 'SLCC Placement'!B:B, 'Vetting Master'!$C751), IF($E751="", "", 0))</f>
        <v/>
      </c>
      <c r="J751" t="str">
        <f>IF(_xlfn.MAXIFS('SLCC Placement'!J:J, 'SLCC Placement'!B:B, 'Vetting Master'!$C751)&gt;0, _xlfn.MAXIFS('SLCC Placement'!J:J, 'SLCC Placement'!B:B, 'Vetting Master'!$C751), IF($E751="", "", 0))</f>
        <v/>
      </c>
      <c r="K751" s="5" t="str">
        <f>IFERROR(IF(AND(MATCH(C751,'AP Credit'!B:B,0)&gt;0, MATCH("ENGL 1010",'AP Credit'!J:J,0)&gt;0),"Yes","No"), IF($E751="", " ", "No"))</f>
        <v xml:space="preserve"> </v>
      </c>
      <c r="L751" s="11" t="str" cm="1">
        <f t="array" ref="L751">IF($E751="", "", _xlfn.IFNA(_xlfn.IFS( J751&gt;599,  "1210 - Verify C or Better",  AND(J751&gt;499, OR(I751&gt;13, G751&gt;17)), "1060 - Verify C or Better", AND( OR(G751&gt;17, I751&gt;13), OR(H751&gt;22, J751&gt;399)), "1050 - Verify C or Better", OR( H751&gt;21, J751&gt;299), "1010/1030/1040", OR( H751&gt;19, J751&gt;299), "1010/1030", OR( H751&gt;18, J751&gt;299), "1030"), "Verify C or better in Secondary Math 1,2,3"))</f>
        <v/>
      </c>
      <c r="M751" s="4" t="str">
        <f>IFERROR(VLOOKUP($E751, 'HS Info'!$A:$E, 5, FALSE), IF($E751="", "", "Not in HS Info"))</f>
        <v/>
      </c>
      <c r="N751" s="5" t="str">
        <f>IFERROR(VLOOKUP($C751,Holds!$C:$K, 2, FALSE), IF($E751="", "", 0))</f>
        <v/>
      </c>
      <c r="O751" s="7" t="str">
        <f>IF($E751="", "", _xlfn.XLOOKUP(C751, 'SLCC Student'!H:H, 'SLCC Student'!P:P, "Not Found", 0, 1))</f>
        <v/>
      </c>
      <c r="P751" s="5" t="str">
        <f>IFERROR(VLOOKUP($E751, 'SLCC Student'!$A:$Q, 10, FALSE), IF($E751="", "", "Not Admitted"))</f>
        <v/>
      </c>
      <c r="Q751" s="5" t="str">
        <f>IFERROR(VLOOKUP($E751,'SLCC Student'!$A:$Q,12,FALSE),IF($E751="","", "NotAdmitted"))</f>
        <v/>
      </c>
    </row>
    <row r="752" spans="1:17" x14ac:dyDescent="0.2">
      <c r="A752" s="5" t="str">
        <f>IFERROR(VLOOKUP($E752,'HS Info'!$A:$D,2,FALSE),IF($E752="","","Not in HS Info"))</f>
        <v/>
      </c>
      <c r="B752" s="6" t="str">
        <f>IFERROR(VLOOKUP($C752, 'SLCC Student'!$H:$R, 11, FALSE), IF($E752="", "",  "Not yet admitted"))</f>
        <v/>
      </c>
      <c r="C752" s="5" t="str">
        <f>IFERROR(VLOOKUP($E752,'SLCC Student'!$A:$R,8,FALSE), IF($E752="", "", "Not yet admitted"))</f>
        <v/>
      </c>
      <c r="D752" s="5" t="str">
        <f>IFERROR(VLOOKUP($E752, 'HS Info'!$A:$D, 3, FALSE), IF($E752="", "",  "Not in HS Info"))</f>
        <v/>
      </c>
      <c r="E752" t="str">
        <f>IF(ISBLANK('HS Info'!A751), "", 'HS Info'!A751)</f>
        <v/>
      </c>
      <c r="F752" s="5" t="str">
        <f>IFERROR(VLOOKUP($E752, 'HS Info'!$A:$D, 4, FALSE), IF($E752="", "", "Not in HS Info"))</f>
        <v/>
      </c>
      <c r="G752" t="str">
        <f>IF(_xlfn.MAXIFS(ACT!$K:$K, ACT!$B:$B, 'Vetting Master'!$C752)&gt;0, _xlfn.MAXIFS(ACT!$K:$K, ACT!$B:$B, 'Vetting Master'!$C752), IF($E752="", "", 0))</f>
        <v/>
      </c>
      <c r="H752" t="str">
        <f>IF(_xlfn.MAXIFS(ACT!$J:$J, ACT!$B:$B, 'Vetting Master'!$C752)&gt;0, _xlfn.MAXIFS(ACT!$J:$J, ACT!$B:$B, 'Vetting Master'!$C752), IF($E752="", "", 0))</f>
        <v/>
      </c>
      <c r="I752" t="str">
        <f>IF(_xlfn.MAXIFS('SLCC Placement'!K:K, 'SLCC Placement'!B:B, 'Vetting Master'!$C752)&gt;0, _xlfn.MAXIFS('SLCC Placement'!K:K, 'SLCC Placement'!B:B, 'Vetting Master'!$C752), IF($E752="", "", 0))</f>
        <v/>
      </c>
      <c r="J752" t="str">
        <f>IF(_xlfn.MAXIFS('SLCC Placement'!J:J, 'SLCC Placement'!B:B, 'Vetting Master'!$C752)&gt;0, _xlfn.MAXIFS('SLCC Placement'!J:J, 'SLCC Placement'!B:B, 'Vetting Master'!$C752), IF($E752="", "", 0))</f>
        <v/>
      </c>
      <c r="K752" s="5" t="str">
        <f>IFERROR(IF(AND(MATCH(C752,'AP Credit'!B:B,0)&gt;0, MATCH("ENGL 1010",'AP Credit'!J:J,0)&gt;0),"Yes","No"), IF($E752="", " ", "No"))</f>
        <v xml:space="preserve"> </v>
      </c>
      <c r="L752" s="11" t="str" cm="1">
        <f t="array" ref="L752">IF($E752="", "", _xlfn.IFNA(_xlfn.IFS( J752&gt;599,  "1210 - Verify C or Better",  AND(J752&gt;499, OR(I752&gt;13, G752&gt;17)), "1060 - Verify C or Better", AND( OR(G752&gt;17, I752&gt;13), OR(H752&gt;22, J752&gt;399)), "1050 - Verify C or Better", OR( H752&gt;21, J752&gt;299), "1010/1030/1040", OR( H752&gt;19, J752&gt;299), "1010/1030", OR( H752&gt;18, J752&gt;299), "1030"), "Verify C or better in Secondary Math 1,2,3"))</f>
        <v/>
      </c>
      <c r="M752" s="4" t="str">
        <f>IFERROR(VLOOKUP($E752, 'HS Info'!$A:$E, 5, FALSE), IF($E752="", "", "Not in HS Info"))</f>
        <v/>
      </c>
      <c r="N752" s="5" t="str">
        <f>IFERROR(VLOOKUP($C752,Holds!$C:$K, 2, FALSE), IF($E752="", "", 0))</f>
        <v/>
      </c>
      <c r="O752" s="7" t="str">
        <f>IF($E752="", "", _xlfn.XLOOKUP(C752, 'SLCC Student'!H:H, 'SLCC Student'!P:P, "Not Found", 0, 1))</f>
        <v/>
      </c>
      <c r="P752" s="5" t="str">
        <f>IFERROR(VLOOKUP($E752, 'SLCC Student'!$A:$Q, 10, FALSE), IF($E752="", "", "Not Admitted"))</f>
        <v/>
      </c>
      <c r="Q752" s="5" t="str">
        <f>IFERROR(VLOOKUP($E752,'SLCC Student'!$A:$Q,12,FALSE),IF($E752="","", "NotAdmitted"))</f>
        <v/>
      </c>
    </row>
    <row r="753" spans="1:17" x14ac:dyDescent="0.2">
      <c r="A753" s="5" t="str">
        <f>IFERROR(VLOOKUP($E753,'HS Info'!$A:$D,2,FALSE),IF($E753="","","Not in HS Info"))</f>
        <v/>
      </c>
      <c r="B753" s="6" t="str">
        <f>IFERROR(VLOOKUP($C753, 'SLCC Student'!$H:$R, 11, FALSE), IF($E753="", "",  "Not yet admitted"))</f>
        <v/>
      </c>
      <c r="C753" s="5" t="str">
        <f>IFERROR(VLOOKUP($E753,'SLCC Student'!$A:$R,8,FALSE), IF($E753="", "", "Not yet admitted"))</f>
        <v/>
      </c>
      <c r="D753" s="5" t="str">
        <f>IFERROR(VLOOKUP($E753, 'HS Info'!$A:$D, 3, FALSE), IF($E753="", "",  "Not in HS Info"))</f>
        <v/>
      </c>
      <c r="E753" t="str">
        <f>IF(ISBLANK('HS Info'!A752), "", 'HS Info'!A752)</f>
        <v/>
      </c>
      <c r="F753" s="5" t="str">
        <f>IFERROR(VLOOKUP($E753, 'HS Info'!$A:$D, 4, FALSE), IF($E753="", "", "Not in HS Info"))</f>
        <v/>
      </c>
      <c r="G753" t="str">
        <f>IF(_xlfn.MAXIFS(ACT!$K:$K, ACT!$B:$B, 'Vetting Master'!$C753)&gt;0, _xlfn.MAXIFS(ACT!$K:$K, ACT!$B:$B, 'Vetting Master'!$C753), IF($E753="", "", 0))</f>
        <v/>
      </c>
      <c r="H753" t="str">
        <f>IF(_xlfn.MAXIFS(ACT!$J:$J, ACT!$B:$B, 'Vetting Master'!$C753)&gt;0, _xlfn.MAXIFS(ACT!$J:$J, ACT!$B:$B, 'Vetting Master'!$C753), IF($E753="", "", 0))</f>
        <v/>
      </c>
      <c r="I753" t="str">
        <f>IF(_xlfn.MAXIFS('SLCC Placement'!K:K, 'SLCC Placement'!B:B, 'Vetting Master'!$C753)&gt;0, _xlfn.MAXIFS('SLCC Placement'!K:K, 'SLCC Placement'!B:B, 'Vetting Master'!$C753), IF($E753="", "", 0))</f>
        <v/>
      </c>
      <c r="J753" t="str">
        <f>IF(_xlfn.MAXIFS('SLCC Placement'!J:J, 'SLCC Placement'!B:B, 'Vetting Master'!$C753)&gt;0, _xlfn.MAXIFS('SLCC Placement'!J:J, 'SLCC Placement'!B:B, 'Vetting Master'!$C753), IF($E753="", "", 0))</f>
        <v/>
      </c>
      <c r="K753" s="5" t="str">
        <f>IFERROR(IF(AND(MATCH(C753,'AP Credit'!B:B,0)&gt;0, MATCH("ENGL 1010",'AP Credit'!J:J,0)&gt;0),"Yes","No"), IF($E753="", " ", "No"))</f>
        <v xml:space="preserve"> </v>
      </c>
      <c r="L753" s="11" t="str" cm="1">
        <f t="array" ref="L753">IF($E753="", "", _xlfn.IFNA(_xlfn.IFS( J753&gt;599,  "1210 - Verify C or Better",  AND(J753&gt;499, OR(I753&gt;13, G753&gt;17)), "1060 - Verify C or Better", AND( OR(G753&gt;17, I753&gt;13), OR(H753&gt;22, J753&gt;399)), "1050 - Verify C or Better", OR( H753&gt;21, J753&gt;299), "1010/1030/1040", OR( H753&gt;19, J753&gt;299), "1010/1030", OR( H753&gt;18, J753&gt;299), "1030"), "Verify C or better in Secondary Math 1,2,3"))</f>
        <v/>
      </c>
      <c r="M753" s="4" t="str">
        <f>IFERROR(VLOOKUP($E753, 'HS Info'!$A:$E, 5, FALSE), IF($E753="", "", "Not in HS Info"))</f>
        <v/>
      </c>
      <c r="N753" s="5" t="str">
        <f>IFERROR(VLOOKUP($C753,Holds!$C:$K, 2, FALSE), IF($E753="", "", 0))</f>
        <v/>
      </c>
      <c r="O753" s="7" t="str">
        <f>IF($E753="", "", _xlfn.XLOOKUP(C753, 'SLCC Student'!H:H, 'SLCC Student'!P:P, "Not Found", 0, 1))</f>
        <v/>
      </c>
      <c r="P753" s="5" t="str">
        <f>IFERROR(VLOOKUP($E753, 'SLCC Student'!$A:$Q, 10, FALSE), IF($E753="", "", "Not Admitted"))</f>
        <v/>
      </c>
      <c r="Q753" s="5" t="str">
        <f>IFERROR(VLOOKUP($E753,'SLCC Student'!$A:$Q,12,FALSE),IF($E753="","", "NotAdmitted"))</f>
        <v/>
      </c>
    </row>
    <row r="754" spans="1:17" x14ac:dyDescent="0.2">
      <c r="A754" s="5" t="str">
        <f>IFERROR(VLOOKUP($E754,'HS Info'!$A:$D,2,FALSE),IF($E754="","","Not in HS Info"))</f>
        <v/>
      </c>
      <c r="B754" s="6" t="str">
        <f>IFERROR(VLOOKUP($C754, 'SLCC Student'!$H:$R, 11, FALSE), IF($E754="", "",  "Not yet admitted"))</f>
        <v/>
      </c>
      <c r="C754" s="5" t="str">
        <f>IFERROR(VLOOKUP($E754,'SLCC Student'!$A:$R,8,FALSE), IF($E754="", "", "Not yet admitted"))</f>
        <v/>
      </c>
      <c r="D754" s="5" t="str">
        <f>IFERROR(VLOOKUP($E754, 'HS Info'!$A:$D, 3, FALSE), IF($E754="", "",  "Not in HS Info"))</f>
        <v/>
      </c>
      <c r="E754" t="str">
        <f>IF(ISBLANK('HS Info'!A753), "", 'HS Info'!A753)</f>
        <v/>
      </c>
      <c r="F754" s="5" t="str">
        <f>IFERROR(VLOOKUP($E754, 'HS Info'!$A:$D, 4, FALSE), IF($E754="", "", "Not in HS Info"))</f>
        <v/>
      </c>
      <c r="G754" t="str">
        <f>IF(_xlfn.MAXIFS(ACT!$K:$K, ACT!$B:$B, 'Vetting Master'!$C754)&gt;0, _xlfn.MAXIFS(ACT!$K:$K, ACT!$B:$B, 'Vetting Master'!$C754), IF($E754="", "", 0))</f>
        <v/>
      </c>
      <c r="H754" t="str">
        <f>IF(_xlfn.MAXIFS(ACT!$J:$J, ACT!$B:$B, 'Vetting Master'!$C754)&gt;0, _xlfn.MAXIFS(ACT!$J:$J, ACT!$B:$B, 'Vetting Master'!$C754), IF($E754="", "", 0))</f>
        <v/>
      </c>
      <c r="I754" t="str">
        <f>IF(_xlfn.MAXIFS('SLCC Placement'!K:K, 'SLCC Placement'!B:B, 'Vetting Master'!$C754)&gt;0, _xlfn.MAXIFS('SLCC Placement'!K:K, 'SLCC Placement'!B:B, 'Vetting Master'!$C754), IF($E754="", "", 0))</f>
        <v/>
      </c>
      <c r="J754" t="str">
        <f>IF(_xlfn.MAXIFS('SLCC Placement'!J:J, 'SLCC Placement'!B:B, 'Vetting Master'!$C754)&gt;0, _xlfn.MAXIFS('SLCC Placement'!J:J, 'SLCC Placement'!B:B, 'Vetting Master'!$C754), IF($E754="", "", 0))</f>
        <v/>
      </c>
      <c r="K754" s="5" t="str">
        <f>IFERROR(IF(AND(MATCH(C754,'AP Credit'!B:B,0)&gt;0, MATCH("ENGL 1010",'AP Credit'!J:J,0)&gt;0),"Yes","No"), IF($E754="", " ", "No"))</f>
        <v xml:space="preserve"> </v>
      </c>
      <c r="L754" s="11" t="str" cm="1">
        <f t="array" ref="L754">IF($E754="", "", _xlfn.IFNA(_xlfn.IFS( J754&gt;599,  "1210 - Verify C or Better",  AND(J754&gt;499, OR(I754&gt;13, G754&gt;17)), "1060 - Verify C or Better", AND( OR(G754&gt;17, I754&gt;13), OR(H754&gt;22, J754&gt;399)), "1050 - Verify C or Better", OR( H754&gt;21, J754&gt;299), "1010/1030/1040", OR( H754&gt;19, J754&gt;299), "1010/1030", OR( H754&gt;18, J754&gt;299), "1030"), "Verify C or better in Secondary Math 1,2,3"))</f>
        <v/>
      </c>
      <c r="M754" s="4" t="str">
        <f>IFERROR(VLOOKUP($E754, 'HS Info'!$A:$E, 5, FALSE), IF($E754="", "", "Not in HS Info"))</f>
        <v/>
      </c>
      <c r="N754" s="5" t="str">
        <f>IFERROR(VLOOKUP($C754,Holds!$C:$K, 2, FALSE), IF($E754="", "", 0))</f>
        <v/>
      </c>
      <c r="O754" s="7" t="str">
        <f>IF($E754="", "", _xlfn.XLOOKUP(C754, 'SLCC Student'!H:H, 'SLCC Student'!P:P, "Not Found", 0, 1))</f>
        <v/>
      </c>
      <c r="P754" s="5" t="str">
        <f>IFERROR(VLOOKUP($E754, 'SLCC Student'!$A:$Q, 10, FALSE), IF($E754="", "", "Not Admitted"))</f>
        <v/>
      </c>
      <c r="Q754" s="5" t="str">
        <f>IFERROR(VLOOKUP($E754,'SLCC Student'!$A:$Q,12,FALSE),IF($E754="","", "NotAdmitted"))</f>
        <v/>
      </c>
    </row>
    <row r="755" spans="1:17" x14ac:dyDescent="0.2">
      <c r="A755" s="5" t="str">
        <f>IFERROR(VLOOKUP($E755,'HS Info'!$A:$D,2,FALSE),IF($E755="","","Not in HS Info"))</f>
        <v/>
      </c>
      <c r="B755" s="6" t="str">
        <f>IFERROR(VLOOKUP($C755, 'SLCC Student'!$H:$R, 11, FALSE), IF($E755="", "",  "Not yet admitted"))</f>
        <v/>
      </c>
      <c r="C755" s="5" t="str">
        <f>IFERROR(VLOOKUP($E755,'SLCC Student'!$A:$R,8,FALSE), IF($E755="", "", "Not yet admitted"))</f>
        <v/>
      </c>
      <c r="D755" s="5" t="str">
        <f>IFERROR(VLOOKUP($E755, 'HS Info'!$A:$D, 3, FALSE), IF($E755="", "",  "Not in HS Info"))</f>
        <v/>
      </c>
      <c r="E755" t="str">
        <f>IF(ISBLANK('HS Info'!A754), "", 'HS Info'!A754)</f>
        <v/>
      </c>
      <c r="F755" s="5" t="str">
        <f>IFERROR(VLOOKUP($E755, 'HS Info'!$A:$D, 4, FALSE), IF($E755="", "", "Not in HS Info"))</f>
        <v/>
      </c>
      <c r="G755" t="str">
        <f>IF(_xlfn.MAXIFS(ACT!$K:$K, ACT!$B:$B, 'Vetting Master'!$C755)&gt;0, _xlfn.MAXIFS(ACT!$K:$K, ACT!$B:$B, 'Vetting Master'!$C755), IF($E755="", "", 0))</f>
        <v/>
      </c>
      <c r="H755" t="str">
        <f>IF(_xlfn.MAXIFS(ACT!$J:$J, ACT!$B:$B, 'Vetting Master'!$C755)&gt;0, _xlfn.MAXIFS(ACT!$J:$J, ACT!$B:$B, 'Vetting Master'!$C755), IF($E755="", "", 0))</f>
        <v/>
      </c>
      <c r="I755" t="str">
        <f>IF(_xlfn.MAXIFS('SLCC Placement'!K:K, 'SLCC Placement'!B:B, 'Vetting Master'!$C755)&gt;0, _xlfn.MAXIFS('SLCC Placement'!K:K, 'SLCC Placement'!B:B, 'Vetting Master'!$C755), IF($E755="", "", 0))</f>
        <v/>
      </c>
      <c r="J755" t="str">
        <f>IF(_xlfn.MAXIFS('SLCC Placement'!J:J, 'SLCC Placement'!B:B, 'Vetting Master'!$C755)&gt;0, _xlfn.MAXIFS('SLCC Placement'!J:J, 'SLCC Placement'!B:B, 'Vetting Master'!$C755), IF($E755="", "", 0))</f>
        <v/>
      </c>
      <c r="K755" s="5" t="str">
        <f>IFERROR(IF(AND(MATCH(C755,'AP Credit'!B:B,0)&gt;0, MATCH("ENGL 1010",'AP Credit'!J:J,0)&gt;0),"Yes","No"), IF($E755="", " ", "No"))</f>
        <v xml:space="preserve"> </v>
      </c>
      <c r="L755" s="11" t="str" cm="1">
        <f t="array" ref="L755">IF($E755="", "", _xlfn.IFNA(_xlfn.IFS( J755&gt;599,  "1210 - Verify C or Better",  AND(J755&gt;499, OR(I755&gt;13, G755&gt;17)), "1060 - Verify C or Better", AND( OR(G755&gt;17, I755&gt;13), OR(H755&gt;22, J755&gt;399)), "1050 - Verify C or Better", OR( H755&gt;21, J755&gt;299), "1010/1030/1040", OR( H755&gt;19, J755&gt;299), "1010/1030", OR( H755&gt;18, J755&gt;299), "1030"), "Verify C or better in Secondary Math 1,2,3"))</f>
        <v/>
      </c>
      <c r="M755" s="4" t="str">
        <f>IFERROR(VLOOKUP($E755, 'HS Info'!$A:$E, 5, FALSE), IF($E755="", "", "Not in HS Info"))</f>
        <v/>
      </c>
      <c r="N755" s="5" t="str">
        <f>IFERROR(VLOOKUP($C755,Holds!$C:$K, 2, FALSE), IF($E755="", "", 0))</f>
        <v/>
      </c>
      <c r="O755" s="7" t="str">
        <f>IF($E755="", "", _xlfn.XLOOKUP(C755, 'SLCC Student'!H:H, 'SLCC Student'!P:P, "Not Found", 0, 1))</f>
        <v/>
      </c>
      <c r="P755" s="5" t="str">
        <f>IFERROR(VLOOKUP($E755, 'SLCC Student'!$A:$Q, 10, FALSE), IF($E755="", "", "Not Admitted"))</f>
        <v/>
      </c>
      <c r="Q755" s="5" t="str">
        <f>IFERROR(VLOOKUP($E755,'SLCC Student'!$A:$Q,12,FALSE),IF($E755="","", "NotAdmitted"))</f>
        <v/>
      </c>
    </row>
    <row r="756" spans="1:17" x14ac:dyDescent="0.2">
      <c r="A756" s="5" t="str">
        <f>IFERROR(VLOOKUP($E756,'HS Info'!$A:$D,2,FALSE),IF($E756="","","Not in HS Info"))</f>
        <v/>
      </c>
      <c r="B756" s="6" t="str">
        <f>IFERROR(VLOOKUP($C756, 'SLCC Student'!$H:$R, 11, FALSE), IF($E756="", "",  "Not yet admitted"))</f>
        <v/>
      </c>
      <c r="C756" s="5" t="str">
        <f>IFERROR(VLOOKUP($E756,'SLCC Student'!$A:$R,8,FALSE), IF($E756="", "", "Not yet admitted"))</f>
        <v/>
      </c>
      <c r="D756" s="5" t="str">
        <f>IFERROR(VLOOKUP($E756, 'HS Info'!$A:$D, 3, FALSE), IF($E756="", "",  "Not in HS Info"))</f>
        <v/>
      </c>
      <c r="E756" t="str">
        <f>IF(ISBLANK('HS Info'!A755), "", 'HS Info'!A755)</f>
        <v/>
      </c>
      <c r="F756" s="5" t="str">
        <f>IFERROR(VLOOKUP($E756, 'HS Info'!$A:$D, 4, FALSE), IF($E756="", "", "Not in HS Info"))</f>
        <v/>
      </c>
      <c r="G756" t="str">
        <f>IF(_xlfn.MAXIFS(ACT!$K:$K, ACT!$B:$B, 'Vetting Master'!$C756)&gt;0, _xlfn.MAXIFS(ACT!$K:$K, ACT!$B:$B, 'Vetting Master'!$C756), IF($E756="", "", 0))</f>
        <v/>
      </c>
      <c r="H756" t="str">
        <f>IF(_xlfn.MAXIFS(ACT!$J:$J, ACT!$B:$B, 'Vetting Master'!$C756)&gt;0, _xlfn.MAXIFS(ACT!$J:$J, ACT!$B:$B, 'Vetting Master'!$C756), IF($E756="", "", 0))</f>
        <v/>
      </c>
      <c r="I756" t="str">
        <f>IF(_xlfn.MAXIFS('SLCC Placement'!K:K, 'SLCC Placement'!B:B, 'Vetting Master'!$C756)&gt;0, _xlfn.MAXIFS('SLCC Placement'!K:K, 'SLCC Placement'!B:B, 'Vetting Master'!$C756), IF($E756="", "", 0))</f>
        <v/>
      </c>
      <c r="J756" t="str">
        <f>IF(_xlfn.MAXIFS('SLCC Placement'!J:J, 'SLCC Placement'!B:B, 'Vetting Master'!$C756)&gt;0, _xlfn.MAXIFS('SLCC Placement'!J:J, 'SLCC Placement'!B:B, 'Vetting Master'!$C756), IF($E756="", "", 0))</f>
        <v/>
      </c>
      <c r="K756" s="5" t="str">
        <f>IFERROR(IF(AND(MATCH(C756,'AP Credit'!B:B,0)&gt;0, MATCH("ENGL 1010",'AP Credit'!J:J,0)&gt;0),"Yes","No"), IF($E756="", " ", "No"))</f>
        <v xml:space="preserve"> </v>
      </c>
      <c r="L756" s="11" t="str" cm="1">
        <f t="array" ref="L756">IF($E756="", "", _xlfn.IFNA(_xlfn.IFS( J756&gt;599,  "1210 - Verify C or Better",  AND(J756&gt;499, OR(I756&gt;13, G756&gt;17)), "1060 - Verify C or Better", AND( OR(G756&gt;17, I756&gt;13), OR(H756&gt;22, J756&gt;399)), "1050 - Verify C or Better", OR( H756&gt;21, J756&gt;299), "1010/1030/1040", OR( H756&gt;19, J756&gt;299), "1010/1030", OR( H756&gt;18, J756&gt;299), "1030"), "Verify C or better in Secondary Math 1,2,3"))</f>
        <v/>
      </c>
      <c r="M756" s="4" t="str">
        <f>IFERROR(VLOOKUP($E756, 'HS Info'!$A:$E, 5, FALSE), IF($E756="", "", "Not in HS Info"))</f>
        <v/>
      </c>
      <c r="N756" s="5" t="str">
        <f>IFERROR(VLOOKUP($C756,Holds!$C:$K, 2, FALSE), IF($E756="", "", 0))</f>
        <v/>
      </c>
      <c r="O756" s="7" t="str">
        <f>IF($E756="", "", _xlfn.XLOOKUP(C756, 'SLCC Student'!H:H, 'SLCC Student'!P:P, "Not Found", 0, 1))</f>
        <v/>
      </c>
      <c r="P756" s="5" t="str">
        <f>IFERROR(VLOOKUP($E756, 'SLCC Student'!$A:$Q, 10, FALSE), IF($E756="", "", "Not Admitted"))</f>
        <v/>
      </c>
      <c r="Q756" s="5" t="str">
        <f>IFERROR(VLOOKUP($E756,'SLCC Student'!$A:$Q,12,FALSE),IF($E756="","", "NotAdmitted"))</f>
        <v/>
      </c>
    </row>
    <row r="757" spans="1:17" x14ac:dyDescent="0.2">
      <c r="A757" s="5" t="str">
        <f>IFERROR(VLOOKUP($E757,'HS Info'!$A:$D,2,FALSE),IF($E757="","","Not in HS Info"))</f>
        <v/>
      </c>
      <c r="B757" s="6" t="str">
        <f>IFERROR(VLOOKUP($C757, 'SLCC Student'!$H:$R, 11, FALSE), IF($E757="", "",  "Not yet admitted"))</f>
        <v/>
      </c>
      <c r="C757" s="5" t="str">
        <f>IFERROR(VLOOKUP($E757,'SLCC Student'!$A:$R,8,FALSE), IF($E757="", "", "Not yet admitted"))</f>
        <v/>
      </c>
      <c r="D757" s="5" t="str">
        <f>IFERROR(VLOOKUP($E757, 'HS Info'!$A:$D, 3, FALSE), IF($E757="", "",  "Not in HS Info"))</f>
        <v/>
      </c>
      <c r="E757" t="str">
        <f>IF(ISBLANK('HS Info'!A756), "", 'HS Info'!A756)</f>
        <v/>
      </c>
      <c r="F757" s="5" t="str">
        <f>IFERROR(VLOOKUP($E757, 'HS Info'!$A:$D, 4, FALSE), IF($E757="", "", "Not in HS Info"))</f>
        <v/>
      </c>
      <c r="G757" t="str">
        <f>IF(_xlfn.MAXIFS(ACT!$K:$K, ACT!$B:$B, 'Vetting Master'!$C757)&gt;0, _xlfn.MAXIFS(ACT!$K:$K, ACT!$B:$B, 'Vetting Master'!$C757), IF($E757="", "", 0))</f>
        <v/>
      </c>
      <c r="H757" t="str">
        <f>IF(_xlfn.MAXIFS(ACT!$J:$J, ACT!$B:$B, 'Vetting Master'!$C757)&gt;0, _xlfn.MAXIFS(ACT!$J:$J, ACT!$B:$B, 'Vetting Master'!$C757), IF($E757="", "", 0))</f>
        <v/>
      </c>
      <c r="I757" t="str">
        <f>IF(_xlfn.MAXIFS('SLCC Placement'!K:K, 'SLCC Placement'!B:B, 'Vetting Master'!$C757)&gt;0, _xlfn.MAXIFS('SLCC Placement'!K:K, 'SLCC Placement'!B:B, 'Vetting Master'!$C757), IF($E757="", "", 0))</f>
        <v/>
      </c>
      <c r="J757" t="str">
        <f>IF(_xlfn.MAXIFS('SLCC Placement'!J:J, 'SLCC Placement'!B:B, 'Vetting Master'!$C757)&gt;0, _xlfn.MAXIFS('SLCC Placement'!J:J, 'SLCC Placement'!B:B, 'Vetting Master'!$C757), IF($E757="", "", 0))</f>
        <v/>
      </c>
      <c r="K757" s="5" t="str">
        <f>IFERROR(IF(AND(MATCH(C757,'AP Credit'!B:B,0)&gt;0, MATCH("ENGL 1010",'AP Credit'!J:J,0)&gt;0),"Yes","No"), IF($E757="", " ", "No"))</f>
        <v xml:space="preserve"> </v>
      </c>
      <c r="L757" s="11" t="str" cm="1">
        <f t="array" ref="L757">IF($E757="", "", _xlfn.IFNA(_xlfn.IFS( J757&gt;599,  "1210 - Verify C or Better",  AND(J757&gt;499, OR(I757&gt;13, G757&gt;17)), "1060 - Verify C or Better", AND( OR(G757&gt;17, I757&gt;13), OR(H757&gt;22, J757&gt;399)), "1050 - Verify C or Better", OR( H757&gt;21, J757&gt;299), "1010/1030/1040", OR( H757&gt;19, J757&gt;299), "1010/1030", OR( H757&gt;18, J757&gt;299), "1030"), "Verify C or better in Secondary Math 1,2,3"))</f>
        <v/>
      </c>
      <c r="M757" s="4" t="str">
        <f>IFERROR(VLOOKUP($E757, 'HS Info'!$A:$E, 5, FALSE), IF($E757="", "", "Not in HS Info"))</f>
        <v/>
      </c>
      <c r="N757" s="5" t="str">
        <f>IFERROR(VLOOKUP($C757,Holds!$C:$K, 2, FALSE), IF($E757="", "", 0))</f>
        <v/>
      </c>
      <c r="O757" s="7" t="str">
        <f>IF($E757="", "", _xlfn.XLOOKUP(C757, 'SLCC Student'!H:H, 'SLCC Student'!P:P, "Not Found", 0, 1))</f>
        <v/>
      </c>
      <c r="P757" s="5" t="str">
        <f>IFERROR(VLOOKUP($E757, 'SLCC Student'!$A:$Q, 10, FALSE), IF($E757="", "", "Not Admitted"))</f>
        <v/>
      </c>
      <c r="Q757" s="5" t="str">
        <f>IFERROR(VLOOKUP($E757,'SLCC Student'!$A:$Q,12,FALSE),IF($E757="","", "NotAdmitted"))</f>
        <v/>
      </c>
    </row>
    <row r="758" spans="1:17" x14ac:dyDescent="0.2">
      <c r="A758" s="5" t="str">
        <f>IFERROR(VLOOKUP($E758,'HS Info'!$A:$D,2,FALSE),IF($E758="","","Not in HS Info"))</f>
        <v/>
      </c>
      <c r="B758" s="6" t="str">
        <f>IFERROR(VLOOKUP($C758, 'SLCC Student'!$H:$R, 11, FALSE), IF($E758="", "",  "Not yet admitted"))</f>
        <v/>
      </c>
      <c r="C758" s="5" t="str">
        <f>IFERROR(VLOOKUP($E758,'SLCC Student'!$A:$R,8,FALSE), IF($E758="", "", "Not yet admitted"))</f>
        <v/>
      </c>
      <c r="D758" s="5" t="str">
        <f>IFERROR(VLOOKUP($E758, 'HS Info'!$A:$D, 3, FALSE), IF($E758="", "",  "Not in HS Info"))</f>
        <v/>
      </c>
      <c r="E758" t="str">
        <f>IF(ISBLANK('HS Info'!A757), "", 'HS Info'!A757)</f>
        <v/>
      </c>
      <c r="F758" s="5" t="str">
        <f>IFERROR(VLOOKUP($E758, 'HS Info'!$A:$D, 4, FALSE), IF($E758="", "", "Not in HS Info"))</f>
        <v/>
      </c>
      <c r="G758" t="str">
        <f>IF(_xlfn.MAXIFS(ACT!$K:$K, ACT!$B:$B, 'Vetting Master'!$C758)&gt;0, _xlfn.MAXIFS(ACT!$K:$K, ACT!$B:$B, 'Vetting Master'!$C758), IF($E758="", "", 0))</f>
        <v/>
      </c>
      <c r="H758" t="str">
        <f>IF(_xlfn.MAXIFS(ACT!$J:$J, ACT!$B:$B, 'Vetting Master'!$C758)&gt;0, _xlfn.MAXIFS(ACT!$J:$J, ACT!$B:$B, 'Vetting Master'!$C758), IF($E758="", "", 0))</f>
        <v/>
      </c>
      <c r="I758" t="str">
        <f>IF(_xlfn.MAXIFS('SLCC Placement'!K:K, 'SLCC Placement'!B:B, 'Vetting Master'!$C758)&gt;0, _xlfn.MAXIFS('SLCC Placement'!K:K, 'SLCC Placement'!B:B, 'Vetting Master'!$C758), IF($E758="", "", 0))</f>
        <v/>
      </c>
      <c r="J758" t="str">
        <f>IF(_xlfn.MAXIFS('SLCC Placement'!J:J, 'SLCC Placement'!B:B, 'Vetting Master'!$C758)&gt;0, _xlfn.MAXIFS('SLCC Placement'!J:J, 'SLCC Placement'!B:B, 'Vetting Master'!$C758), IF($E758="", "", 0))</f>
        <v/>
      </c>
      <c r="K758" s="5" t="str">
        <f>IFERROR(IF(AND(MATCH(C758,'AP Credit'!B:B,0)&gt;0, MATCH("ENGL 1010",'AP Credit'!J:J,0)&gt;0),"Yes","No"), IF($E758="", " ", "No"))</f>
        <v xml:space="preserve"> </v>
      </c>
      <c r="L758" s="11" t="str" cm="1">
        <f t="array" ref="L758">IF($E758="", "", _xlfn.IFNA(_xlfn.IFS( J758&gt;599,  "1210 - Verify C or Better",  AND(J758&gt;499, OR(I758&gt;13, G758&gt;17)), "1060 - Verify C or Better", AND( OR(G758&gt;17, I758&gt;13), OR(H758&gt;22, J758&gt;399)), "1050 - Verify C or Better", OR( H758&gt;21, J758&gt;299), "1010/1030/1040", OR( H758&gt;19, J758&gt;299), "1010/1030", OR( H758&gt;18, J758&gt;299), "1030"), "Verify C or better in Secondary Math 1,2,3"))</f>
        <v/>
      </c>
      <c r="M758" s="4" t="str">
        <f>IFERROR(VLOOKUP($E758, 'HS Info'!$A:$E, 5, FALSE), IF($E758="", "", "Not in HS Info"))</f>
        <v/>
      </c>
      <c r="N758" s="5" t="str">
        <f>IFERROR(VLOOKUP($C758,Holds!$C:$K, 2, FALSE), IF($E758="", "", 0))</f>
        <v/>
      </c>
      <c r="O758" s="7" t="str">
        <f>IF($E758="", "", _xlfn.XLOOKUP(C758, 'SLCC Student'!H:H, 'SLCC Student'!P:P, "Not Found", 0, 1))</f>
        <v/>
      </c>
      <c r="P758" s="5" t="str">
        <f>IFERROR(VLOOKUP($E758, 'SLCC Student'!$A:$Q, 10, FALSE), IF($E758="", "", "Not Admitted"))</f>
        <v/>
      </c>
      <c r="Q758" s="5" t="str">
        <f>IFERROR(VLOOKUP($E758,'SLCC Student'!$A:$Q,12,FALSE),IF($E758="","", "NotAdmitted"))</f>
        <v/>
      </c>
    </row>
    <row r="759" spans="1:17" x14ac:dyDescent="0.2">
      <c r="A759" s="5" t="str">
        <f>IFERROR(VLOOKUP($E759,'HS Info'!$A:$D,2,FALSE),IF($E759="","","Not in HS Info"))</f>
        <v/>
      </c>
      <c r="B759" s="6" t="str">
        <f>IFERROR(VLOOKUP($C759, 'SLCC Student'!$H:$R, 11, FALSE), IF($E759="", "",  "Not yet admitted"))</f>
        <v/>
      </c>
      <c r="C759" s="5" t="str">
        <f>IFERROR(VLOOKUP($E759,'SLCC Student'!$A:$R,8,FALSE), IF($E759="", "", "Not yet admitted"))</f>
        <v/>
      </c>
      <c r="D759" s="5" t="str">
        <f>IFERROR(VLOOKUP($E759, 'HS Info'!$A:$D, 3, FALSE), IF($E759="", "",  "Not in HS Info"))</f>
        <v/>
      </c>
      <c r="E759" t="str">
        <f>IF(ISBLANK('HS Info'!A758), "", 'HS Info'!A758)</f>
        <v/>
      </c>
      <c r="F759" s="5" t="str">
        <f>IFERROR(VLOOKUP($E759, 'HS Info'!$A:$D, 4, FALSE), IF($E759="", "", "Not in HS Info"))</f>
        <v/>
      </c>
      <c r="G759" t="str">
        <f>IF(_xlfn.MAXIFS(ACT!$K:$K, ACT!$B:$B, 'Vetting Master'!$C759)&gt;0, _xlfn.MAXIFS(ACT!$K:$K, ACT!$B:$B, 'Vetting Master'!$C759), IF($E759="", "", 0))</f>
        <v/>
      </c>
      <c r="H759" t="str">
        <f>IF(_xlfn.MAXIFS(ACT!$J:$J, ACT!$B:$B, 'Vetting Master'!$C759)&gt;0, _xlfn.MAXIFS(ACT!$J:$J, ACT!$B:$B, 'Vetting Master'!$C759), IF($E759="", "", 0))</f>
        <v/>
      </c>
      <c r="I759" t="str">
        <f>IF(_xlfn.MAXIFS('SLCC Placement'!K:K, 'SLCC Placement'!B:B, 'Vetting Master'!$C759)&gt;0, _xlfn.MAXIFS('SLCC Placement'!K:K, 'SLCC Placement'!B:B, 'Vetting Master'!$C759), IF($E759="", "", 0))</f>
        <v/>
      </c>
      <c r="J759" t="str">
        <f>IF(_xlfn.MAXIFS('SLCC Placement'!J:J, 'SLCC Placement'!B:B, 'Vetting Master'!$C759)&gt;0, _xlfn.MAXIFS('SLCC Placement'!J:J, 'SLCC Placement'!B:B, 'Vetting Master'!$C759), IF($E759="", "", 0))</f>
        <v/>
      </c>
      <c r="K759" s="5" t="str">
        <f>IFERROR(IF(AND(MATCH(C759,'AP Credit'!B:B,0)&gt;0, MATCH("ENGL 1010",'AP Credit'!J:J,0)&gt;0),"Yes","No"), IF($E759="", " ", "No"))</f>
        <v xml:space="preserve"> </v>
      </c>
      <c r="L759" s="11" t="str" cm="1">
        <f t="array" ref="L759">IF($E759="", "", _xlfn.IFNA(_xlfn.IFS( J759&gt;599,  "1210 - Verify C or Better",  AND(J759&gt;499, OR(I759&gt;13, G759&gt;17)), "1060 - Verify C or Better", AND( OR(G759&gt;17, I759&gt;13), OR(H759&gt;22, J759&gt;399)), "1050 - Verify C or Better", OR( H759&gt;21, J759&gt;299), "1010/1030/1040", OR( H759&gt;19, J759&gt;299), "1010/1030", OR( H759&gt;18, J759&gt;299), "1030"), "Verify C or better in Secondary Math 1,2,3"))</f>
        <v/>
      </c>
      <c r="M759" s="4" t="str">
        <f>IFERROR(VLOOKUP($E759, 'HS Info'!$A:$E, 5, FALSE), IF($E759="", "", "Not in HS Info"))</f>
        <v/>
      </c>
      <c r="N759" s="5" t="str">
        <f>IFERROR(VLOOKUP($C759,Holds!$C:$K, 2, FALSE), IF($E759="", "", 0))</f>
        <v/>
      </c>
      <c r="O759" s="7" t="str">
        <f>IF($E759="", "", _xlfn.XLOOKUP(C759, 'SLCC Student'!H:H, 'SLCC Student'!P:P, "Not Found", 0, 1))</f>
        <v/>
      </c>
      <c r="P759" s="5" t="str">
        <f>IFERROR(VLOOKUP($E759, 'SLCC Student'!$A:$Q, 10, FALSE), IF($E759="", "", "Not Admitted"))</f>
        <v/>
      </c>
      <c r="Q759" s="5" t="str">
        <f>IFERROR(VLOOKUP($E759,'SLCC Student'!$A:$Q,12,FALSE),IF($E759="","", "NotAdmitted"))</f>
        <v/>
      </c>
    </row>
    <row r="760" spans="1:17" x14ac:dyDescent="0.2">
      <c r="A760" s="5" t="str">
        <f>IFERROR(VLOOKUP($E760,'HS Info'!$A:$D,2,FALSE),IF($E760="","","Not in HS Info"))</f>
        <v/>
      </c>
      <c r="B760" s="6" t="str">
        <f>IFERROR(VLOOKUP($C760, 'SLCC Student'!$H:$R, 11, FALSE), IF($E760="", "",  "Not yet admitted"))</f>
        <v/>
      </c>
      <c r="C760" s="5" t="str">
        <f>IFERROR(VLOOKUP($E760,'SLCC Student'!$A:$R,8,FALSE), IF($E760="", "", "Not yet admitted"))</f>
        <v/>
      </c>
      <c r="D760" s="5" t="str">
        <f>IFERROR(VLOOKUP($E760, 'HS Info'!$A:$D, 3, FALSE), IF($E760="", "",  "Not in HS Info"))</f>
        <v/>
      </c>
      <c r="E760" t="str">
        <f>IF(ISBLANK('HS Info'!A759), "", 'HS Info'!A759)</f>
        <v/>
      </c>
      <c r="F760" s="5" t="str">
        <f>IFERROR(VLOOKUP($E760, 'HS Info'!$A:$D, 4, FALSE), IF($E760="", "", "Not in HS Info"))</f>
        <v/>
      </c>
      <c r="G760" t="str">
        <f>IF(_xlfn.MAXIFS(ACT!$K:$K, ACT!$B:$B, 'Vetting Master'!$C760)&gt;0, _xlfn.MAXIFS(ACT!$K:$K, ACT!$B:$B, 'Vetting Master'!$C760), IF($E760="", "", 0))</f>
        <v/>
      </c>
      <c r="H760" t="str">
        <f>IF(_xlfn.MAXIFS(ACT!$J:$J, ACT!$B:$B, 'Vetting Master'!$C760)&gt;0, _xlfn.MAXIFS(ACT!$J:$J, ACT!$B:$B, 'Vetting Master'!$C760), IF($E760="", "", 0))</f>
        <v/>
      </c>
      <c r="I760" t="str">
        <f>IF(_xlfn.MAXIFS('SLCC Placement'!K:K, 'SLCC Placement'!B:B, 'Vetting Master'!$C760)&gt;0, _xlfn.MAXIFS('SLCC Placement'!K:K, 'SLCC Placement'!B:B, 'Vetting Master'!$C760), IF($E760="", "", 0))</f>
        <v/>
      </c>
      <c r="J760" t="str">
        <f>IF(_xlfn.MAXIFS('SLCC Placement'!J:J, 'SLCC Placement'!B:B, 'Vetting Master'!$C760)&gt;0, _xlfn.MAXIFS('SLCC Placement'!J:J, 'SLCC Placement'!B:B, 'Vetting Master'!$C760), IF($E760="", "", 0))</f>
        <v/>
      </c>
      <c r="K760" s="5" t="str">
        <f>IFERROR(IF(AND(MATCH(C760,'AP Credit'!B:B,0)&gt;0, MATCH("ENGL 1010",'AP Credit'!J:J,0)&gt;0),"Yes","No"), IF($E760="", " ", "No"))</f>
        <v xml:space="preserve"> </v>
      </c>
      <c r="L760" s="11" t="str" cm="1">
        <f t="array" ref="L760">IF($E760="", "", _xlfn.IFNA(_xlfn.IFS( J760&gt;599,  "1210 - Verify C or Better",  AND(J760&gt;499, OR(I760&gt;13, G760&gt;17)), "1060 - Verify C or Better", AND( OR(G760&gt;17, I760&gt;13), OR(H760&gt;22, J760&gt;399)), "1050 - Verify C or Better", OR( H760&gt;21, J760&gt;299), "1010/1030/1040", OR( H760&gt;19, J760&gt;299), "1010/1030", OR( H760&gt;18, J760&gt;299), "1030"), "Verify C or better in Secondary Math 1,2,3"))</f>
        <v/>
      </c>
      <c r="M760" s="4" t="str">
        <f>IFERROR(VLOOKUP($E760, 'HS Info'!$A:$E, 5, FALSE), IF($E760="", "", "Not in HS Info"))</f>
        <v/>
      </c>
      <c r="N760" s="5" t="str">
        <f>IFERROR(VLOOKUP($C760,Holds!$C:$K, 2, FALSE), IF($E760="", "", 0))</f>
        <v/>
      </c>
      <c r="O760" s="7" t="str">
        <f>IF($E760="", "", _xlfn.XLOOKUP(C760, 'SLCC Student'!H:H, 'SLCC Student'!P:P, "Not Found", 0, 1))</f>
        <v/>
      </c>
      <c r="P760" s="5" t="str">
        <f>IFERROR(VLOOKUP($E760, 'SLCC Student'!$A:$Q, 10, FALSE), IF($E760="", "", "Not Admitted"))</f>
        <v/>
      </c>
      <c r="Q760" s="5" t="str">
        <f>IFERROR(VLOOKUP($E760,'SLCC Student'!$A:$Q,12,FALSE),IF($E760="","", "NotAdmitted"))</f>
        <v/>
      </c>
    </row>
    <row r="761" spans="1:17" x14ac:dyDescent="0.2">
      <c r="A761" s="5" t="str">
        <f>IFERROR(VLOOKUP($E761,'HS Info'!$A:$D,2,FALSE),IF($E761="","","Not in HS Info"))</f>
        <v/>
      </c>
      <c r="B761" s="6" t="str">
        <f>IFERROR(VLOOKUP($C761, 'SLCC Student'!$H:$R, 11, FALSE), IF($E761="", "",  "Not yet admitted"))</f>
        <v/>
      </c>
      <c r="C761" s="5" t="str">
        <f>IFERROR(VLOOKUP($E761,'SLCC Student'!$A:$R,8,FALSE), IF($E761="", "", "Not yet admitted"))</f>
        <v/>
      </c>
      <c r="D761" s="5" t="str">
        <f>IFERROR(VLOOKUP($E761, 'HS Info'!$A:$D, 3, FALSE), IF($E761="", "",  "Not in HS Info"))</f>
        <v/>
      </c>
      <c r="E761" t="str">
        <f>IF(ISBLANK('HS Info'!A760), "", 'HS Info'!A760)</f>
        <v/>
      </c>
      <c r="F761" s="5" t="str">
        <f>IFERROR(VLOOKUP($E761, 'HS Info'!$A:$D, 4, FALSE), IF($E761="", "", "Not in HS Info"))</f>
        <v/>
      </c>
      <c r="G761" t="str">
        <f>IF(_xlfn.MAXIFS(ACT!$K:$K, ACT!$B:$B, 'Vetting Master'!$C761)&gt;0, _xlfn.MAXIFS(ACT!$K:$K, ACT!$B:$B, 'Vetting Master'!$C761), IF($E761="", "", 0))</f>
        <v/>
      </c>
      <c r="H761" t="str">
        <f>IF(_xlfn.MAXIFS(ACT!$J:$J, ACT!$B:$B, 'Vetting Master'!$C761)&gt;0, _xlfn.MAXIFS(ACT!$J:$J, ACT!$B:$B, 'Vetting Master'!$C761), IF($E761="", "", 0))</f>
        <v/>
      </c>
      <c r="I761" t="str">
        <f>IF(_xlfn.MAXIFS('SLCC Placement'!K:K, 'SLCC Placement'!B:B, 'Vetting Master'!$C761)&gt;0, _xlfn.MAXIFS('SLCC Placement'!K:K, 'SLCC Placement'!B:B, 'Vetting Master'!$C761), IF($E761="", "", 0))</f>
        <v/>
      </c>
      <c r="J761" t="str">
        <f>IF(_xlfn.MAXIFS('SLCC Placement'!J:J, 'SLCC Placement'!B:B, 'Vetting Master'!$C761)&gt;0, _xlfn.MAXIFS('SLCC Placement'!J:J, 'SLCC Placement'!B:B, 'Vetting Master'!$C761), IF($E761="", "", 0))</f>
        <v/>
      </c>
      <c r="K761" s="5" t="str">
        <f>IFERROR(IF(AND(MATCH(C761,'AP Credit'!B:B,0)&gt;0, MATCH("ENGL 1010",'AP Credit'!J:J,0)&gt;0),"Yes","No"), IF($E761="", " ", "No"))</f>
        <v xml:space="preserve"> </v>
      </c>
      <c r="L761" s="11" t="str" cm="1">
        <f t="array" ref="L761">IF($E761="", "", _xlfn.IFNA(_xlfn.IFS( J761&gt;599,  "1210 - Verify C or Better",  AND(J761&gt;499, OR(I761&gt;13, G761&gt;17)), "1060 - Verify C or Better", AND( OR(G761&gt;17, I761&gt;13), OR(H761&gt;22, J761&gt;399)), "1050 - Verify C or Better", OR( H761&gt;21, J761&gt;299), "1010/1030/1040", OR( H761&gt;19, J761&gt;299), "1010/1030", OR( H761&gt;18, J761&gt;299), "1030"), "Verify C or better in Secondary Math 1,2,3"))</f>
        <v/>
      </c>
      <c r="M761" s="4" t="str">
        <f>IFERROR(VLOOKUP($E761, 'HS Info'!$A:$E, 5, FALSE), IF($E761="", "", "Not in HS Info"))</f>
        <v/>
      </c>
      <c r="N761" s="5" t="str">
        <f>IFERROR(VLOOKUP($C761,Holds!$C:$K, 2, FALSE), IF($E761="", "", 0))</f>
        <v/>
      </c>
      <c r="O761" s="7" t="str">
        <f>IF($E761="", "", _xlfn.XLOOKUP(C761, 'SLCC Student'!H:H, 'SLCC Student'!P:P, "Not Found", 0, 1))</f>
        <v/>
      </c>
      <c r="P761" s="5" t="str">
        <f>IFERROR(VLOOKUP($E761, 'SLCC Student'!$A:$Q, 10, FALSE), IF($E761="", "", "Not Admitted"))</f>
        <v/>
      </c>
      <c r="Q761" s="5" t="str">
        <f>IFERROR(VLOOKUP($E761,'SLCC Student'!$A:$Q,12,FALSE),IF($E761="","", "NotAdmitted"))</f>
        <v/>
      </c>
    </row>
    <row r="762" spans="1:17" x14ac:dyDescent="0.2">
      <c r="A762" s="5" t="str">
        <f>IFERROR(VLOOKUP($E762,'HS Info'!$A:$D,2,FALSE),IF($E762="","","Not in HS Info"))</f>
        <v/>
      </c>
      <c r="B762" s="6" t="str">
        <f>IFERROR(VLOOKUP($C762, 'SLCC Student'!$H:$R, 11, FALSE), IF($E762="", "",  "Not yet admitted"))</f>
        <v/>
      </c>
      <c r="C762" s="5" t="str">
        <f>IFERROR(VLOOKUP($E762,'SLCC Student'!$A:$R,8,FALSE), IF($E762="", "", "Not yet admitted"))</f>
        <v/>
      </c>
      <c r="D762" s="5" t="str">
        <f>IFERROR(VLOOKUP($E762, 'HS Info'!$A:$D, 3, FALSE), IF($E762="", "",  "Not in HS Info"))</f>
        <v/>
      </c>
      <c r="E762" t="str">
        <f>IF(ISBLANK('HS Info'!A761), "", 'HS Info'!A761)</f>
        <v/>
      </c>
      <c r="F762" s="5" t="str">
        <f>IFERROR(VLOOKUP($E762, 'HS Info'!$A:$D, 4, FALSE), IF($E762="", "", "Not in HS Info"))</f>
        <v/>
      </c>
      <c r="G762" t="str">
        <f>IF(_xlfn.MAXIFS(ACT!$K:$K, ACT!$B:$B, 'Vetting Master'!$C762)&gt;0, _xlfn.MAXIFS(ACT!$K:$K, ACT!$B:$B, 'Vetting Master'!$C762), IF($E762="", "", 0))</f>
        <v/>
      </c>
      <c r="H762" t="str">
        <f>IF(_xlfn.MAXIFS(ACT!$J:$J, ACT!$B:$B, 'Vetting Master'!$C762)&gt;0, _xlfn.MAXIFS(ACT!$J:$J, ACT!$B:$B, 'Vetting Master'!$C762), IF($E762="", "", 0))</f>
        <v/>
      </c>
      <c r="I762" t="str">
        <f>IF(_xlfn.MAXIFS('SLCC Placement'!K:K, 'SLCC Placement'!B:B, 'Vetting Master'!$C762)&gt;0, _xlfn.MAXIFS('SLCC Placement'!K:K, 'SLCC Placement'!B:B, 'Vetting Master'!$C762), IF($E762="", "", 0))</f>
        <v/>
      </c>
      <c r="J762" t="str">
        <f>IF(_xlfn.MAXIFS('SLCC Placement'!J:J, 'SLCC Placement'!B:B, 'Vetting Master'!$C762)&gt;0, _xlfn.MAXIFS('SLCC Placement'!J:J, 'SLCC Placement'!B:B, 'Vetting Master'!$C762), IF($E762="", "", 0))</f>
        <v/>
      </c>
      <c r="K762" s="5" t="str">
        <f>IFERROR(IF(AND(MATCH(C762,'AP Credit'!B:B,0)&gt;0, MATCH("ENGL 1010",'AP Credit'!J:J,0)&gt;0),"Yes","No"), IF($E762="", " ", "No"))</f>
        <v xml:space="preserve"> </v>
      </c>
      <c r="L762" s="11" t="str" cm="1">
        <f t="array" ref="L762">IF($E762="", "", _xlfn.IFNA(_xlfn.IFS( J762&gt;599,  "1210 - Verify C or Better",  AND(J762&gt;499, OR(I762&gt;13, G762&gt;17)), "1060 - Verify C or Better", AND( OR(G762&gt;17, I762&gt;13), OR(H762&gt;22, J762&gt;399)), "1050 - Verify C or Better", OR( H762&gt;21, J762&gt;299), "1010/1030/1040", OR( H762&gt;19, J762&gt;299), "1010/1030", OR( H762&gt;18, J762&gt;299), "1030"), "Verify C or better in Secondary Math 1,2,3"))</f>
        <v/>
      </c>
      <c r="M762" s="4" t="str">
        <f>IFERROR(VLOOKUP($E762, 'HS Info'!$A:$E, 5, FALSE), IF($E762="", "", "Not in HS Info"))</f>
        <v/>
      </c>
      <c r="N762" s="5" t="str">
        <f>IFERROR(VLOOKUP($C762,Holds!$C:$K, 2, FALSE), IF($E762="", "", 0))</f>
        <v/>
      </c>
      <c r="O762" s="7" t="str">
        <f>IF($E762="", "", _xlfn.XLOOKUP(C762, 'SLCC Student'!H:H, 'SLCC Student'!P:P, "Not Found", 0, 1))</f>
        <v/>
      </c>
      <c r="P762" s="5" t="str">
        <f>IFERROR(VLOOKUP($E762, 'SLCC Student'!$A:$Q, 10, FALSE), IF($E762="", "", "Not Admitted"))</f>
        <v/>
      </c>
      <c r="Q762" s="5" t="str">
        <f>IFERROR(VLOOKUP($E762,'SLCC Student'!$A:$Q,12,FALSE),IF($E762="","", "NotAdmitted"))</f>
        <v/>
      </c>
    </row>
    <row r="763" spans="1:17" x14ac:dyDescent="0.2">
      <c r="A763" s="5" t="str">
        <f>IFERROR(VLOOKUP($E763,'HS Info'!$A:$D,2,FALSE),IF($E763="","","Not in HS Info"))</f>
        <v/>
      </c>
      <c r="B763" s="6" t="str">
        <f>IFERROR(VLOOKUP($C763, 'SLCC Student'!$H:$R, 11, FALSE), IF($E763="", "",  "Not yet admitted"))</f>
        <v/>
      </c>
      <c r="C763" s="5" t="str">
        <f>IFERROR(VLOOKUP($E763,'SLCC Student'!$A:$R,8,FALSE), IF($E763="", "", "Not yet admitted"))</f>
        <v/>
      </c>
      <c r="D763" s="5" t="str">
        <f>IFERROR(VLOOKUP($E763, 'HS Info'!$A:$D, 3, FALSE), IF($E763="", "",  "Not in HS Info"))</f>
        <v/>
      </c>
      <c r="E763" t="str">
        <f>IF(ISBLANK('HS Info'!A762), "", 'HS Info'!A762)</f>
        <v/>
      </c>
      <c r="F763" s="5" t="str">
        <f>IFERROR(VLOOKUP($E763, 'HS Info'!$A:$D, 4, FALSE), IF($E763="", "", "Not in HS Info"))</f>
        <v/>
      </c>
      <c r="G763" t="str">
        <f>IF(_xlfn.MAXIFS(ACT!$K:$K, ACT!$B:$B, 'Vetting Master'!$C763)&gt;0, _xlfn.MAXIFS(ACT!$K:$K, ACT!$B:$B, 'Vetting Master'!$C763), IF($E763="", "", 0))</f>
        <v/>
      </c>
      <c r="H763" t="str">
        <f>IF(_xlfn.MAXIFS(ACT!$J:$J, ACT!$B:$B, 'Vetting Master'!$C763)&gt;0, _xlfn.MAXIFS(ACT!$J:$J, ACT!$B:$B, 'Vetting Master'!$C763), IF($E763="", "", 0))</f>
        <v/>
      </c>
      <c r="I763" t="str">
        <f>IF(_xlfn.MAXIFS('SLCC Placement'!K:K, 'SLCC Placement'!B:B, 'Vetting Master'!$C763)&gt;0, _xlfn.MAXIFS('SLCC Placement'!K:K, 'SLCC Placement'!B:B, 'Vetting Master'!$C763), IF($E763="", "", 0))</f>
        <v/>
      </c>
      <c r="J763" t="str">
        <f>IF(_xlfn.MAXIFS('SLCC Placement'!J:J, 'SLCC Placement'!B:B, 'Vetting Master'!$C763)&gt;0, _xlfn.MAXIFS('SLCC Placement'!J:J, 'SLCC Placement'!B:B, 'Vetting Master'!$C763), IF($E763="", "", 0))</f>
        <v/>
      </c>
      <c r="K763" s="5" t="str">
        <f>IFERROR(IF(AND(MATCH(C763,'AP Credit'!B:B,0)&gt;0, MATCH("ENGL 1010",'AP Credit'!J:J,0)&gt;0),"Yes","No"), IF($E763="", " ", "No"))</f>
        <v xml:space="preserve"> </v>
      </c>
      <c r="L763" s="11" t="str" cm="1">
        <f t="array" ref="L763">IF($E763="", "", _xlfn.IFNA(_xlfn.IFS( J763&gt;599,  "1210 - Verify C or Better",  AND(J763&gt;499, OR(I763&gt;13, G763&gt;17)), "1060 - Verify C or Better", AND( OR(G763&gt;17, I763&gt;13), OR(H763&gt;22, J763&gt;399)), "1050 - Verify C or Better", OR( H763&gt;21, J763&gt;299), "1010/1030/1040", OR( H763&gt;19, J763&gt;299), "1010/1030", OR( H763&gt;18, J763&gt;299), "1030"), "Verify C or better in Secondary Math 1,2,3"))</f>
        <v/>
      </c>
      <c r="M763" s="4" t="str">
        <f>IFERROR(VLOOKUP($E763, 'HS Info'!$A:$E, 5, FALSE), IF($E763="", "", "Not in HS Info"))</f>
        <v/>
      </c>
      <c r="N763" s="5" t="str">
        <f>IFERROR(VLOOKUP($C763,Holds!$C:$K, 2, FALSE), IF($E763="", "", 0))</f>
        <v/>
      </c>
      <c r="O763" s="7" t="str">
        <f>IF($E763="", "", _xlfn.XLOOKUP(C763, 'SLCC Student'!H:H, 'SLCC Student'!P:P, "Not Found", 0, 1))</f>
        <v/>
      </c>
      <c r="P763" s="5" t="str">
        <f>IFERROR(VLOOKUP($E763, 'SLCC Student'!$A:$Q, 10, FALSE), IF($E763="", "", "Not Admitted"))</f>
        <v/>
      </c>
      <c r="Q763" s="5" t="str">
        <f>IFERROR(VLOOKUP($E763,'SLCC Student'!$A:$Q,12,FALSE),IF($E763="","", "NotAdmitted"))</f>
        <v/>
      </c>
    </row>
    <row r="764" spans="1:17" x14ac:dyDescent="0.2">
      <c r="A764" s="5" t="str">
        <f>IFERROR(VLOOKUP($E764,'HS Info'!$A:$D,2,FALSE),IF($E764="","","Not in HS Info"))</f>
        <v/>
      </c>
      <c r="B764" s="6" t="str">
        <f>IFERROR(VLOOKUP($C764, 'SLCC Student'!$H:$R, 11, FALSE), IF($E764="", "",  "Not yet admitted"))</f>
        <v/>
      </c>
      <c r="C764" s="5" t="str">
        <f>IFERROR(VLOOKUP($E764,'SLCC Student'!$A:$R,8,FALSE), IF($E764="", "", "Not yet admitted"))</f>
        <v/>
      </c>
      <c r="D764" s="5" t="str">
        <f>IFERROR(VLOOKUP($E764, 'HS Info'!$A:$D, 3, FALSE), IF($E764="", "",  "Not in HS Info"))</f>
        <v/>
      </c>
      <c r="E764" t="str">
        <f>IF(ISBLANK('HS Info'!A763), "", 'HS Info'!A763)</f>
        <v/>
      </c>
      <c r="F764" s="5" t="str">
        <f>IFERROR(VLOOKUP($E764, 'HS Info'!$A:$D, 4, FALSE), IF($E764="", "", "Not in HS Info"))</f>
        <v/>
      </c>
      <c r="G764" t="str">
        <f>IF(_xlfn.MAXIFS(ACT!$K:$K, ACT!$B:$B, 'Vetting Master'!$C764)&gt;0, _xlfn.MAXIFS(ACT!$K:$K, ACT!$B:$B, 'Vetting Master'!$C764), IF($E764="", "", 0))</f>
        <v/>
      </c>
      <c r="H764" t="str">
        <f>IF(_xlfn.MAXIFS(ACT!$J:$J, ACT!$B:$B, 'Vetting Master'!$C764)&gt;0, _xlfn.MAXIFS(ACT!$J:$J, ACT!$B:$B, 'Vetting Master'!$C764), IF($E764="", "", 0))</f>
        <v/>
      </c>
      <c r="I764" t="str">
        <f>IF(_xlfn.MAXIFS('SLCC Placement'!K:K, 'SLCC Placement'!B:B, 'Vetting Master'!$C764)&gt;0, _xlfn.MAXIFS('SLCC Placement'!K:K, 'SLCC Placement'!B:B, 'Vetting Master'!$C764), IF($E764="", "", 0))</f>
        <v/>
      </c>
      <c r="J764" t="str">
        <f>IF(_xlfn.MAXIFS('SLCC Placement'!J:J, 'SLCC Placement'!B:B, 'Vetting Master'!$C764)&gt;0, _xlfn.MAXIFS('SLCC Placement'!J:J, 'SLCC Placement'!B:B, 'Vetting Master'!$C764), IF($E764="", "", 0))</f>
        <v/>
      </c>
      <c r="K764" s="5" t="str">
        <f>IFERROR(IF(AND(MATCH(C764,'AP Credit'!B:B,0)&gt;0, MATCH("ENGL 1010",'AP Credit'!J:J,0)&gt;0),"Yes","No"), IF($E764="", " ", "No"))</f>
        <v xml:space="preserve"> </v>
      </c>
      <c r="L764" s="11" t="str" cm="1">
        <f t="array" ref="L764">IF($E764="", "", _xlfn.IFNA(_xlfn.IFS( J764&gt;599,  "1210 - Verify C or Better",  AND(J764&gt;499, OR(I764&gt;13, G764&gt;17)), "1060 - Verify C or Better", AND( OR(G764&gt;17, I764&gt;13), OR(H764&gt;22, J764&gt;399)), "1050 - Verify C or Better", OR( H764&gt;21, J764&gt;299), "1010/1030/1040", OR( H764&gt;19, J764&gt;299), "1010/1030", OR( H764&gt;18, J764&gt;299), "1030"), "Verify C or better in Secondary Math 1,2,3"))</f>
        <v/>
      </c>
      <c r="M764" s="4" t="str">
        <f>IFERROR(VLOOKUP($E764, 'HS Info'!$A:$E, 5, FALSE), IF($E764="", "", "Not in HS Info"))</f>
        <v/>
      </c>
      <c r="N764" s="5" t="str">
        <f>IFERROR(VLOOKUP($C764,Holds!$C:$K, 2, FALSE), IF($E764="", "", 0))</f>
        <v/>
      </c>
      <c r="O764" s="7" t="str">
        <f>IF($E764="", "", _xlfn.XLOOKUP(C764, 'SLCC Student'!H:H, 'SLCC Student'!P:P, "Not Found", 0, 1))</f>
        <v/>
      </c>
      <c r="P764" s="5" t="str">
        <f>IFERROR(VLOOKUP($E764, 'SLCC Student'!$A:$Q, 10, FALSE), IF($E764="", "", "Not Admitted"))</f>
        <v/>
      </c>
      <c r="Q764" s="5" t="str">
        <f>IFERROR(VLOOKUP($E764,'SLCC Student'!$A:$Q,12,FALSE),IF($E764="","", "NotAdmitted"))</f>
        <v/>
      </c>
    </row>
    <row r="765" spans="1:17" x14ac:dyDescent="0.2">
      <c r="A765" s="5" t="str">
        <f>IFERROR(VLOOKUP($E765,'HS Info'!$A:$D,2,FALSE),IF($E765="","","Not in HS Info"))</f>
        <v/>
      </c>
      <c r="B765" s="6" t="str">
        <f>IFERROR(VLOOKUP($C765, 'SLCC Student'!$H:$R, 11, FALSE), IF($E765="", "",  "Not yet admitted"))</f>
        <v/>
      </c>
      <c r="C765" s="5" t="str">
        <f>IFERROR(VLOOKUP($E765,'SLCC Student'!$A:$R,8,FALSE), IF($E765="", "", "Not yet admitted"))</f>
        <v/>
      </c>
      <c r="D765" s="5" t="str">
        <f>IFERROR(VLOOKUP($E765, 'HS Info'!$A:$D, 3, FALSE), IF($E765="", "",  "Not in HS Info"))</f>
        <v/>
      </c>
      <c r="E765" t="str">
        <f>IF(ISBLANK('HS Info'!A764), "", 'HS Info'!A764)</f>
        <v/>
      </c>
      <c r="F765" s="5" t="str">
        <f>IFERROR(VLOOKUP($E765, 'HS Info'!$A:$D, 4, FALSE), IF($E765="", "", "Not in HS Info"))</f>
        <v/>
      </c>
      <c r="G765" t="str">
        <f>IF(_xlfn.MAXIFS(ACT!$K:$K, ACT!$B:$B, 'Vetting Master'!$C765)&gt;0, _xlfn.MAXIFS(ACT!$K:$K, ACT!$B:$B, 'Vetting Master'!$C765), IF($E765="", "", 0))</f>
        <v/>
      </c>
      <c r="H765" t="str">
        <f>IF(_xlfn.MAXIFS(ACT!$J:$J, ACT!$B:$B, 'Vetting Master'!$C765)&gt;0, _xlfn.MAXIFS(ACT!$J:$J, ACT!$B:$B, 'Vetting Master'!$C765), IF($E765="", "", 0))</f>
        <v/>
      </c>
      <c r="I765" t="str">
        <f>IF(_xlfn.MAXIFS('SLCC Placement'!K:K, 'SLCC Placement'!B:B, 'Vetting Master'!$C765)&gt;0, _xlfn.MAXIFS('SLCC Placement'!K:K, 'SLCC Placement'!B:B, 'Vetting Master'!$C765), IF($E765="", "", 0))</f>
        <v/>
      </c>
      <c r="J765" t="str">
        <f>IF(_xlfn.MAXIFS('SLCC Placement'!J:J, 'SLCC Placement'!B:B, 'Vetting Master'!$C765)&gt;0, _xlfn.MAXIFS('SLCC Placement'!J:J, 'SLCC Placement'!B:B, 'Vetting Master'!$C765), IF($E765="", "", 0))</f>
        <v/>
      </c>
      <c r="K765" s="5" t="str">
        <f>IFERROR(IF(AND(MATCH(C765,'AP Credit'!B:B,0)&gt;0, MATCH("ENGL 1010",'AP Credit'!J:J,0)&gt;0),"Yes","No"), IF($E765="", " ", "No"))</f>
        <v xml:space="preserve"> </v>
      </c>
      <c r="L765" s="11" t="str" cm="1">
        <f t="array" ref="L765">IF($E765="", "", _xlfn.IFNA(_xlfn.IFS( J765&gt;599,  "1210 - Verify C or Better",  AND(J765&gt;499, OR(I765&gt;13, G765&gt;17)), "1060 - Verify C or Better", AND( OR(G765&gt;17, I765&gt;13), OR(H765&gt;22, J765&gt;399)), "1050 - Verify C or Better", OR( H765&gt;21, J765&gt;299), "1010/1030/1040", OR( H765&gt;19, J765&gt;299), "1010/1030", OR( H765&gt;18, J765&gt;299), "1030"), "Verify C or better in Secondary Math 1,2,3"))</f>
        <v/>
      </c>
      <c r="M765" s="4" t="str">
        <f>IFERROR(VLOOKUP($E765, 'HS Info'!$A:$E, 5, FALSE), IF($E765="", "", "Not in HS Info"))</f>
        <v/>
      </c>
      <c r="N765" s="5" t="str">
        <f>IFERROR(VLOOKUP($C765,Holds!$C:$K, 2, FALSE), IF($E765="", "", 0))</f>
        <v/>
      </c>
      <c r="O765" s="7" t="str">
        <f>IF($E765="", "", _xlfn.XLOOKUP(C765, 'SLCC Student'!H:H, 'SLCC Student'!P:P, "Not Found", 0, 1))</f>
        <v/>
      </c>
      <c r="P765" s="5" t="str">
        <f>IFERROR(VLOOKUP($E765, 'SLCC Student'!$A:$Q, 10, FALSE), IF($E765="", "", "Not Admitted"))</f>
        <v/>
      </c>
      <c r="Q765" s="5" t="str">
        <f>IFERROR(VLOOKUP($E765,'SLCC Student'!$A:$Q,12,FALSE),IF($E765="","", "NotAdmitted"))</f>
        <v/>
      </c>
    </row>
    <row r="766" spans="1:17" x14ac:dyDescent="0.2">
      <c r="A766" s="5" t="str">
        <f>IFERROR(VLOOKUP($E766,'HS Info'!$A:$D,2,FALSE),IF($E766="","","Not in HS Info"))</f>
        <v/>
      </c>
      <c r="B766" s="6" t="str">
        <f>IFERROR(VLOOKUP($C766, 'SLCC Student'!$H:$R, 11, FALSE), IF($E766="", "",  "Not yet admitted"))</f>
        <v/>
      </c>
      <c r="C766" s="5" t="str">
        <f>IFERROR(VLOOKUP($E766,'SLCC Student'!$A:$R,8,FALSE), IF($E766="", "", "Not yet admitted"))</f>
        <v/>
      </c>
      <c r="D766" s="5" t="str">
        <f>IFERROR(VLOOKUP($E766, 'HS Info'!$A:$D, 3, FALSE), IF($E766="", "",  "Not in HS Info"))</f>
        <v/>
      </c>
      <c r="E766" t="str">
        <f>IF(ISBLANK('HS Info'!A765), "", 'HS Info'!A765)</f>
        <v/>
      </c>
      <c r="F766" s="5" t="str">
        <f>IFERROR(VLOOKUP($E766, 'HS Info'!$A:$D, 4, FALSE), IF($E766="", "", "Not in HS Info"))</f>
        <v/>
      </c>
      <c r="G766" t="str">
        <f>IF(_xlfn.MAXIFS(ACT!$K:$K, ACT!$B:$B, 'Vetting Master'!$C766)&gt;0, _xlfn.MAXIFS(ACT!$K:$K, ACT!$B:$B, 'Vetting Master'!$C766), IF($E766="", "", 0))</f>
        <v/>
      </c>
      <c r="H766" t="str">
        <f>IF(_xlfn.MAXIFS(ACT!$J:$J, ACT!$B:$B, 'Vetting Master'!$C766)&gt;0, _xlfn.MAXIFS(ACT!$J:$J, ACT!$B:$B, 'Vetting Master'!$C766), IF($E766="", "", 0))</f>
        <v/>
      </c>
      <c r="I766" t="str">
        <f>IF(_xlfn.MAXIFS('SLCC Placement'!K:K, 'SLCC Placement'!B:B, 'Vetting Master'!$C766)&gt;0, _xlfn.MAXIFS('SLCC Placement'!K:K, 'SLCC Placement'!B:B, 'Vetting Master'!$C766), IF($E766="", "", 0))</f>
        <v/>
      </c>
      <c r="J766" t="str">
        <f>IF(_xlfn.MAXIFS('SLCC Placement'!J:J, 'SLCC Placement'!B:B, 'Vetting Master'!$C766)&gt;0, _xlfn.MAXIFS('SLCC Placement'!J:J, 'SLCC Placement'!B:B, 'Vetting Master'!$C766), IF($E766="", "", 0))</f>
        <v/>
      </c>
      <c r="K766" s="5" t="str">
        <f>IFERROR(IF(AND(MATCH(C766,'AP Credit'!B:B,0)&gt;0, MATCH("ENGL 1010",'AP Credit'!J:J,0)&gt;0),"Yes","No"), IF($E766="", " ", "No"))</f>
        <v xml:space="preserve"> </v>
      </c>
      <c r="L766" s="11" t="str" cm="1">
        <f t="array" ref="L766">IF($E766="", "", _xlfn.IFNA(_xlfn.IFS( J766&gt;599,  "1210 - Verify C or Better",  AND(J766&gt;499, OR(I766&gt;13, G766&gt;17)), "1060 - Verify C or Better", AND( OR(G766&gt;17, I766&gt;13), OR(H766&gt;22, J766&gt;399)), "1050 - Verify C or Better", OR( H766&gt;21, J766&gt;299), "1010/1030/1040", OR( H766&gt;19, J766&gt;299), "1010/1030", OR( H766&gt;18, J766&gt;299), "1030"), "Verify C or better in Secondary Math 1,2,3"))</f>
        <v/>
      </c>
      <c r="M766" s="4" t="str">
        <f>IFERROR(VLOOKUP($E766, 'HS Info'!$A:$E, 5, FALSE), IF($E766="", "", "Not in HS Info"))</f>
        <v/>
      </c>
      <c r="N766" s="5" t="str">
        <f>IFERROR(VLOOKUP($C766,Holds!$C:$K, 2, FALSE), IF($E766="", "", 0))</f>
        <v/>
      </c>
      <c r="O766" s="7" t="str">
        <f>IF($E766="", "", _xlfn.XLOOKUP(C766, 'SLCC Student'!H:H, 'SLCC Student'!P:P, "Not Found", 0, 1))</f>
        <v/>
      </c>
      <c r="P766" s="5" t="str">
        <f>IFERROR(VLOOKUP($E766, 'SLCC Student'!$A:$Q, 10, FALSE), IF($E766="", "", "Not Admitted"))</f>
        <v/>
      </c>
      <c r="Q766" s="5" t="str">
        <f>IFERROR(VLOOKUP($E766,'SLCC Student'!$A:$Q,12,FALSE),IF($E766="","", "NotAdmitted"))</f>
        <v/>
      </c>
    </row>
    <row r="767" spans="1:17" x14ac:dyDescent="0.2">
      <c r="A767" s="5" t="str">
        <f>IFERROR(VLOOKUP($E767,'HS Info'!$A:$D,2,FALSE),IF($E767="","","Not in HS Info"))</f>
        <v/>
      </c>
      <c r="B767" s="6" t="str">
        <f>IFERROR(VLOOKUP($C767, 'SLCC Student'!$H:$R, 11, FALSE), IF($E767="", "",  "Not yet admitted"))</f>
        <v/>
      </c>
      <c r="C767" s="5" t="str">
        <f>IFERROR(VLOOKUP($E767,'SLCC Student'!$A:$R,8,FALSE), IF($E767="", "", "Not yet admitted"))</f>
        <v/>
      </c>
      <c r="D767" s="5" t="str">
        <f>IFERROR(VLOOKUP($E767, 'HS Info'!$A:$D, 3, FALSE), IF($E767="", "",  "Not in HS Info"))</f>
        <v/>
      </c>
      <c r="E767" t="str">
        <f>IF(ISBLANK('HS Info'!A766), "", 'HS Info'!A766)</f>
        <v/>
      </c>
      <c r="F767" s="5" t="str">
        <f>IFERROR(VLOOKUP($E767, 'HS Info'!$A:$D, 4, FALSE), IF($E767="", "", "Not in HS Info"))</f>
        <v/>
      </c>
      <c r="G767" t="str">
        <f>IF(_xlfn.MAXIFS(ACT!$K:$K, ACT!$B:$B, 'Vetting Master'!$C767)&gt;0, _xlfn.MAXIFS(ACT!$K:$K, ACT!$B:$B, 'Vetting Master'!$C767), IF($E767="", "", 0))</f>
        <v/>
      </c>
      <c r="H767" t="str">
        <f>IF(_xlfn.MAXIFS(ACT!$J:$J, ACT!$B:$B, 'Vetting Master'!$C767)&gt;0, _xlfn.MAXIFS(ACT!$J:$J, ACT!$B:$B, 'Vetting Master'!$C767), IF($E767="", "", 0))</f>
        <v/>
      </c>
      <c r="I767" t="str">
        <f>IF(_xlfn.MAXIFS('SLCC Placement'!K:K, 'SLCC Placement'!B:B, 'Vetting Master'!$C767)&gt;0, _xlfn.MAXIFS('SLCC Placement'!K:K, 'SLCC Placement'!B:B, 'Vetting Master'!$C767), IF($E767="", "", 0))</f>
        <v/>
      </c>
      <c r="J767" t="str">
        <f>IF(_xlfn.MAXIFS('SLCC Placement'!J:J, 'SLCC Placement'!B:B, 'Vetting Master'!$C767)&gt;0, _xlfn.MAXIFS('SLCC Placement'!J:J, 'SLCC Placement'!B:B, 'Vetting Master'!$C767), IF($E767="", "", 0))</f>
        <v/>
      </c>
      <c r="K767" s="5" t="str">
        <f>IFERROR(IF(AND(MATCH(C767,'AP Credit'!B:B,0)&gt;0, MATCH("ENGL 1010",'AP Credit'!J:J,0)&gt;0),"Yes","No"), IF($E767="", " ", "No"))</f>
        <v xml:space="preserve"> </v>
      </c>
      <c r="L767" s="11" t="str" cm="1">
        <f t="array" ref="L767">IF($E767="", "", _xlfn.IFNA(_xlfn.IFS( J767&gt;599,  "1210 - Verify C or Better",  AND(J767&gt;499, OR(I767&gt;13, G767&gt;17)), "1060 - Verify C or Better", AND( OR(G767&gt;17, I767&gt;13), OR(H767&gt;22, J767&gt;399)), "1050 - Verify C or Better", OR( H767&gt;21, J767&gt;299), "1010/1030/1040", OR( H767&gt;19, J767&gt;299), "1010/1030", OR( H767&gt;18, J767&gt;299), "1030"), "Verify C or better in Secondary Math 1,2,3"))</f>
        <v/>
      </c>
      <c r="M767" s="4" t="str">
        <f>IFERROR(VLOOKUP($E767, 'HS Info'!$A:$E, 5, FALSE), IF($E767="", "", "Not in HS Info"))</f>
        <v/>
      </c>
      <c r="N767" s="5" t="str">
        <f>IFERROR(VLOOKUP($C767,Holds!$C:$K, 2, FALSE), IF($E767="", "", 0))</f>
        <v/>
      </c>
      <c r="O767" s="7" t="str">
        <f>IF($E767="", "", _xlfn.XLOOKUP(C767, 'SLCC Student'!H:H, 'SLCC Student'!P:P, "Not Found", 0, 1))</f>
        <v/>
      </c>
      <c r="P767" s="5" t="str">
        <f>IFERROR(VLOOKUP($E767, 'SLCC Student'!$A:$Q, 10, FALSE), IF($E767="", "", "Not Admitted"))</f>
        <v/>
      </c>
      <c r="Q767" s="5" t="str">
        <f>IFERROR(VLOOKUP($E767,'SLCC Student'!$A:$Q,12,FALSE),IF($E767="","", "NotAdmitted"))</f>
        <v/>
      </c>
    </row>
    <row r="768" spans="1:17" x14ac:dyDescent="0.2">
      <c r="A768" s="5" t="str">
        <f>IFERROR(VLOOKUP($E768,'HS Info'!$A:$D,2,FALSE),IF($E768="","","Not in HS Info"))</f>
        <v/>
      </c>
      <c r="B768" s="6" t="str">
        <f>IFERROR(VLOOKUP($C768, 'SLCC Student'!$H:$R, 11, FALSE), IF($E768="", "",  "Not yet admitted"))</f>
        <v/>
      </c>
      <c r="C768" s="5" t="str">
        <f>IFERROR(VLOOKUP($E768,'SLCC Student'!$A:$R,8,FALSE), IF($E768="", "", "Not yet admitted"))</f>
        <v/>
      </c>
      <c r="D768" s="5" t="str">
        <f>IFERROR(VLOOKUP($E768, 'HS Info'!$A:$D, 3, FALSE), IF($E768="", "",  "Not in HS Info"))</f>
        <v/>
      </c>
      <c r="E768" t="str">
        <f>IF(ISBLANK('HS Info'!A767), "", 'HS Info'!A767)</f>
        <v/>
      </c>
      <c r="F768" s="5" t="str">
        <f>IFERROR(VLOOKUP($E768, 'HS Info'!$A:$D, 4, FALSE), IF($E768="", "", "Not in HS Info"))</f>
        <v/>
      </c>
      <c r="G768" t="str">
        <f>IF(_xlfn.MAXIFS(ACT!$K:$K, ACT!$B:$B, 'Vetting Master'!$C768)&gt;0, _xlfn.MAXIFS(ACT!$K:$K, ACT!$B:$B, 'Vetting Master'!$C768), IF($E768="", "", 0))</f>
        <v/>
      </c>
      <c r="H768" t="str">
        <f>IF(_xlfn.MAXIFS(ACT!$J:$J, ACT!$B:$B, 'Vetting Master'!$C768)&gt;0, _xlfn.MAXIFS(ACT!$J:$J, ACT!$B:$B, 'Vetting Master'!$C768), IF($E768="", "", 0))</f>
        <v/>
      </c>
      <c r="I768" t="str">
        <f>IF(_xlfn.MAXIFS('SLCC Placement'!K:K, 'SLCC Placement'!B:B, 'Vetting Master'!$C768)&gt;0, _xlfn.MAXIFS('SLCC Placement'!K:K, 'SLCC Placement'!B:B, 'Vetting Master'!$C768), IF($E768="", "", 0))</f>
        <v/>
      </c>
      <c r="J768" t="str">
        <f>IF(_xlfn.MAXIFS('SLCC Placement'!J:J, 'SLCC Placement'!B:B, 'Vetting Master'!$C768)&gt;0, _xlfn.MAXIFS('SLCC Placement'!J:J, 'SLCC Placement'!B:B, 'Vetting Master'!$C768), IF($E768="", "", 0))</f>
        <v/>
      </c>
      <c r="K768" s="5" t="str">
        <f>IFERROR(IF(AND(MATCH(C768,'AP Credit'!B:B,0)&gt;0, MATCH("ENGL 1010",'AP Credit'!J:J,0)&gt;0),"Yes","No"), IF($E768="", " ", "No"))</f>
        <v xml:space="preserve"> </v>
      </c>
      <c r="L768" s="11" t="str" cm="1">
        <f t="array" ref="L768">IF($E768="", "", _xlfn.IFNA(_xlfn.IFS( J768&gt;599,  "1210 - Verify C or Better",  AND(J768&gt;499, OR(I768&gt;13, G768&gt;17)), "1060 - Verify C or Better", AND( OR(G768&gt;17, I768&gt;13), OR(H768&gt;22, J768&gt;399)), "1050 - Verify C or Better", OR( H768&gt;21, J768&gt;299), "1010/1030/1040", OR( H768&gt;19, J768&gt;299), "1010/1030", OR( H768&gt;18, J768&gt;299), "1030"), "Verify C or better in Secondary Math 1,2,3"))</f>
        <v/>
      </c>
      <c r="M768" s="4" t="str">
        <f>IFERROR(VLOOKUP($E768, 'HS Info'!$A:$E, 5, FALSE), IF($E768="", "", "Not in HS Info"))</f>
        <v/>
      </c>
      <c r="N768" s="5" t="str">
        <f>IFERROR(VLOOKUP($C768,Holds!$C:$K, 2, FALSE), IF($E768="", "", 0))</f>
        <v/>
      </c>
      <c r="O768" s="7" t="str">
        <f>IF($E768="", "", _xlfn.XLOOKUP(C768, 'SLCC Student'!H:H, 'SLCC Student'!P:P, "Not Found", 0, 1))</f>
        <v/>
      </c>
      <c r="P768" s="5" t="str">
        <f>IFERROR(VLOOKUP($E768, 'SLCC Student'!$A:$Q, 10, FALSE), IF($E768="", "", "Not Admitted"))</f>
        <v/>
      </c>
      <c r="Q768" s="5" t="str">
        <f>IFERROR(VLOOKUP($E768,'SLCC Student'!$A:$Q,12,FALSE),IF($E768="","", "NotAdmitted"))</f>
        <v/>
      </c>
    </row>
    <row r="769" spans="1:17" x14ac:dyDescent="0.2">
      <c r="A769" s="5" t="str">
        <f>IFERROR(VLOOKUP($E769,'HS Info'!$A:$D,2,FALSE),IF($E769="","","Not in HS Info"))</f>
        <v/>
      </c>
      <c r="B769" s="6" t="str">
        <f>IFERROR(VLOOKUP($C769, 'SLCC Student'!$H:$R, 11, FALSE), IF($E769="", "",  "Not yet admitted"))</f>
        <v/>
      </c>
      <c r="C769" s="5" t="str">
        <f>IFERROR(VLOOKUP($E769,'SLCC Student'!$A:$R,8,FALSE), IF($E769="", "", "Not yet admitted"))</f>
        <v/>
      </c>
      <c r="D769" s="5" t="str">
        <f>IFERROR(VLOOKUP($E769, 'HS Info'!$A:$D, 3, FALSE), IF($E769="", "",  "Not in HS Info"))</f>
        <v/>
      </c>
      <c r="E769" t="str">
        <f>IF(ISBLANK('HS Info'!A768), "", 'HS Info'!A768)</f>
        <v/>
      </c>
      <c r="F769" s="5" t="str">
        <f>IFERROR(VLOOKUP($E769, 'HS Info'!$A:$D, 4, FALSE), IF($E769="", "", "Not in HS Info"))</f>
        <v/>
      </c>
      <c r="G769" t="str">
        <f>IF(_xlfn.MAXIFS(ACT!$K:$K, ACT!$B:$B, 'Vetting Master'!$C769)&gt;0, _xlfn.MAXIFS(ACT!$K:$K, ACT!$B:$B, 'Vetting Master'!$C769), IF($E769="", "", 0))</f>
        <v/>
      </c>
      <c r="H769" t="str">
        <f>IF(_xlfn.MAXIFS(ACT!$J:$J, ACT!$B:$B, 'Vetting Master'!$C769)&gt;0, _xlfn.MAXIFS(ACT!$J:$J, ACT!$B:$B, 'Vetting Master'!$C769), IF($E769="", "", 0))</f>
        <v/>
      </c>
      <c r="I769" t="str">
        <f>IF(_xlfn.MAXIFS('SLCC Placement'!K:K, 'SLCC Placement'!B:B, 'Vetting Master'!$C769)&gt;0, _xlfn.MAXIFS('SLCC Placement'!K:K, 'SLCC Placement'!B:B, 'Vetting Master'!$C769), IF($E769="", "", 0))</f>
        <v/>
      </c>
      <c r="J769" t="str">
        <f>IF(_xlfn.MAXIFS('SLCC Placement'!J:J, 'SLCC Placement'!B:B, 'Vetting Master'!$C769)&gt;0, _xlfn.MAXIFS('SLCC Placement'!J:J, 'SLCC Placement'!B:B, 'Vetting Master'!$C769), IF($E769="", "", 0))</f>
        <v/>
      </c>
      <c r="K769" s="5" t="str">
        <f>IFERROR(IF(AND(MATCH(C769,'AP Credit'!B:B,0)&gt;0, MATCH("ENGL 1010",'AP Credit'!J:J,0)&gt;0),"Yes","No"), IF($E769="", " ", "No"))</f>
        <v xml:space="preserve"> </v>
      </c>
      <c r="L769" s="11" t="str" cm="1">
        <f t="array" ref="L769">IF($E769="", "", _xlfn.IFNA(_xlfn.IFS( J769&gt;599,  "1210 - Verify C or Better",  AND(J769&gt;499, OR(I769&gt;13, G769&gt;17)), "1060 - Verify C or Better", AND( OR(G769&gt;17, I769&gt;13), OR(H769&gt;22, J769&gt;399)), "1050 - Verify C or Better", OR( H769&gt;21, J769&gt;299), "1010/1030/1040", OR( H769&gt;19, J769&gt;299), "1010/1030", OR( H769&gt;18, J769&gt;299), "1030"), "Verify C or better in Secondary Math 1,2,3"))</f>
        <v/>
      </c>
      <c r="M769" s="4" t="str">
        <f>IFERROR(VLOOKUP($E769, 'HS Info'!$A:$E, 5, FALSE), IF($E769="", "", "Not in HS Info"))</f>
        <v/>
      </c>
      <c r="N769" s="5" t="str">
        <f>IFERROR(VLOOKUP($C769,Holds!$C:$K, 2, FALSE), IF($E769="", "", 0))</f>
        <v/>
      </c>
      <c r="O769" s="7" t="str">
        <f>IF($E769="", "", _xlfn.XLOOKUP(C769, 'SLCC Student'!H:H, 'SLCC Student'!P:P, "Not Found", 0, 1))</f>
        <v/>
      </c>
      <c r="P769" s="5" t="str">
        <f>IFERROR(VLOOKUP($E769, 'SLCC Student'!$A:$Q, 10, FALSE), IF($E769="", "", "Not Admitted"))</f>
        <v/>
      </c>
      <c r="Q769" s="5" t="str">
        <f>IFERROR(VLOOKUP($E769,'SLCC Student'!$A:$Q,12,FALSE),IF($E769="","", "NotAdmitted"))</f>
        <v/>
      </c>
    </row>
    <row r="770" spans="1:17" x14ac:dyDescent="0.2">
      <c r="A770" s="5" t="str">
        <f>IFERROR(VLOOKUP($E770,'HS Info'!$A:$D,2,FALSE),IF($E770="","","Not in HS Info"))</f>
        <v/>
      </c>
      <c r="B770" s="6" t="str">
        <f>IFERROR(VLOOKUP($C770, 'SLCC Student'!$H:$R, 11, FALSE), IF($E770="", "",  "Not yet admitted"))</f>
        <v/>
      </c>
      <c r="C770" s="5" t="str">
        <f>IFERROR(VLOOKUP($E770,'SLCC Student'!$A:$R,8,FALSE), IF($E770="", "", "Not yet admitted"))</f>
        <v/>
      </c>
      <c r="D770" s="5" t="str">
        <f>IFERROR(VLOOKUP($E770, 'HS Info'!$A:$D, 3, FALSE), IF($E770="", "",  "Not in HS Info"))</f>
        <v/>
      </c>
      <c r="E770" t="str">
        <f>IF(ISBLANK('HS Info'!A769), "", 'HS Info'!A769)</f>
        <v/>
      </c>
      <c r="F770" s="5" t="str">
        <f>IFERROR(VLOOKUP($E770, 'HS Info'!$A:$D, 4, FALSE), IF($E770="", "", "Not in HS Info"))</f>
        <v/>
      </c>
      <c r="G770" t="str">
        <f>IF(_xlfn.MAXIFS(ACT!$K:$K, ACT!$B:$B, 'Vetting Master'!$C770)&gt;0, _xlfn.MAXIFS(ACT!$K:$K, ACT!$B:$B, 'Vetting Master'!$C770), IF($E770="", "", 0))</f>
        <v/>
      </c>
      <c r="H770" t="str">
        <f>IF(_xlfn.MAXIFS(ACT!$J:$J, ACT!$B:$B, 'Vetting Master'!$C770)&gt;0, _xlfn.MAXIFS(ACT!$J:$J, ACT!$B:$B, 'Vetting Master'!$C770), IF($E770="", "", 0))</f>
        <v/>
      </c>
      <c r="I770" t="str">
        <f>IF(_xlfn.MAXIFS('SLCC Placement'!K:K, 'SLCC Placement'!B:B, 'Vetting Master'!$C770)&gt;0, _xlfn.MAXIFS('SLCC Placement'!K:K, 'SLCC Placement'!B:B, 'Vetting Master'!$C770), IF($E770="", "", 0))</f>
        <v/>
      </c>
      <c r="J770" t="str">
        <f>IF(_xlfn.MAXIFS('SLCC Placement'!J:J, 'SLCC Placement'!B:B, 'Vetting Master'!$C770)&gt;0, _xlfn.MAXIFS('SLCC Placement'!J:J, 'SLCC Placement'!B:B, 'Vetting Master'!$C770), IF($E770="", "", 0))</f>
        <v/>
      </c>
      <c r="K770" s="5" t="str">
        <f>IFERROR(IF(AND(MATCH(C770,'AP Credit'!B:B,0)&gt;0, MATCH("ENGL 1010",'AP Credit'!J:J,0)&gt;0),"Yes","No"), IF($E770="", " ", "No"))</f>
        <v xml:space="preserve"> </v>
      </c>
      <c r="L770" s="11" t="str" cm="1">
        <f t="array" ref="L770">IF($E770="", "", _xlfn.IFNA(_xlfn.IFS( J770&gt;599,  "1210 - Verify C or Better",  AND(J770&gt;499, OR(I770&gt;13, G770&gt;17)), "1060 - Verify C or Better", AND( OR(G770&gt;17, I770&gt;13), OR(H770&gt;22, J770&gt;399)), "1050 - Verify C or Better", OR( H770&gt;21, J770&gt;299), "1010/1030/1040", OR( H770&gt;19, J770&gt;299), "1010/1030", OR( H770&gt;18, J770&gt;299), "1030"), "Verify C or better in Secondary Math 1,2,3"))</f>
        <v/>
      </c>
      <c r="M770" s="4" t="str">
        <f>IFERROR(VLOOKUP($E770, 'HS Info'!$A:$E, 5, FALSE), IF($E770="", "", "Not in HS Info"))</f>
        <v/>
      </c>
      <c r="N770" s="5" t="str">
        <f>IFERROR(VLOOKUP($C770,Holds!$C:$K, 2, FALSE), IF($E770="", "", 0))</f>
        <v/>
      </c>
      <c r="O770" s="7" t="str">
        <f>IF($E770="", "", _xlfn.XLOOKUP(C770, 'SLCC Student'!H:H, 'SLCC Student'!P:P, "Not Found", 0, 1))</f>
        <v/>
      </c>
      <c r="P770" s="5" t="str">
        <f>IFERROR(VLOOKUP($E770, 'SLCC Student'!$A:$Q, 10, FALSE), IF($E770="", "", "Not Admitted"))</f>
        <v/>
      </c>
      <c r="Q770" s="5" t="str">
        <f>IFERROR(VLOOKUP($E770,'SLCC Student'!$A:$Q,12,FALSE),IF($E770="","", "NotAdmitted"))</f>
        <v/>
      </c>
    </row>
    <row r="771" spans="1:17" x14ac:dyDescent="0.2">
      <c r="A771" s="5" t="str">
        <f>IFERROR(VLOOKUP($E771,'HS Info'!$A:$D,2,FALSE),IF($E771="","","Not in HS Info"))</f>
        <v/>
      </c>
      <c r="B771" s="6" t="str">
        <f>IFERROR(VLOOKUP($C771, 'SLCC Student'!$H:$R, 11, FALSE), IF($E771="", "",  "Not yet admitted"))</f>
        <v/>
      </c>
      <c r="C771" s="5" t="str">
        <f>IFERROR(VLOOKUP($E771,'SLCC Student'!$A:$R,8,FALSE), IF($E771="", "", "Not yet admitted"))</f>
        <v/>
      </c>
      <c r="D771" s="5" t="str">
        <f>IFERROR(VLOOKUP($E771, 'HS Info'!$A:$D, 3, FALSE), IF($E771="", "",  "Not in HS Info"))</f>
        <v/>
      </c>
      <c r="E771" t="str">
        <f>IF(ISBLANK('HS Info'!A770), "", 'HS Info'!A770)</f>
        <v/>
      </c>
      <c r="F771" s="5" t="str">
        <f>IFERROR(VLOOKUP($E771, 'HS Info'!$A:$D, 4, FALSE), IF($E771="", "", "Not in HS Info"))</f>
        <v/>
      </c>
      <c r="G771" t="str">
        <f>IF(_xlfn.MAXIFS(ACT!$K:$K, ACT!$B:$B, 'Vetting Master'!$C771)&gt;0, _xlfn.MAXIFS(ACT!$K:$K, ACT!$B:$B, 'Vetting Master'!$C771), IF($E771="", "", 0))</f>
        <v/>
      </c>
      <c r="H771" t="str">
        <f>IF(_xlfn.MAXIFS(ACT!$J:$J, ACT!$B:$B, 'Vetting Master'!$C771)&gt;0, _xlfn.MAXIFS(ACT!$J:$J, ACT!$B:$B, 'Vetting Master'!$C771), IF($E771="", "", 0))</f>
        <v/>
      </c>
      <c r="I771" t="str">
        <f>IF(_xlfn.MAXIFS('SLCC Placement'!K:K, 'SLCC Placement'!B:B, 'Vetting Master'!$C771)&gt;0, _xlfn.MAXIFS('SLCC Placement'!K:K, 'SLCC Placement'!B:B, 'Vetting Master'!$C771), IF($E771="", "", 0))</f>
        <v/>
      </c>
      <c r="J771" t="str">
        <f>IF(_xlfn.MAXIFS('SLCC Placement'!J:J, 'SLCC Placement'!B:B, 'Vetting Master'!$C771)&gt;0, _xlfn.MAXIFS('SLCC Placement'!J:J, 'SLCC Placement'!B:B, 'Vetting Master'!$C771), IF($E771="", "", 0))</f>
        <v/>
      </c>
      <c r="K771" s="5" t="str">
        <f>IFERROR(IF(AND(MATCH(C771,'AP Credit'!B:B,0)&gt;0, MATCH("ENGL 1010",'AP Credit'!J:J,0)&gt;0),"Yes","No"), IF($E771="", " ", "No"))</f>
        <v xml:space="preserve"> </v>
      </c>
      <c r="L771" s="11" t="str" cm="1">
        <f t="array" ref="L771">IF($E771="", "", _xlfn.IFNA(_xlfn.IFS( J771&gt;599,  "1210 - Verify C or Better",  AND(J771&gt;499, OR(I771&gt;13, G771&gt;17)), "1060 - Verify C or Better", AND( OR(G771&gt;17, I771&gt;13), OR(H771&gt;22, J771&gt;399)), "1050 - Verify C or Better", OR( H771&gt;21, J771&gt;299), "1010/1030/1040", OR( H771&gt;19, J771&gt;299), "1010/1030", OR( H771&gt;18, J771&gt;299), "1030"), "Verify C or better in Secondary Math 1,2,3"))</f>
        <v/>
      </c>
      <c r="M771" s="4" t="str">
        <f>IFERROR(VLOOKUP($E771, 'HS Info'!$A:$E, 5, FALSE), IF($E771="", "", "Not in HS Info"))</f>
        <v/>
      </c>
      <c r="N771" s="5" t="str">
        <f>IFERROR(VLOOKUP($C771,Holds!$C:$K, 2, FALSE), IF($E771="", "", 0))</f>
        <v/>
      </c>
      <c r="O771" s="7" t="str">
        <f>IF($E771="", "", _xlfn.XLOOKUP(C771, 'SLCC Student'!H:H, 'SLCC Student'!P:P, "Not Found", 0, 1))</f>
        <v/>
      </c>
      <c r="P771" s="5" t="str">
        <f>IFERROR(VLOOKUP($E771, 'SLCC Student'!$A:$Q, 10, FALSE), IF($E771="", "", "Not Admitted"))</f>
        <v/>
      </c>
      <c r="Q771" s="5" t="str">
        <f>IFERROR(VLOOKUP($E771,'SLCC Student'!$A:$Q,12,FALSE),IF($E771="","", "NotAdmitted"))</f>
        <v/>
      </c>
    </row>
    <row r="772" spans="1:17" x14ac:dyDescent="0.2">
      <c r="A772" s="5" t="str">
        <f>IFERROR(VLOOKUP($E772,'HS Info'!$A:$D,2,FALSE),IF($E772="","","Not in HS Info"))</f>
        <v/>
      </c>
      <c r="B772" s="6" t="str">
        <f>IFERROR(VLOOKUP($C772, 'SLCC Student'!$H:$R, 11, FALSE), IF($E772="", "",  "Not yet admitted"))</f>
        <v/>
      </c>
      <c r="C772" s="5" t="str">
        <f>IFERROR(VLOOKUP($E772,'SLCC Student'!$A:$R,8,FALSE), IF($E772="", "", "Not yet admitted"))</f>
        <v/>
      </c>
      <c r="D772" s="5" t="str">
        <f>IFERROR(VLOOKUP($E772, 'HS Info'!$A:$D, 3, FALSE), IF($E772="", "",  "Not in HS Info"))</f>
        <v/>
      </c>
      <c r="E772" t="str">
        <f>IF(ISBLANK('HS Info'!A771), "", 'HS Info'!A771)</f>
        <v/>
      </c>
      <c r="F772" s="5" t="str">
        <f>IFERROR(VLOOKUP($E772, 'HS Info'!$A:$D, 4, FALSE), IF($E772="", "", "Not in HS Info"))</f>
        <v/>
      </c>
      <c r="G772" t="str">
        <f>IF(_xlfn.MAXIFS(ACT!$K:$K, ACT!$B:$B, 'Vetting Master'!$C772)&gt;0, _xlfn.MAXIFS(ACT!$K:$K, ACT!$B:$B, 'Vetting Master'!$C772), IF($E772="", "", 0))</f>
        <v/>
      </c>
      <c r="H772" t="str">
        <f>IF(_xlfn.MAXIFS(ACT!$J:$J, ACT!$B:$B, 'Vetting Master'!$C772)&gt;0, _xlfn.MAXIFS(ACT!$J:$J, ACT!$B:$B, 'Vetting Master'!$C772), IF($E772="", "", 0))</f>
        <v/>
      </c>
      <c r="I772" t="str">
        <f>IF(_xlfn.MAXIFS('SLCC Placement'!K:K, 'SLCC Placement'!B:B, 'Vetting Master'!$C772)&gt;0, _xlfn.MAXIFS('SLCC Placement'!K:K, 'SLCC Placement'!B:B, 'Vetting Master'!$C772), IF($E772="", "", 0))</f>
        <v/>
      </c>
      <c r="J772" t="str">
        <f>IF(_xlfn.MAXIFS('SLCC Placement'!J:J, 'SLCC Placement'!B:B, 'Vetting Master'!$C772)&gt;0, _xlfn.MAXIFS('SLCC Placement'!J:J, 'SLCC Placement'!B:B, 'Vetting Master'!$C772), IF($E772="", "", 0))</f>
        <v/>
      </c>
      <c r="K772" s="5" t="str">
        <f>IFERROR(IF(AND(MATCH(C772,'AP Credit'!B:B,0)&gt;0, MATCH("ENGL 1010",'AP Credit'!J:J,0)&gt;0),"Yes","No"), IF($E772="", " ", "No"))</f>
        <v xml:space="preserve"> </v>
      </c>
      <c r="L772" s="11" t="str" cm="1">
        <f t="array" ref="L772">IF($E772="", "", _xlfn.IFNA(_xlfn.IFS( J772&gt;599,  "1210 - Verify C or Better",  AND(J772&gt;499, OR(I772&gt;13, G772&gt;17)), "1060 - Verify C or Better", AND( OR(G772&gt;17, I772&gt;13), OR(H772&gt;22, J772&gt;399)), "1050 - Verify C or Better", OR( H772&gt;21, J772&gt;299), "1010/1030/1040", OR( H772&gt;19, J772&gt;299), "1010/1030", OR( H772&gt;18, J772&gt;299), "1030"), "Verify C or better in Secondary Math 1,2,3"))</f>
        <v/>
      </c>
      <c r="M772" s="4" t="str">
        <f>IFERROR(VLOOKUP($E772, 'HS Info'!$A:$E, 5, FALSE), IF($E772="", "", "Not in HS Info"))</f>
        <v/>
      </c>
      <c r="N772" s="5" t="str">
        <f>IFERROR(VLOOKUP($C772,Holds!$C:$K, 2, FALSE), IF($E772="", "", 0))</f>
        <v/>
      </c>
      <c r="O772" s="7" t="str">
        <f>IF($E772="", "", _xlfn.XLOOKUP(C772, 'SLCC Student'!H:H, 'SLCC Student'!P:P, "Not Found", 0, 1))</f>
        <v/>
      </c>
      <c r="P772" s="5" t="str">
        <f>IFERROR(VLOOKUP($E772, 'SLCC Student'!$A:$Q, 10, FALSE), IF($E772="", "", "Not Admitted"))</f>
        <v/>
      </c>
      <c r="Q772" s="5" t="str">
        <f>IFERROR(VLOOKUP($E772,'SLCC Student'!$A:$Q,12,FALSE),IF($E772="","", "NotAdmitted"))</f>
        <v/>
      </c>
    </row>
    <row r="773" spans="1:17" x14ac:dyDescent="0.2">
      <c r="A773" s="5" t="str">
        <f>IFERROR(VLOOKUP($E773,'HS Info'!$A:$D,2,FALSE),IF($E773="","","Not in HS Info"))</f>
        <v/>
      </c>
      <c r="B773" s="6" t="str">
        <f>IFERROR(VLOOKUP($C773, 'SLCC Student'!$H:$R, 11, FALSE), IF($E773="", "",  "Not yet admitted"))</f>
        <v/>
      </c>
      <c r="C773" s="5" t="str">
        <f>IFERROR(VLOOKUP($E773,'SLCC Student'!$A:$R,8,FALSE), IF($E773="", "", "Not yet admitted"))</f>
        <v/>
      </c>
      <c r="D773" s="5" t="str">
        <f>IFERROR(VLOOKUP($E773, 'HS Info'!$A:$D, 3, FALSE), IF($E773="", "",  "Not in HS Info"))</f>
        <v/>
      </c>
      <c r="E773" t="str">
        <f>IF(ISBLANK('HS Info'!A772), "", 'HS Info'!A772)</f>
        <v/>
      </c>
      <c r="F773" s="5" t="str">
        <f>IFERROR(VLOOKUP($E773, 'HS Info'!$A:$D, 4, FALSE), IF($E773="", "", "Not in HS Info"))</f>
        <v/>
      </c>
      <c r="G773" t="str">
        <f>IF(_xlfn.MAXIFS(ACT!$K:$K, ACT!$B:$B, 'Vetting Master'!$C773)&gt;0, _xlfn.MAXIFS(ACT!$K:$K, ACT!$B:$B, 'Vetting Master'!$C773), IF($E773="", "", 0))</f>
        <v/>
      </c>
      <c r="H773" t="str">
        <f>IF(_xlfn.MAXIFS(ACT!$J:$J, ACT!$B:$B, 'Vetting Master'!$C773)&gt;0, _xlfn.MAXIFS(ACT!$J:$J, ACT!$B:$B, 'Vetting Master'!$C773), IF($E773="", "", 0))</f>
        <v/>
      </c>
      <c r="I773" t="str">
        <f>IF(_xlfn.MAXIFS('SLCC Placement'!K:K, 'SLCC Placement'!B:B, 'Vetting Master'!$C773)&gt;0, _xlfn.MAXIFS('SLCC Placement'!K:K, 'SLCC Placement'!B:B, 'Vetting Master'!$C773), IF($E773="", "", 0))</f>
        <v/>
      </c>
      <c r="J773" t="str">
        <f>IF(_xlfn.MAXIFS('SLCC Placement'!J:J, 'SLCC Placement'!B:B, 'Vetting Master'!$C773)&gt;0, _xlfn.MAXIFS('SLCC Placement'!J:J, 'SLCC Placement'!B:B, 'Vetting Master'!$C773), IF($E773="", "", 0))</f>
        <v/>
      </c>
      <c r="K773" s="5" t="str">
        <f>IFERROR(IF(AND(MATCH(C773,'AP Credit'!B:B,0)&gt;0, MATCH("ENGL 1010",'AP Credit'!J:J,0)&gt;0),"Yes","No"), IF($E773="", " ", "No"))</f>
        <v xml:space="preserve"> </v>
      </c>
      <c r="L773" s="11" t="str" cm="1">
        <f t="array" ref="L773">IF($E773="", "", _xlfn.IFNA(_xlfn.IFS( J773&gt;599,  "1210 - Verify C or Better",  AND(J773&gt;499, OR(I773&gt;13, G773&gt;17)), "1060 - Verify C or Better", AND( OR(G773&gt;17, I773&gt;13), OR(H773&gt;22, J773&gt;399)), "1050 - Verify C or Better", OR( H773&gt;21, J773&gt;299), "1010/1030/1040", OR( H773&gt;19, J773&gt;299), "1010/1030", OR( H773&gt;18, J773&gt;299), "1030"), "Verify C or better in Secondary Math 1,2,3"))</f>
        <v/>
      </c>
      <c r="M773" s="4" t="str">
        <f>IFERROR(VLOOKUP($E773, 'HS Info'!$A:$E, 5, FALSE), IF($E773="", "", "Not in HS Info"))</f>
        <v/>
      </c>
      <c r="N773" s="5" t="str">
        <f>IFERROR(VLOOKUP($C773,Holds!$C:$K, 2, FALSE), IF($E773="", "", 0))</f>
        <v/>
      </c>
      <c r="O773" s="7" t="str">
        <f>IF($E773="", "", _xlfn.XLOOKUP(C773, 'SLCC Student'!H:H, 'SLCC Student'!P:P, "Not Found", 0, 1))</f>
        <v/>
      </c>
      <c r="P773" s="5" t="str">
        <f>IFERROR(VLOOKUP($E773, 'SLCC Student'!$A:$Q, 10, FALSE), IF($E773="", "", "Not Admitted"))</f>
        <v/>
      </c>
      <c r="Q773" s="5" t="str">
        <f>IFERROR(VLOOKUP($E773,'SLCC Student'!$A:$Q,12,FALSE),IF($E773="","", "NotAdmitted"))</f>
        <v/>
      </c>
    </row>
    <row r="774" spans="1:17" x14ac:dyDescent="0.2">
      <c r="A774" s="5" t="str">
        <f>IFERROR(VLOOKUP($E774,'HS Info'!$A:$D,2,FALSE),IF($E774="","","Not in HS Info"))</f>
        <v/>
      </c>
      <c r="B774" s="6" t="str">
        <f>IFERROR(VLOOKUP($C774, 'SLCC Student'!$H:$R, 11, FALSE), IF($E774="", "",  "Not yet admitted"))</f>
        <v/>
      </c>
      <c r="C774" s="5" t="str">
        <f>IFERROR(VLOOKUP($E774,'SLCC Student'!$A:$R,8,FALSE), IF($E774="", "", "Not yet admitted"))</f>
        <v/>
      </c>
      <c r="D774" s="5" t="str">
        <f>IFERROR(VLOOKUP($E774, 'HS Info'!$A:$D, 3, FALSE), IF($E774="", "",  "Not in HS Info"))</f>
        <v/>
      </c>
      <c r="E774" t="str">
        <f>IF(ISBLANK('HS Info'!A773), "", 'HS Info'!A773)</f>
        <v/>
      </c>
      <c r="F774" s="5" t="str">
        <f>IFERROR(VLOOKUP($E774, 'HS Info'!$A:$D, 4, FALSE), IF($E774="", "", "Not in HS Info"))</f>
        <v/>
      </c>
      <c r="G774" t="str">
        <f>IF(_xlfn.MAXIFS(ACT!$K:$K, ACT!$B:$B, 'Vetting Master'!$C774)&gt;0, _xlfn.MAXIFS(ACT!$K:$K, ACT!$B:$B, 'Vetting Master'!$C774), IF($E774="", "", 0))</f>
        <v/>
      </c>
      <c r="H774" t="str">
        <f>IF(_xlfn.MAXIFS(ACT!$J:$J, ACT!$B:$B, 'Vetting Master'!$C774)&gt;0, _xlfn.MAXIFS(ACT!$J:$J, ACT!$B:$B, 'Vetting Master'!$C774), IF($E774="", "", 0))</f>
        <v/>
      </c>
      <c r="I774" t="str">
        <f>IF(_xlfn.MAXIFS('SLCC Placement'!K:K, 'SLCC Placement'!B:B, 'Vetting Master'!$C774)&gt;0, _xlfn.MAXIFS('SLCC Placement'!K:K, 'SLCC Placement'!B:B, 'Vetting Master'!$C774), IF($E774="", "", 0))</f>
        <v/>
      </c>
      <c r="J774" t="str">
        <f>IF(_xlfn.MAXIFS('SLCC Placement'!J:J, 'SLCC Placement'!B:B, 'Vetting Master'!$C774)&gt;0, _xlfn.MAXIFS('SLCC Placement'!J:J, 'SLCC Placement'!B:B, 'Vetting Master'!$C774), IF($E774="", "", 0))</f>
        <v/>
      </c>
      <c r="K774" s="5" t="str">
        <f>IFERROR(IF(AND(MATCH(C774,'AP Credit'!B:B,0)&gt;0, MATCH("ENGL 1010",'AP Credit'!J:J,0)&gt;0),"Yes","No"), IF($E774="", " ", "No"))</f>
        <v xml:space="preserve"> </v>
      </c>
      <c r="L774" s="11" t="str" cm="1">
        <f t="array" ref="L774">IF($E774="", "", _xlfn.IFNA(_xlfn.IFS( J774&gt;599,  "1210 - Verify C or Better",  AND(J774&gt;499, OR(I774&gt;13, G774&gt;17)), "1060 - Verify C or Better", AND( OR(G774&gt;17, I774&gt;13), OR(H774&gt;22, J774&gt;399)), "1050 - Verify C or Better", OR( H774&gt;21, J774&gt;299), "1010/1030/1040", OR( H774&gt;19, J774&gt;299), "1010/1030", OR( H774&gt;18, J774&gt;299), "1030"), "Verify C or better in Secondary Math 1,2,3"))</f>
        <v/>
      </c>
      <c r="M774" s="4" t="str">
        <f>IFERROR(VLOOKUP($E774, 'HS Info'!$A:$E, 5, FALSE), IF($E774="", "", "Not in HS Info"))</f>
        <v/>
      </c>
      <c r="N774" s="5" t="str">
        <f>IFERROR(VLOOKUP($C774,Holds!$C:$K, 2, FALSE), IF($E774="", "", 0))</f>
        <v/>
      </c>
      <c r="O774" s="7" t="str">
        <f>IF($E774="", "", _xlfn.XLOOKUP(C774, 'SLCC Student'!H:H, 'SLCC Student'!P:P, "Not Found", 0, 1))</f>
        <v/>
      </c>
      <c r="P774" s="5" t="str">
        <f>IFERROR(VLOOKUP($E774, 'SLCC Student'!$A:$Q, 10, FALSE), IF($E774="", "", "Not Admitted"))</f>
        <v/>
      </c>
      <c r="Q774" s="5" t="str">
        <f>IFERROR(VLOOKUP($E774,'SLCC Student'!$A:$Q,12,FALSE),IF($E774="","", "NotAdmitted"))</f>
        <v/>
      </c>
    </row>
    <row r="775" spans="1:17" x14ac:dyDescent="0.2">
      <c r="A775" s="5" t="str">
        <f>IFERROR(VLOOKUP($E775,'HS Info'!$A:$D,2,FALSE),IF($E775="","","Not in HS Info"))</f>
        <v/>
      </c>
      <c r="B775" s="6" t="str">
        <f>IFERROR(VLOOKUP($C775, 'SLCC Student'!$H:$R, 11, FALSE), IF($E775="", "",  "Not yet admitted"))</f>
        <v/>
      </c>
      <c r="C775" s="5" t="str">
        <f>IFERROR(VLOOKUP($E775,'SLCC Student'!$A:$R,8,FALSE), IF($E775="", "", "Not yet admitted"))</f>
        <v/>
      </c>
      <c r="D775" s="5" t="str">
        <f>IFERROR(VLOOKUP($E775, 'HS Info'!$A:$D, 3, FALSE), IF($E775="", "",  "Not in HS Info"))</f>
        <v/>
      </c>
      <c r="E775" t="str">
        <f>IF(ISBLANK('HS Info'!A774), "", 'HS Info'!A774)</f>
        <v/>
      </c>
      <c r="F775" s="5" t="str">
        <f>IFERROR(VLOOKUP($E775, 'HS Info'!$A:$D, 4, FALSE), IF($E775="", "", "Not in HS Info"))</f>
        <v/>
      </c>
      <c r="G775" t="str">
        <f>IF(_xlfn.MAXIFS(ACT!$K:$K, ACT!$B:$B, 'Vetting Master'!$C775)&gt;0, _xlfn.MAXIFS(ACT!$K:$K, ACT!$B:$B, 'Vetting Master'!$C775), IF($E775="", "", 0))</f>
        <v/>
      </c>
      <c r="H775" t="str">
        <f>IF(_xlfn.MAXIFS(ACT!$J:$J, ACT!$B:$B, 'Vetting Master'!$C775)&gt;0, _xlfn.MAXIFS(ACT!$J:$J, ACT!$B:$B, 'Vetting Master'!$C775), IF($E775="", "", 0))</f>
        <v/>
      </c>
      <c r="I775" t="str">
        <f>IF(_xlfn.MAXIFS('SLCC Placement'!K:K, 'SLCC Placement'!B:B, 'Vetting Master'!$C775)&gt;0, _xlfn.MAXIFS('SLCC Placement'!K:K, 'SLCC Placement'!B:B, 'Vetting Master'!$C775), IF($E775="", "", 0))</f>
        <v/>
      </c>
      <c r="J775" t="str">
        <f>IF(_xlfn.MAXIFS('SLCC Placement'!J:J, 'SLCC Placement'!B:B, 'Vetting Master'!$C775)&gt;0, _xlfn.MAXIFS('SLCC Placement'!J:J, 'SLCC Placement'!B:B, 'Vetting Master'!$C775), IF($E775="", "", 0))</f>
        <v/>
      </c>
      <c r="K775" s="5" t="str">
        <f>IFERROR(IF(AND(MATCH(C775,'AP Credit'!B:B,0)&gt;0, MATCH("ENGL 1010",'AP Credit'!J:J,0)&gt;0),"Yes","No"), IF($E775="", " ", "No"))</f>
        <v xml:space="preserve"> </v>
      </c>
      <c r="L775" s="11" t="str" cm="1">
        <f t="array" ref="L775">IF($E775="", "", _xlfn.IFNA(_xlfn.IFS( J775&gt;599,  "1210 - Verify C or Better",  AND(J775&gt;499, OR(I775&gt;13, G775&gt;17)), "1060 - Verify C or Better", AND( OR(G775&gt;17, I775&gt;13), OR(H775&gt;22, J775&gt;399)), "1050 - Verify C or Better", OR( H775&gt;21, J775&gt;299), "1010/1030/1040", OR( H775&gt;19, J775&gt;299), "1010/1030", OR( H775&gt;18, J775&gt;299), "1030"), "Verify C or better in Secondary Math 1,2,3"))</f>
        <v/>
      </c>
      <c r="M775" s="4" t="str">
        <f>IFERROR(VLOOKUP($E775, 'HS Info'!$A:$E, 5, FALSE), IF($E775="", "", "Not in HS Info"))</f>
        <v/>
      </c>
      <c r="N775" s="5" t="str">
        <f>IFERROR(VLOOKUP($C775,Holds!$C:$K, 2, FALSE), IF($E775="", "", 0))</f>
        <v/>
      </c>
      <c r="O775" s="7" t="str">
        <f>IF($E775="", "", _xlfn.XLOOKUP(C775, 'SLCC Student'!H:H, 'SLCC Student'!P:P, "Not Found", 0, 1))</f>
        <v/>
      </c>
      <c r="P775" s="5" t="str">
        <f>IFERROR(VLOOKUP($E775, 'SLCC Student'!$A:$Q, 10, FALSE), IF($E775="", "", "Not Admitted"))</f>
        <v/>
      </c>
      <c r="Q775" s="5" t="str">
        <f>IFERROR(VLOOKUP($E775,'SLCC Student'!$A:$Q,12,FALSE),IF($E775="","", "NotAdmitted"))</f>
        <v/>
      </c>
    </row>
    <row r="776" spans="1:17" x14ac:dyDescent="0.2">
      <c r="A776" s="5" t="str">
        <f>IFERROR(VLOOKUP($E776,'HS Info'!$A:$D,2,FALSE),IF($E776="","","Not in HS Info"))</f>
        <v/>
      </c>
      <c r="B776" s="6" t="str">
        <f>IFERROR(VLOOKUP($C776, 'SLCC Student'!$H:$R, 11, FALSE), IF($E776="", "",  "Not yet admitted"))</f>
        <v/>
      </c>
      <c r="C776" s="5" t="str">
        <f>IFERROR(VLOOKUP($E776,'SLCC Student'!$A:$R,8,FALSE), IF($E776="", "", "Not yet admitted"))</f>
        <v/>
      </c>
      <c r="D776" s="5" t="str">
        <f>IFERROR(VLOOKUP($E776, 'HS Info'!$A:$D, 3, FALSE), IF($E776="", "",  "Not in HS Info"))</f>
        <v/>
      </c>
      <c r="E776" t="str">
        <f>IF(ISBLANK('HS Info'!A775), "", 'HS Info'!A775)</f>
        <v/>
      </c>
      <c r="F776" s="5" t="str">
        <f>IFERROR(VLOOKUP($E776, 'HS Info'!$A:$D, 4, FALSE), IF($E776="", "", "Not in HS Info"))</f>
        <v/>
      </c>
      <c r="G776" t="str">
        <f>IF(_xlfn.MAXIFS(ACT!$K:$K, ACT!$B:$B, 'Vetting Master'!$C776)&gt;0, _xlfn.MAXIFS(ACT!$K:$K, ACT!$B:$B, 'Vetting Master'!$C776), IF($E776="", "", 0))</f>
        <v/>
      </c>
      <c r="H776" t="str">
        <f>IF(_xlfn.MAXIFS(ACT!$J:$J, ACT!$B:$B, 'Vetting Master'!$C776)&gt;0, _xlfn.MAXIFS(ACT!$J:$J, ACT!$B:$B, 'Vetting Master'!$C776), IF($E776="", "", 0))</f>
        <v/>
      </c>
      <c r="I776" t="str">
        <f>IF(_xlfn.MAXIFS('SLCC Placement'!K:K, 'SLCC Placement'!B:B, 'Vetting Master'!$C776)&gt;0, _xlfn.MAXIFS('SLCC Placement'!K:K, 'SLCC Placement'!B:B, 'Vetting Master'!$C776), IF($E776="", "", 0))</f>
        <v/>
      </c>
      <c r="J776" t="str">
        <f>IF(_xlfn.MAXIFS('SLCC Placement'!J:J, 'SLCC Placement'!B:B, 'Vetting Master'!$C776)&gt;0, _xlfn.MAXIFS('SLCC Placement'!J:J, 'SLCC Placement'!B:B, 'Vetting Master'!$C776), IF($E776="", "", 0))</f>
        <v/>
      </c>
      <c r="K776" s="5" t="str">
        <f>IFERROR(IF(AND(MATCH(C776,'AP Credit'!B:B,0)&gt;0, MATCH("ENGL 1010",'AP Credit'!J:J,0)&gt;0),"Yes","No"), IF($E776="", " ", "No"))</f>
        <v xml:space="preserve"> </v>
      </c>
      <c r="L776" s="11" t="str" cm="1">
        <f t="array" ref="L776">IF($E776="", "", _xlfn.IFNA(_xlfn.IFS( J776&gt;599,  "1210 - Verify C or Better",  AND(J776&gt;499, OR(I776&gt;13, G776&gt;17)), "1060 - Verify C or Better", AND( OR(G776&gt;17, I776&gt;13), OR(H776&gt;22, J776&gt;399)), "1050 - Verify C or Better", OR( H776&gt;21, J776&gt;299), "1010/1030/1040", OR( H776&gt;19, J776&gt;299), "1010/1030", OR( H776&gt;18, J776&gt;299), "1030"), "Verify C or better in Secondary Math 1,2,3"))</f>
        <v/>
      </c>
      <c r="M776" s="4" t="str">
        <f>IFERROR(VLOOKUP($E776, 'HS Info'!$A:$E, 5, FALSE), IF($E776="", "", "Not in HS Info"))</f>
        <v/>
      </c>
      <c r="N776" s="5" t="str">
        <f>IFERROR(VLOOKUP($C776,Holds!$C:$K, 2, FALSE), IF($E776="", "", 0))</f>
        <v/>
      </c>
      <c r="O776" s="7" t="str">
        <f>IF($E776="", "", _xlfn.XLOOKUP(C776, 'SLCC Student'!H:H, 'SLCC Student'!P:P, "Not Found", 0, 1))</f>
        <v/>
      </c>
      <c r="P776" s="5" t="str">
        <f>IFERROR(VLOOKUP($E776, 'SLCC Student'!$A:$Q, 10, FALSE), IF($E776="", "", "Not Admitted"))</f>
        <v/>
      </c>
      <c r="Q776" s="5" t="str">
        <f>IFERROR(VLOOKUP($E776,'SLCC Student'!$A:$Q,12,FALSE),IF($E776="","", "NotAdmitted"))</f>
        <v/>
      </c>
    </row>
    <row r="777" spans="1:17" x14ac:dyDescent="0.2">
      <c r="A777" s="5" t="str">
        <f>IFERROR(VLOOKUP($E777,'HS Info'!$A:$D,2,FALSE),IF($E777="","","Not in HS Info"))</f>
        <v/>
      </c>
      <c r="B777" s="6" t="str">
        <f>IFERROR(VLOOKUP($C777, 'SLCC Student'!$H:$R, 11, FALSE), IF($E777="", "",  "Not yet admitted"))</f>
        <v/>
      </c>
      <c r="C777" s="5" t="str">
        <f>IFERROR(VLOOKUP($E777,'SLCC Student'!$A:$R,8,FALSE), IF($E777="", "", "Not yet admitted"))</f>
        <v/>
      </c>
      <c r="D777" s="5" t="str">
        <f>IFERROR(VLOOKUP($E777, 'HS Info'!$A:$D, 3, FALSE), IF($E777="", "",  "Not in HS Info"))</f>
        <v/>
      </c>
      <c r="E777" t="str">
        <f>IF(ISBLANK('HS Info'!A776), "", 'HS Info'!A776)</f>
        <v/>
      </c>
      <c r="F777" s="5" t="str">
        <f>IFERROR(VLOOKUP($E777, 'HS Info'!$A:$D, 4, FALSE), IF($E777="", "", "Not in HS Info"))</f>
        <v/>
      </c>
      <c r="G777" t="str">
        <f>IF(_xlfn.MAXIFS(ACT!$K:$K, ACT!$B:$B, 'Vetting Master'!$C777)&gt;0, _xlfn.MAXIFS(ACT!$K:$K, ACT!$B:$B, 'Vetting Master'!$C777), IF($E777="", "", 0))</f>
        <v/>
      </c>
      <c r="H777" t="str">
        <f>IF(_xlfn.MAXIFS(ACT!$J:$J, ACT!$B:$B, 'Vetting Master'!$C777)&gt;0, _xlfn.MAXIFS(ACT!$J:$J, ACT!$B:$B, 'Vetting Master'!$C777), IF($E777="", "", 0))</f>
        <v/>
      </c>
      <c r="I777" t="str">
        <f>IF(_xlfn.MAXIFS('SLCC Placement'!K:K, 'SLCC Placement'!B:B, 'Vetting Master'!$C777)&gt;0, _xlfn.MAXIFS('SLCC Placement'!K:K, 'SLCC Placement'!B:B, 'Vetting Master'!$C777), IF($E777="", "", 0))</f>
        <v/>
      </c>
      <c r="J777" t="str">
        <f>IF(_xlfn.MAXIFS('SLCC Placement'!J:J, 'SLCC Placement'!B:B, 'Vetting Master'!$C777)&gt;0, _xlfn.MAXIFS('SLCC Placement'!J:J, 'SLCC Placement'!B:B, 'Vetting Master'!$C777), IF($E777="", "", 0))</f>
        <v/>
      </c>
      <c r="K777" s="5" t="str">
        <f>IFERROR(IF(AND(MATCH(C777,'AP Credit'!B:B,0)&gt;0, MATCH("ENGL 1010",'AP Credit'!J:J,0)&gt;0),"Yes","No"), IF($E777="", " ", "No"))</f>
        <v xml:space="preserve"> </v>
      </c>
      <c r="L777" s="11" t="str" cm="1">
        <f t="array" ref="L777">IF($E777="", "", _xlfn.IFNA(_xlfn.IFS( J777&gt;599,  "1210 - Verify C or Better",  AND(J777&gt;499, OR(I777&gt;13, G777&gt;17)), "1060 - Verify C or Better", AND( OR(G777&gt;17, I777&gt;13), OR(H777&gt;22, J777&gt;399)), "1050 - Verify C or Better", OR( H777&gt;21, J777&gt;299), "1010/1030/1040", OR( H777&gt;19, J777&gt;299), "1010/1030", OR( H777&gt;18, J777&gt;299), "1030"), "Verify C or better in Secondary Math 1,2,3"))</f>
        <v/>
      </c>
      <c r="M777" s="4" t="str">
        <f>IFERROR(VLOOKUP($E777, 'HS Info'!$A:$E, 5, FALSE), IF($E777="", "", "Not in HS Info"))</f>
        <v/>
      </c>
      <c r="N777" s="5" t="str">
        <f>IFERROR(VLOOKUP($C777,Holds!$C:$K, 2, FALSE), IF($E777="", "", 0))</f>
        <v/>
      </c>
      <c r="O777" s="7" t="str">
        <f>IF($E777="", "", _xlfn.XLOOKUP(C777, 'SLCC Student'!H:H, 'SLCC Student'!P:P, "Not Found", 0, 1))</f>
        <v/>
      </c>
      <c r="P777" s="5" t="str">
        <f>IFERROR(VLOOKUP($E777, 'SLCC Student'!$A:$Q, 10, FALSE), IF($E777="", "", "Not Admitted"))</f>
        <v/>
      </c>
      <c r="Q777" s="5" t="str">
        <f>IFERROR(VLOOKUP($E777,'SLCC Student'!$A:$Q,12,FALSE),IF($E777="","", "NotAdmitted"))</f>
        <v/>
      </c>
    </row>
    <row r="778" spans="1:17" x14ac:dyDescent="0.2">
      <c r="A778" s="5" t="str">
        <f>IFERROR(VLOOKUP($E778,'HS Info'!$A:$D,2,FALSE),IF($E778="","","Not in HS Info"))</f>
        <v/>
      </c>
      <c r="B778" s="6" t="str">
        <f>IFERROR(VLOOKUP($C778, 'SLCC Student'!$H:$R, 11, FALSE), IF($E778="", "",  "Not yet admitted"))</f>
        <v/>
      </c>
      <c r="C778" s="5" t="str">
        <f>IFERROR(VLOOKUP($E778,'SLCC Student'!$A:$R,8,FALSE), IF($E778="", "", "Not yet admitted"))</f>
        <v/>
      </c>
      <c r="D778" s="5" t="str">
        <f>IFERROR(VLOOKUP($E778, 'HS Info'!$A:$D, 3, FALSE), IF($E778="", "",  "Not in HS Info"))</f>
        <v/>
      </c>
      <c r="E778" t="str">
        <f>IF(ISBLANK('HS Info'!A777), "", 'HS Info'!A777)</f>
        <v/>
      </c>
      <c r="F778" s="5" t="str">
        <f>IFERROR(VLOOKUP($E778, 'HS Info'!$A:$D, 4, FALSE), IF($E778="", "", "Not in HS Info"))</f>
        <v/>
      </c>
      <c r="G778" t="str">
        <f>IF(_xlfn.MAXIFS(ACT!$K:$K, ACT!$B:$B, 'Vetting Master'!$C778)&gt;0, _xlfn.MAXIFS(ACT!$K:$K, ACT!$B:$B, 'Vetting Master'!$C778), IF($E778="", "", 0))</f>
        <v/>
      </c>
      <c r="H778" t="str">
        <f>IF(_xlfn.MAXIFS(ACT!$J:$J, ACT!$B:$B, 'Vetting Master'!$C778)&gt;0, _xlfn.MAXIFS(ACT!$J:$J, ACT!$B:$B, 'Vetting Master'!$C778), IF($E778="", "", 0))</f>
        <v/>
      </c>
      <c r="I778" t="str">
        <f>IF(_xlfn.MAXIFS('SLCC Placement'!K:K, 'SLCC Placement'!B:B, 'Vetting Master'!$C778)&gt;0, _xlfn.MAXIFS('SLCC Placement'!K:K, 'SLCC Placement'!B:B, 'Vetting Master'!$C778), IF($E778="", "", 0))</f>
        <v/>
      </c>
      <c r="J778" t="str">
        <f>IF(_xlfn.MAXIFS('SLCC Placement'!J:J, 'SLCC Placement'!B:B, 'Vetting Master'!$C778)&gt;0, _xlfn.MAXIFS('SLCC Placement'!J:J, 'SLCC Placement'!B:B, 'Vetting Master'!$C778), IF($E778="", "", 0))</f>
        <v/>
      </c>
      <c r="K778" s="5" t="str">
        <f>IFERROR(IF(AND(MATCH(C778,'AP Credit'!B:B,0)&gt;0, MATCH("ENGL 1010",'AP Credit'!J:J,0)&gt;0),"Yes","No"), IF($E778="", " ", "No"))</f>
        <v xml:space="preserve"> </v>
      </c>
      <c r="L778" s="11" t="str" cm="1">
        <f t="array" ref="L778">IF($E778="", "", _xlfn.IFNA(_xlfn.IFS( J778&gt;599,  "1210 - Verify C or Better",  AND(J778&gt;499, OR(I778&gt;13, G778&gt;17)), "1060 - Verify C or Better", AND( OR(G778&gt;17, I778&gt;13), OR(H778&gt;22, J778&gt;399)), "1050 - Verify C or Better", OR( H778&gt;21, J778&gt;299), "1010/1030/1040", OR( H778&gt;19, J778&gt;299), "1010/1030", OR( H778&gt;18, J778&gt;299), "1030"), "Verify C or better in Secondary Math 1,2,3"))</f>
        <v/>
      </c>
      <c r="M778" s="4" t="str">
        <f>IFERROR(VLOOKUP($E778, 'HS Info'!$A:$E, 5, FALSE), IF($E778="", "", "Not in HS Info"))</f>
        <v/>
      </c>
      <c r="N778" s="5" t="str">
        <f>IFERROR(VLOOKUP($C778,Holds!$C:$K, 2, FALSE), IF($E778="", "", 0))</f>
        <v/>
      </c>
      <c r="O778" s="7" t="str">
        <f>IF($E778="", "", _xlfn.XLOOKUP(C778, 'SLCC Student'!H:H, 'SLCC Student'!P:P, "Not Found", 0, 1))</f>
        <v/>
      </c>
      <c r="P778" s="5" t="str">
        <f>IFERROR(VLOOKUP($E778, 'SLCC Student'!$A:$Q, 10, FALSE), IF($E778="", "", "Not Admitted"))</f>
        <v/>
      </c>
      <c r="Q778" s="5" t="str">
        <f>IFERROR(VLOOKUP($E778,'SLCC Student'!$A:$Q,12,FALSE),IF($E778="","", "NotAdmitted"))</f>
        <v/>
      </c>
    </row>
    <row r="779" spans="1:17" x14ac:dyDescent="0.2">
      <c r="A779" s="5" t="str">
        <f>IFERROR(VLOOKUP($E779,'HS Info'!$A:$D,2,FALSE),IF($E779="","","Not in HS Info"))</f>
        <v/>
      </c>
      <c r="B779" s="6" t="str">
        <f>IFERROR(VLOOKUP($C779, 'SLCC Student'!$H:$R, 11, FALSE), IF($E779="", "",  "Not yet admitted"))</f>
        <v/>
      </c>
      <c r="C779" s="5" t="str">
        <f>IFERROR(VLOOKUP($E779,'SLCC Student'!$A:$R,8,FALSE), IF($E779="", "", "Not yet admitted"))</f>
        <v/>
      </c>
      <c r="D779" s="5" t="str">
        <f>IFERROR(VLOOKUP($E779, 'HS Info'!$A:$D, 3, FALSE), IF($E779="", "",  "Not in HS Info"))</f>
        <v/>
      </c>
      <c r="E779" t="str">
        <f>IF(ISBLANK('HS Info'!A778), "", 'HS Info'!A778)</f>
        <v/>
      </c>
      <c r="F779" s="5" t="str">
        <f>IFERROR(VLOOKUP($E779, 'HS Info'!$A:$D, 4, FALSE), IF($E779="", "", "Not in HS Info"))</f>
        <v/>
      </c>
      <c r="G779" t="str">
        <f>IF(_xlfn.MAXIFS(ACT!$K:$K, ACT!$B:$B, 'Vetting Master'!$C779)&gt;0, _xlfn.MAXIFS(ACT!$K:$K, ACT!$B:$B, 'Vetting Master'!$C779), IF($E779="", "", 0))</f>
        <v/>
      </c>
      <c r="H779" t="str">
        <f>IF(_xlfn.MAXIFS(ACT!$J:$J, ACT!$B:$B, 'Vetting Master'!$C779)&gt;0, _xlfn.MAXIFS(ACT!$J:$J, ACT!$B:$B, 'Vetting Master'!$C779), IF($E779="", "", 0))</f>
        <v/>
      </c>
      <c r="I779" t="str">
        <f>IF(_xlfn.MAXIFS('SLCC Placement'!K:K, 'SLCC Placement'!B:B, 'Vetting Master'!$C779)&gt;0, _xlfn.MAXIFS('SLCC Placement'!K:K, 'SLCC Placement'!B:B, 'Vetting Master'!$C779), IF($E779="", "", 0))</f>
        <v/>
      </c>
      <c r="J779" t="str">
        <f>IF(_xlfn.MAXIFS('SLCC Placement'!J:J, 'SLCC Placement'!B:B, 'Vetting Master'!$C779)&gt;0, _xlfn.MAXIFS('SLCC Placement'!J:J, 'SLCC Placement'!B:B, 'Vetting Master'!$C779), IF($E779="", "", 0))</f>
        <v/>
      </c>
      <c r="K779" s="5" t="str">
        <f>IFERROR(IF(AND(MATCH(C779,'AP Credit'!B:B,0)&gt;0, MATCH("ENGL 1010",'AP Credit'!J:J,0)&gt;0),"Yes","No"), IF($E779="", " ", "No"))</f>
        <v xml:space="preserve"> </v>
      </c>
      <c r="L779" s="11" t="str" cm="1">
        <f t="array" ref="L779">IF($E779="", "", _xlfn.IFNA(_xlfn.IFS( J779&gt;599,  "1210 - Verify C or Better",  AND(J779&gt;499, OR(I779&gt;13, G779&gt;17)), "1060 - Verify C or Better", AND( OR(G779&gt;17, I779&gt;13), OR(H779&gt;22, J779&gt;399)), "1050 - Verify C or Better", OR( H779&gt;21, J779&gt;299), "1010/1030/1040", OR( H779&gt;19, J779&gt;299), "1010/1030", OR( H779&gt;18, J779&gt;299), "1030"), "Verify C or better in Secondary Math 1,2,3"))</f>
        <v/>
      </c>
      <c r="M779" s="4" t="str">
        <f>IFERROR(VLOOKUP($E779, 'HS Info'!$A:$E, 5, FALSE), IF($E779="", "", "Not in HS Info"))</f>
        <v/>
      </c>
      <c r="N779" s="5" t="str">
        <f>IFERROR(VLOOKUP($C779,Holds!$C:$K, 2, FALSE), IF($E779="", "", 0))</f>
        <v/>
      </c>
      <c r="O779" s="7" t="str">
        <f>IF($E779="", "", _xlfn.XLOOKUP(C779, 'SLCC Student'!H:H, 'SLCC Student'!P:P, "Not Found", 0, 1))</f>
        <v/>
      </c>
      <c r="P779" s="5" t="str">
        <f>IFERROR(VLOOKUP($E779, 'SLCC Student'!$A:$Q, 10, FALSE), IF($E779="", "", "Not Admitted"))</f>
        <v/>
      </c>
      <c r="Q779" s="5" t="str">
        <f>IFERROR(VLOOKUP($E779,'SLCC Student'!$A:$Q,12,FALSE),IF($E779="","", "NotAdmitted"))</f>
        <v/>
      </c>
    </row>
    <row r="780" spans="1:17" x14ac:dyDescent="0.2">
      <c r="A780" s="5" t="str">
        <f>IFERROR(VLOOKUP($E780,'HS Info'!$A:$D,2,FALSE),IF($E780="","","Not in HS Info"))</f>
        <v/>
      </c>
      <c r="B780" s="6" t="str">
        <f>IFERROR(VLOOKUP($C780, 'SLCC Student'!$H:$R, 11, FALSE), IF($E780="", "",  "Not yet admitted"))</f>
        <v/>
      </c>
      <c r="C780" s="5" t="str">
        <f>IFERROR(VLOOKUP($E780,'SLCC Student'!$A:$R,8,FALSE), IF($E780="", "", "Not yet admitted"))</f>
        <v/>
      </c>
      <c r="D780" s="5" t="str">
        <f>IFERROR(VLOOKUP($E780, 'HS Info'!$A:$D, 3, FALSE), IF($E780="", "",  "Not in HS Info"))</f>
        <v/>
      </c>
      <c r="E780" t="str">
        <f>IF(ISBLANK('HS Info'!A779), "", 'HS Info'!A779)</f>
        <v/>
      </c>
      <c r="F780" s="5" t="str">
        <f>IFERROR(VLOOKUP($E780, 'HS Info'!$A:$D, 4, FALSE), IF($E780="", "", "Not in HS Info"))</f>
        <v/>
      </c>
      <c r="G780" t="str">
        <f>IF(_xlfn.MAXIFS(ACT!$K:$K, ACT!$B:$B, 'Vetting Master'!$C780)&gt;0, _xlfn.MAXIFS(ACT!$K:$K, ACT!$B:$B, 'Vetting Master'!$C780), IF($E780="", "", 0))</f>
        <v/>
      </c>
      <c r="H780" t="str">
        <f>IF(_xlfn.MAXIFS(ACT!$J:$J, ACT!$B:$B, 'Vetting Master'!$C780)&gt;0, _xlfn.MAXIFS(ACT!$J:$J, ACT!$B:$B, 'Vetting Master'!$C780), IF($E780="", "", 0))</f>
        <v/>
      </c>
      <c r="I780" t="str">
        <f>IF(_xlfn.MAXIFS('SLCC Placement'!K:K, 'SLCC Placement'!B:B, 'Vetting Master'!$C780)&gt;0, _xlfn.MAXIFS('SLCC Placement'!K:K, 'SLCC Placement'!B:B, 'Vetting Master'!$C780), IF($E780="", "", 0))</f>
        <v/>
      </c>
      <c r="J780" t="str">
        <f>IF(_xlfn.MAXIFS('SLCC Placement'!J:J, 'SLCC Placement'!B:B, 'Vetting Master'!$C780)&gt;0, _xlfn.MAXIFS('SLCC Placement'!J:J, 'SLCC Placement'!B:B, 'Vetting Master'!$C780), IF($E780="", "", 0))</f>
        <v/>
      </c>
      <c r="K780" s="5" t="str">
        <f>IFERROR(IF(AND(MATCH(C780,'AP Credit'!B:B,0)&gt;0, MATCH("ENGL 1010",'AP Credit'!J:J,0)&gt;0),"Yes","No"), IF($E780="", " ", "No"))</f>
        <v xml:space="preserve"> </v>
      </c>
      <c r="L780" s="11" t="str" cm="1">
        <f t="array" ref="L780">IF($E780="", "", _xlfn.IFNA(_xlfn.IFS( J780&gt;599,  "1210 - Verify C or Better",  AND(J780&gt;499, OR(I780&gt;13, G780&gt;17)), "1060 - Verify C or Better", AND( OR(G780&gt;17, I780&gt;13), OR(H780&gt;22, J780&gt;399)), "1050 - Verify C or Better", OR( H780&gt;21, J780&gt;299), "1010/1030/1040", OR( H780&gt;19, J780&gt;299), "1010/1030", OR( H780&gt;18, J780&gt;299), "1030"), "Verify C or better in Secondary Math 1,2,3"))</f>
        <v/>
      </c>
      <c r="M780" s="4" t="str">
        <f>IFERROR(VLOOKUP($E780, 'HS Info'!$A:$E, 5, FALSE), IF($E780="", "", "Not in HS Info"))</f>
        <v/>
      </c>
      <c r="N780" s="5" t="str">
        <f>IFERROR(VLOOKUP($C780,Holds!$C:$K, 2, FALSE), IF($E780="", "", 0))</f>
        <v/>
      </c>
      <c r="O780" s="7" t="str">
        <f>IF($E780="", "", _xlfn.XLOOKUP(C780, 'SLCC Student'!H:H, 'SLCC Student'!P:P, "Not Found", 0, 1))</f>
        <v/>
      </c>
      <c r="P780" s="5" t="str">
        <f>IFERROR(VLOOKUP($E780, 'SLCC Student'!$A:$Q, 10, FALSE), IF($E780="", "", "Not Admitted"))</f>
        <v/>
      </c>
      <c r="Q780" s="5" t="str">
        <f>IFERROR(VLOOKUP($E780,'SLCC Student'!$A:$Q,12,FALSE),IF($E780="","", "NotAdmitted"))</f>
        <v/>
      </c>
    </row>
    <row r="781" spans="1:17" x14ac:dyDescent="0.2">
      <c r="A781" s="5" t="str">
        <f>IFERROR(VLOOKUP($E781,'HS Info'!$A:$D,2,FALSE),IF($E781="","","Not in HS Info"))</f>
        <v/>
      </c>
      <c r="B781" s="6" t="str">
        <f>IFERROR(VLOOKUP($C781, 'SLCC Student'!$H:$R, 11, FALSE), IF($E781="", "",  "Not yet admitted"))</f>
        <v/>
      </c>
      <c r="C781" s="5" t="str">
        <f>IFERROR(VLOOKUP($E781,'SLCC Student'!$A:$R,8,FALSE), IF($E781="", "", "Not yet admitted"))</f>
        <v/>
      </c>
      <c r="D781" s="5" t="str">
        <f>IFERROR(VLOOKUP($E781, 'HS Info'!$A:$D, 3, FALSE), IF($E781="", "",  "Not in HS Info"))</f>
        <v/>
      </c>
      <c r="E781" t="str">
        <f>IF(ISBLANK('HS Info'!A780), "", 'HS Info'!A780)</f>
        <v/>
      </c>
      <c r="F781" s="5" t="str">
        <f>IFERROR(VLOOKUP($E781, 'HS Info'!$A:$D, 4, FALSE), IF($E781="", "", "Not in HS Info"))</f>
        <v/>
      </c>
      <c r="G781" t="str">
        <f>IF(_xlfn.MAXIFS(ACT!$K:$K, ACT!$B:$B, 'Vetting Master'!$C781)&gt;0, _xlfn.MAXIFS(ACT!$K:$K, ACT!$B:$B, 'Vetting Master'!$C781), IF($E781="", "", 0))</f>
        <v/>
      </c>
      <c r="H781" t="str">
        <f>IF(_xlfn.MAXIFS(ACT!$J:$J, ACT!$B:$B, 'Vetting Master'!$C781)&gt;0, _xlfn.MAXIFS(ACT!$J:$J, ACT!$B:$B, 'Vetting Master'!$C781), IF($E781="", "", 0))</f>
        <v/>
      </c>
      <c r="I781" t="str">
        <f>IF(_xlfn.MAXIFS('SLCC Placement'!K:K, 'SLCC Placement'!B:B, 'Vetting Master'!$C781)&gt;0, _xlfn.MAXIFS('SLCC Placement'!K:K, 'SLCC Placement'!B:B, 'Vetting Master'!$C781), IF($E781="", "", 0))</f>
        <v/>
      </c>
      <c r="J781" t="str">
        <f>IF(_xlfn.MAXIFS('SLCC Placement'!J:J, 'SLCC Placement'!B:B, 'Vetting Master'!$C781)&gt;0, _xlfn.MAXIFS('SLCC Placement'!J:J, 'SLCC Placement'!B:B, 'Vetting Master'!$C781), IF($E781="", "", 0))</f>
        <v/>
      </c>
      <c r="K781" s="5" t="str">
        <f>IFERROR(IF(AND(MATCH(C781,'AP Credit'!B:B,0)&gt;0, MATCH("ENGL 1010",'AP Credit'!J:J,0)&gt;0),"Yes","No"), IF($E781="", " ", "No"))</f>
        <v xml:space="preserve"> </v>
      </c>
      <c r="L781" s="11" t="str" cm="1">
        <f t="array" ref="L781">IF($E781="", "", _xlfn.IFNA(_xlfn.IFS( J781&gt;599,  "1210 - Verify C or Better",  AND(J781&gt;499, OR(I781&gt;13, G781&gt;17)), "1060 - Verify C or Better", AND( OR(G781&gt;17, I781&gt;13), OR(H781&gt;22, J781&gt;399)), "1050 - Verify C or Better", OR( H781&gt;21, J781&gt;299), "1010/1030/1040", OR( H781&gt;19, J781&gt;299), "1010/1030", OR( H781&gt;18, J781&gt;299), "1030"), "Verify C or better in Secondary Math 1,2,3"))</f>
        <v/>
      </c>
      <c r="M781" s="4" t="str">
        <f>IFERROR(VLOOKUP($E781, 'HS Info'!$A:$E, 5, FALSE), IF($E781="", "", "Not in HS Info"))</f>
        <v/>
      </c>
      <c r="N781" s="5" t="str">
        <f>IFERROR(VLOOKUP($C781,Holds!$C:$K, 2, FALSE), IF($E781="", "", 0))</f>
        <v/>
      </c>
      <c r="O781" s="7" t="str">
        <f>IF($E781="", "", _xlfn.XLOOKUP(C781, 'SLCC Student'!H:H, 'SLCC Student'!P:P, "Not Found", 0, 1))</f>
        <v/>
      </c>
      <c r="P781" s="5" t="str">
        <f>IFERROR(VLOOKUP($E781, 'SLCC Student'!$A:$Q, 10, FALSE), IF($E781="", "", "Not Admitted"))</f>
        <v/>
      </c>
      <c r="Q781" s="5" t="str">
        <f>IFERROR(VLOOKUP($E781,'SLCC Student'!$A:$Q,12,FALSE),IF($E781="","", "NotAdmitted"))</f>
        <v/>
      </c>
    </row>
    <row r="782" spans="1:17" x14ac:dyDescent="0.2">
      <c r="A782" s="5" t="str">
        <f>IFERROR(VLOOKUP($E782,'HS Info'!$A:$D,2,FALSE),IF($E782="","","Not in HS Info"))</f>
        <v/>
      </c>
      <c r="B782" s="6" t="str">
        <f>IFERROR(VLOOKUP($C782, 'SLCC Student'!$H:$R, 11, FALSE), IF($E782="", "",  "Not yet admitted"))</f>
        <v/>
      </c>
      <c r="C782" s="5" t="str">
        <f>IFERROR(VLOOKUP($E782,'SLCC Student'!$A:$R,8,FALSE), IF($E782="", "", "Not yet admitted"))</f>
        <v/>
      </c>
      <c r="D782" s="5" t="str">
        <f>IFERROR(VLOOKUP($E782, 'HS Info'!$A:$D, 3, FALSE), IF($E782="", "",  "Not in HS Info"))</f>
        <v/>
      </c>
      <c r="E782" t="str">
        <f>IF(ISBLANK('HS Info'!A781), "", 'HS Info'!A781)</f>
        <v/>
      </c>
      <c r="F782" s="5" t="str">
        <f>IFERROR(VLOOKUP($E782, 'HS Info'!$A:$D, 4, FALSE), IF($E782="", "", "Not in HS Info"))</f>
        <v/>
      </c>
      <c r="G782" t="str">
        <f>IF(_xlfn.MAXIFS(ACT!$K:$K, ACT!$B:$B, 'Vetting Master'!$C782)&gt;0, _xlfn.MAXIFS(ACT!$K:$K, ACT!$B:$B, 'Vetting Master'!$C782), IF($E782="", "", 0))</f>
        <v/>
      </c>
      <c r="H782" t="str">
        <f>IF(_xlfn.MAXIFS(ACT!$J:$J, ACT!$B:$B, 'Vetting Master'!$C782)&gt;0, _xlfn.MAXIFS(ACT!$J:$J, ACT!$B:$B, 'Vetting Master'!$C782), IF($E782="", "", 0))</f>
        <v/>
      </c>
      <c r="I782" t="str">
        <f>IF(_xlfn.MAXIFS('SLCC Placement'!K:K, 'SLCC Placement'!B:B, 'Vetting Master'!$C782)&gt;0, _xlfn.MAXIFS('SLCC Placement'!K:K, 'SLCC Placement'!B:B, 'Vetting Master'!$C782), IF($E782="", "", 0))</f>
        <v/>
      </c>
      <c r="J782" t="str">
        <f>IF(_xlfn.MAXIFS('SLCC Placement'!J:J, 'SLCC Placement'!B:B, 'Vetting Master'!$C782)&gt;0, _xlfn.MAXIFS('SLCC Placement'!J:J, 'SLCC Placement'!B:B, 'Vetting Master'!$C782), IF($E782="", "", 0))</f>
        <v/>
      </c>
      <c r="K782" s="5" t="str">
        <f>IFERROR(IF(AND(MATCH(C782,'AP Credit'!B:B,0)&gt;0, MATCH("ENGL 1010",'AP Credit'!J:J,0)&gt;0),"Yes","No"), IF($E782="", " ", "No"))</f>
        <v xml:space="preserve"> </v>
      </c>
      <c r="L782" s="11" t="str" cm="1">
        <f t="array" ref="L782">IF($E782="", "", _xlfn.IFNA(_xlfn.IFS( J782&gt;599,  "1210 - Verify C or Better",  AND(J782&gt;499, OR(I782&gt;13, G782&gt;17)), "1060 - Verify C or Better", AND( OR(G782&gt;17, I782&gt;13), OR(H782&gt;22, J782&gt;399)), "1050 - Verify C or Better", OR( H782&gt;21, J782&gt;299), "1010/1030/1040", OR( H782&gt;19, J782&gt;299), "1010/1030", OR( H782&gt;18, J782&gt;299), "1030"), "Verify C or better in Secondary Math 1,2,3"))</f>
        <v/>
      </c>
      <c r="M782" s="4" t="str">
        <f>IFERROR(VLOOKUP($E782, 'HS Info'!$A:$E, 5, FALSE), IF($E782="", "", "Not in HS Info"))</f>
        <v/>
      </c>
      <c r="N782" s="5" t="str">
        <f>IFERROR(VLOOKUP($C782,Holds!$C:$K, 2, FALSE), IF($E782="", "", 0))</f>
        <v/>
      </c>
      <c r="O782" s="7" t="str">
        <f>IF($E782="", "", _xlfn.XLOOKUP(C782, 'SLCC Student'!H:H, 'SLCC Student'!P:P, "Not Found", 0, 1))</f>
        <v/>
      </c>
      <c r="P782" s="5" t="str">
        <f>IFERROR(VLOOKUP($E782, 'SLCC Student'!$A:$Q, 10, FALSE), IF($E782="", "", "Not Admitted"))</f>
        <v/>
      </c>
      <c r="Q782" s="5" t="str">
        <f>IFERROR(VLOOKUP($E782,'SLCC Student'!$A:$Q,12,FALSE),IF($E782="","", "NotAdmitted"))</f>
        <v/>
      </c>
    </row>
    <row r="783" spans="1:17" x14ac:dyDescent="0.2">
      <c r="A783" s="5" t="str">
        <f>IFERROR(VLOOKUP($E783,'HS Info'!$A:$D,2,FALSE),IF($E783="","","Not in HS Info"))</f>
        <v/>
      </c>
      <c r="B783" s="6" t="str">
        <f>IFERROR(VLOOKUP($C783, 'SLCC Student'!$H:$R, 11, FALSE), IF($E783="", "",  "Not yet admitted"))</f>
        <v/>
      </c>
      <c r="C783" s="5" t="str">
        <f>IFERROR(VLOOKUP($E783,'SLCC Student'!$A:$R,8,FALSE), IF($E783="", "", "Not yet admitted"))</f>
        <v/>
      </c>
      <c r="D783" s="5" t="str">
        <f>IFERROR(VLOOKUP($E783, 'HS Info'!$A:$D, 3, FALSE), IF($E783="", "",  "Not in HS Info"))</f>
        <v/>
      </c>
      <c r="E783" t="str">
        <f>IF(ISBLANK('HS Info'!A782), "", 'HS Info'!A782)</f>
        <v/>
      </c>
      <c r="F783" s="5" t="str">
        <f>IFERROR(VLOOKUP($E783, 'HS Info'!$A:$D, 4, FALSE), IF($E783="", "", "Not in HS Info"))</f>
        <v/>
      </c>
      <c r="G783" t="str">
        <f>IF(_xlfn.MAXIFS(ACT!$K:$K, ACT!$B:$B, 'Vetting Master'!$C783)&gt;0, _xlfn.MAXIFS(ACT!$K:$K, ACT!$B:$B, 'Vetting Master'!$C783), IF($E783="", "", 0))</f>
        <v/>
      </c>
      <c r="H783" t="str">
        <f>IF(_xlfn.MAXIFS(ACT!$J:$J, ACT!$B:$B, 'Vetting Master'!$C783)&gt;0, _xlfn.MAXIFS(ACT!$J:$J, ACT!$B:$B, 'Vetting Master'!$C783), IF($E783="", "", 0))</f>
        <v/>
      </c>
      <c r="I783" t="str">
        <f>IF(_xlfn.MAXIFS('SLCC Placement'!K:K, 'SLCC Placement'!B:B, 'Vetting Master'!$C783)&gt;0, _xlfn.MAXIFS('SLCC Placement'!K:K, 'SLCC Placement'!B:B, 'Vetting Master'!$C783), IF($E783="", "", 0))</f>
        <v/>
      </c>
      <c r="J783" t="str">
        <f>IF(_xlfn.MAXIFS('SLCC Placement'!J:J, 'SLCC Placement'!B:B, 'Vetting Master'!$C783)&gt;0, _xlfn.MAXIFS('SLCC Placement'!J:J, 'SLCC Placement'!B:B, 'Vetting Master'!$C783), IF($E783="", "", 0))</f>
        <v/>
      </c>
      <c r="K783" s="5" t="str">
        <f>IFERROR(IF(AND(MATCH(C783,'AP Credit'!B:B,0)&gt;0, MATCH("ENGL 1010",'AP Credit'!J:J,0)&gt;0),"Yes","No"), IF($E783="", " ", "No"))</f>
        <v xml:space="preserve"> </v>
      </c>
      <c r="L783" s="11" t="str" cm="1">
        <f t="array" ref="L783">IF($E783="", "", _xlfn.IFNA(_xlfn.IFS( J783&gt;599,  "1210 - Verify C or Better",  AND(J783&gt;499, OR(I783&gt;13, G783&gt;17)), "1060 - Verify C or Better", AND( OR(G783&gt;17, I783&gt;13), OR(H783&gt;22, J783&gt;399)), "1050 - Verify C or Better", OR( H783&gt;21, J783&gt;299), "1010/1030/1040", OR( H783&gt;19, J783&gt;299), "1010/1030", OR( H783&gt;18, J783&gt;299), "1030"), "Verify C or better in Secondary Math 1,2,3"))</f>
        <v/>
      </c>
      <c r="M783" s="4" t="str">
        <f>IFERROR(VLOOKUP($E783, 'HS Info'!$A:$E, 5, FALSE), IF($E783="", "", "Not in HS Info"))</f>
        <v/>
      </c>
      <c r="N783" s="5" t="str">
        <f>IFERROR(VLOOKUP($C783,Holds!$C:$K, 2, FALSE), IF($E783="", "", 0))</f>
        <v/>
      </c>
      <c r="O783" s="7" t="str">
        <f>IF($E783="", "", _xlfn.XLOOKUP(C783, 'SLCC Student'!H:H, 'SLCC Student'!P:P, "Not Found", 0, 1))</f>
        <v/>
      </c>
      <c r="P783" s="5" t="str">
        <f>IFERROR(VLOOKUP($E783, 'SLCC Student'!$A:$Q, 10, FALSE), IF($E783="", "", "Not Admitted"))</f>
        <v/>
      </c>
      <c r="Q783" s="5" t="str">
        <f>IFERROR(VLOOKUP($E783,'SLCC Student'!$A:$Q,12,FALSE),IF($E783="","", "NotAdmitted"))</f>
        <v/>
      </c>
    </row>
    <row r="784" spans="1:17" x14ac:dyDescent="0.2">
      <c r="A784" s="5" t="str">
        <f>IFERROR(VLOOKUP($E784,'HS Info'!$A:$D,2,FALSE),IF($E784="","","Not in HS Info"))</f>
        <v/>
      </c>
      <c r="B784" s="6" t="str">
        <f>IFERROR(VLOOKUP($C784, 'SLCC Student'!$H:$R, 11, FALSE), IF($E784="", "",  "Not yet admitted"))</f>
        <v/>
      </c>
      <c r="C784" s="5" t="str">
        <f>IFERROR(VLOOKUP($E784,'SLCC Student'!$A:$R,8,FALSE), IF($E784="", "", "Not yet admitted"))</f>
        <v/>
      </c>
      <c r="D784" s="5" t="str">
        <f>IFERROR(VLOOKUP($E784, 'HS Info'!$A:$D, 3, FALSE), IF($E784="", "",  "Not in HS Info"))</f>
        <v/>
      </c>
      <c r="E784" t="str">
        <f>IF(ISBLANK('HS Info'!A783), "", 'HS Info'!A783)</f>
        <v/>
      </c>
      <c r="F784" s="5" t="str">
        <f>IFERROR(VLOOKUP($E784, 'HS Info'!$A:$D, 4, FALSE), IF($E784="", "", "Not in HS Info"))</f>
        <v/>
      </c>
      <c r="G784" t="str">
        <f>IF(_xlfn.MAXIFS(ACT!$K:$K, ACT!$B:$B, 'Vetting Master'!$C784)&gt;0, _xlfn.MAXIFS(ACT!$K:$K, ACT!$B:$B, 'Vetting Master'!$C784), IF($E784="", "", 0))</f>
        <v/>
      </c>
      <c r="H784" t="str">
        <f>IF(_xlfn.MAXIFS(ACT!$J:$J, ACT!$B:$B, 'Vetting Master'!$C784)&gt;0, _xlfn.MAXIFS(ACT!$J:$J, ACT!$B:$B, 'Vetting Master'!$C784), IF($E784="", "", 0))</f>
        <v/>
      </c>
      <c r="I784" t="str">
        <f>IF(_xlfn.MAXIFS('SLCC Placement'!K:K, 'SLCC Placement'!B:B, 'Vetting Master'!$C784)&gt;0, _xlfn.MAXIFS('SLCC Placement'!K:K, 'SLCC Placement'!B:B, 'Vetting Master'!$C784), IF($E784="", "", 0))</f>
        <v/>
      </c>
      <c r="J784" t="str">
        <f>IF(_xlfn.MAXIFS('SLCC Placement'!J:J, 'SLCC Placement'!B:B, 'Vetting Master'!$C784)&gt;0, _xlfn.MAXIFS('SLCC Placement'!J:J, 'SLCC Placement'!B:B, 'Vetting Master'!$C784), IF($E784="", "", 0))</f>
        <v/>
      </c>
      <c r="K784" s="5" t="str">
        <f>IFERROR(IF(AND(MATCH(C784,'AP Credit'!B:B,0)&gt;0, MATCH("ENGL 1010",'AP Credit'!J:J,0)&gt;0),"Yes","No"), IF($E784="", " ", "No"))</f>
        <v xml:space="preserve"> </v>
      </c>
      <c r="L784" s="11" t="str" cm="1">
        <f t="array" ref="L784">IF($E784="", "", _xlfn.IFNA(_xlfn.IFS( J784&gt;599,  "1210 - Verify C or Better",  AND(J784&gt;499, OR(I784&gt;13, G784&gt;17)), "1060 - Verify C or Better", AND( OR(G784&gt;17, I784&gt;13), OR(H784&gt;22, J784&gt;399)), "1050 - Verify C or Better", OR( H784&gt;21, J784&gt;299), "1010/1030/1040", OR( H784&gt;19, J784&gt;299), "1010/1030", OR( H784&gt;18, J784&gt;299), "1030"), "Verify C or better in Secondary Math 1,2,3"))</f>
        <v/>
      </c>
      <c r="M784" s="4" t="str">
        <f>IFERROR(VLOOKUP($E784, 'HS Info'!$A:$E, 5, FALSE), IF($E784="", "", "Not in HS Info"))</f>
        <v/>
      </c>
      <c r="N784" s="5" t="str">
        <f>IFERROR(VLOOKUP($C784,Holds!$C:$K, 2, FALSE), IF($E784="", "", 0))</f>
        <v/>
      </c>
      <c r="O784" s="7" t="str">
        <f>IF($E784="", "", _xlfn.XLOOKUP(C784, 'SLCC Student'!H:H, 'SLCC Student'!P:P, "Not Found", 0, 1))</f>
        <v/>
      </c>
      <c r="P784" s="5" t="str">
        <f>IFERROR(VLOOKUP($E784, 'SLCC Student'!$A:$Q, 10, FALSE), IF($E784="", "", "Not Admitted"))</f>
        <v/>
      </c>
      <c r="Q784" s="5" t="str">
        <f>IFERROR(VLOOKUP($E784,'SLCC Student'!$A:$Q,12,FALSE),IF($E784="","", "NotAdmitted"))</f>
        <v/>
      </c>
    </row>
    <row r="785" spans="1:17" x14ac:dyDescent="0.2">
      <c r="A785" s="5" t="str">
        <f>IFERROR(VLOOKUP($E785,'HS Info'!$A:$D,2,FALSE),IF($E785="","","Not in HS Info"))</f>
        <v/>
      </c>
      <c r="B785" s="6" t="str">
        <f>IFERROR(VLOOKUP($C785, 'SLCC Student'!$H:$R, 11, FALSE), IF($E785="", "",  "Not yet admitted"))</f>
        <v/>
      </c>
      <c r="C785" s="5" t="str">
        <f>IFERROR(VLOOKUP($E785,'SLCC Student'!$A:$R,8,FALSE), IF($E785="", "", "Not yet admitted"))</f>
        <v/>
      </c>
      <c r="D785" s="5" t="str">
        <f>IFERROR(VLOOKUP($E785, 'HS Info'!$A:$D, 3, FALSE), IF($E785="", "",  "Not in HS Info"))</f>
        <v/>
      </c>
      <c r="E785" t="str">
        <f>IF(ISBLANK('HS Info'!A784), "", 'HS Info'!A784)</f>
        <v/>
      </c>
      <c r="F785" s="5" t="str">
        <f>IFERROR(VLOOKUP($E785, 'HS Info'!$A:$D, 4, FALSE), IF($E785="", "", "Not in HS Info"))</f>
        <v/>
      </c>
      <c r="G785" t="str">
        <f>IF(_xlfn.MAXIFS(ACT!$K:$K, ACT!$B:$B, 'Vetting Master'!$C785)&gt;0, _xlfn.MAXIFS(ACT!$K:$K, ACT!$B:$B, 'Vetting Master'!$C785), IF($E785="", "", 0))</f>
        <v/>
      </c>
      <c r="H785" t="str">
        <f>IF(_xlfn.MAXIFS(ACT!$J:$J, ACT!$B:$B, 'Vetting Master'!$C785)&gt;0, _xlfn.MAXIFS(ACT!$J:$J, ACT!$B:$B, 'Vetting Master'!$C785), IF($E785="", "", 0))</f>
        <v/>
      </c>
      <c r="I785" t="str">
        <f>IF(_xlfn.MAXIFS('SLCC Placement'!K:K, 'SLCC Placement'!B:B, 'Vetting Master'!$C785)&gt;0, _xlfn.MAXIFS('SLCC Placement'!K:K, 'SLCC Placement'!B:B, 'Vetting Master'!$C785), IF($E785="", "", 0))</f>
        <v/>
      </c>
      <c r="J785" t="str">
        <f>IF(_xlfn.MAXIFS('SLCC Placement'!J:J, 'SLCC Placement'!B:B, 'Vetting Master'!$C785)&gt;0, _xlfn.MAXIFS('SLCC Placement'!J:J, 'SLCC Placement'!B:B, 'Vetting Master'!$C785), IF($E785="", "", 0))</f>
        <v/>
      </c>
      <c r="K785" s="5" t="str">
        <f>IFERROR(IF(AND(MATCH(C785,'AP Credit'!B:B,0)&gt;0, MATCH("ENGL 1010",'AP Credit'!J:J,0)&gt;0),"Yes","No"), IF($E785="", " ", "No"))</f>
        <v xml:space="preserve"> </v>
      </c>
      <c r="L785" s="11" t="str" cm="1">
        <f t="array" ref="L785">IF($E785="", "", _xlfn.IFNA(_xlfn.IFS( J785&gt;599,  "1210 - Verify C or Better",  AND(J785&gt;499, OR(I785&gt;13, G785&gt;17)), "1060 - Verify C or Better", AND( OR(G785&gt;17, I785&gt;13), OR(H785&gt;22, J785&gt;399)), "1050 - Verify C or Better", OR( H785&gt;21, J785&gt;299), "1010/1030/1040", OR( H785&gt;19, J785&gt;299), "1010/1030", OR( H785&gt;18, J785&gt;299), "1030"), "Verify C or better in Secondary Math 1,2,3"))</f>
        <v/>
      </c>
      <c r="M785" s="4" t="str">
        <f>IFERROR(VLOOKUP($E785, 'HS Info'!$A:$E, 5, FALSE), IF($E785="", "", "Not in HS Info"))</f>
        <v/>
      </c>
      <c r="N785" s="5" t="str">
        <f>IFERROR(VLOOKUP($C785,Holds!$C:$K, 2, FALSE), IF($E785="", "", 0))</f>
        <v/>
      </c>
      <c r="O785" s="7" t="str">
        <f>IF($E785="", "", _xlfn.XLOOKUP(C785, 'SLCC Student'!H:H, 'SLCC Student'!P:P, "Not Found", 0, 1))</f>
        <v/>
      </c>
      <c r="P785" s="5" t="str">
        <f>IFERROR(VLOOKUP($E785, 'SLCC Student'!$A:$Q, 10, FALSE), IF($E785="", "", "Not Admitted"))</f>
        <v/>
      </c>
      <c r="Q785" s="5" t="str">
        <f>IFERROR(VLOOKUP($E785,'SLCC Student'!$A:$Q,12,FALSE),IF($E785="","", "NotAdmitted"))</f>
        <v/>
      </c>
    </row>
    <row r="786" spans="1:17" x14ac:dyDescent="0.2">
      <c r="A786" s="5" t="str">
        <f>IFERROR(VLOOKUP($E786,'HS Info'!$A:$D,2,FALSE),IF($E786="","","Not in HS Info"))</f>
        <v/>
      </c>
      <c r="B786" s="6" t="str">
        <f>IFERROR(VLOOKUP($C786, 'SLCC Student'!$H:$R, 11, FALSE), IF($E786="", "",  "Not yet admitted"))</f>
        <v/>
      </c>
      <c r="C786" s="5" t="str">
        <f>IFERROR(VLOOKUP($E786,'SLCC Student'!$A:$R,8,FALSE), IF($E786="", "", "Not yet admitted"))</f>
        <v/>
      </c>
      <c r="D786" s="5" t="str">
        <f>IFERROR(VLOOKUP($E786, 'HS Info'!$A:$D, 3, FALSE), IF($E786="", "",  "Not in HS Info"))</f>
        <v/>
      </c>
      <c r="E786" t="str">
        <f>IF(ISBLANK('HS Info'!A785), "", 'HS Info'!A785)</f>
        <v/>
      </c>
      <c r="F786" s="5" t="str">
        <f>IFERROR(VLOOKUP($E786, 'HS Info'!$A:$D, 4, FALSE), IF($E786="", "", "Not in HS Info"))</f>
        <v/>
      </c>
      <c r="G786" t="str">
        <f>IF(_xlfn.MAXIFS(ACT!$K:$K, ACT!$B:$B, 'Vetting Master'!$C786)&gt;0, _xlfn.MAXIFS(ACT!$K:$K, ACT!$B:$B, 'Vetting Master'!$C786), IF($E786="", "", 0))</f>
        <v/>
      </c>
      <c r="H786" t="str">
        <f>IF(_xlfn.MAXIFS(ACT!$J:$J, ACT!$B:$B, 'Vetting Master'!$C786)&gt;0, _xlfn.MAXIFS(ACT!$J:$J, ACT!$B:$B, 'Vetting Master'!$C786), IF($E786="", "", 0))</f>
        <v/>
      </c>
      <c r="I786" t="str">
        <f>IF(_xlfn.MAXIFS('SLCC Placement'!K:K, 'SLCC Placement'!B:B, 'Vetting Master'!$C786)&gt;0, _xlfn.MAXIFS('SLCC Placement'!K:K, 'SLCC Placement'!B:B, 'Vetting Master'!$C786), IF($E786="", "", 0))</f>
        <v/>
      </c>
      <c r="J786" t="str">
        <f>IF(_xlfn.MAXIFS('SLCC Placement'!J:J, 'SLCC Placement'!B:B, 'Vetting Master'!$C786)&gt;0, _xlfn.MAXIFS('SLCC Placement'!J:J, 'SLCC Placement'!B:B, 'Vetting Master'!$C786), IF($E786="", "", 0))</f>
        <v/>
      </c>
      <c r="K786" s="5" t="str">
        <f>IFERROR(IF(AND(MATCH(C786,'AP Credit'!B:B,0)&gt;0, MATCH("ENGL 1010",'AP Credit'!J:J,0)&gt;0),"Yes","No"), IF($E786="", " ", "No"))</f>
        <v xml:space="preserve"> </v>
      </c>
      <c r="L786" s="11" t="str" cm="1">
        <f t="array" ref="L786">IF($E786="", "", _xlfn.IFNA(_xlfn.IFS( J786&gt;599,  "1210 - Verify C or Better",  AND(J786&gt;499, OR(I786&gt;13, G786&gt;17)), "1060 - Verify C or Better", AND( OR(G786&gt;17, I786&gt;13), OR(H786&gt;22, J786&gt;399)), "1050 - Verify C or Better", OR( H786&gt;21, J786&gt;299), "1010/1030/1040", OR( H786&gt;19, J786&gt;299), "1010/1030", OR( H786&gt;18, J786&gt;299), "1030"), "Verify C or better in Secondary Math 1,2,3"))</f>
        <v/>
      </c>
      <c r="M786" s="4" t="str">
        <f>IFERROR(VLOOKUP($E786, 'HS Info'!$A:$E, 5, FALSE), IF($E786="", "", "Not in HS Info"))</f>
        <v/>
      </c>
      <c r="N786" s="5" t="str">
        <f>IFERROR(VLOOKUP($C786,Holds!$C:$K, 2, FALSE), IF($E786="", "", 0))</f>
        <v/>
      </c>
      <c r="O786" s="7" t="str">
        <f>IF($E786="", "", _xlfn.XLOOKUP(C786, 'SLCC Student'!H:H, 'SLCC Student'!P:P, "Not Found", 0, 1))</f>
        <v/>
      </c>
      <c r="P786" s="5" t="str">
        <f>IFERROR(VLOOKUP($E786, 'SLCC Student'!$A:$Q, 10, FALSE), IF($E786="", "", "Not Admitted"))</f>
        <v/>
      </c>
      <c r="Q786" s="5" t="str">
        <f>IFERROR(VLOOKUP($E786,'SLCC Student'!$A:$Q,12,FALSE),IF($E786="","", "NotAdmitted"))</f>
        <v/>
      </c>
    </row>
    <row r="787" spans="1:17" x14ac:dyDescent="0.2">
      <c r="A787" s="5" t="str">
        <f>IFERROR(VLOOKUP($E787,'HS Info'!$A:$D,2,FALSE),IF($E787="","","Not in HS Info"))</f>
        <v/>
      </c>
      <c r="B787" s="6" t="str">
        <f>IFERROR(VLOOKUP($C787, 'SLCC Student'!$H:$R, 11, FALSE), IF($E787="", "",  "Not yet admitted"))</f>
        <v/>
      </c>
      <c r="C787" s="5" t="str">
        <f>IFERROR(VLOOKUP($E787,'SLCC Student'!$A:$R,8,FALSE), IF($E787="", "", "Not yet admitted"))</f>
        <v/>
      </c>
      <c r="D787" s="5" t="str">
        <f>IFERROR(VLOOKUP($E787, 'HS Info'!$A:$D, 3, FALSE), IF($E787="", "",  "Not in HS Info"))</f>
        <v/>
      </c>
      <c r="E787" t="str">
        <f>IF(ISBLANK('HS Info'!A786), "", 'HS Info'!A786)</f>
        <v/>
      </c>
      <c r="F787" s="5" t="str">
        <f>IFERROR(VLOOKUP($E787, 'HS Info'!$A:$D, 4, FALSE), IF($E787="", "", "Not in HS Info"))</f>
        <v/>
      </c>
      <c r="G787" t="str">
        <f>IF(_xlfn.MAXIFS(ACT!$K:$K, ACT!$B:$B, 'Vetting Master'!$C787)&gt;0, _xlfn.MAXIFS(ACT!$K:$K, ACT!$B:$B, 'Vetting Master'!$C787), IF($E787="", "", 0))</f>
        <v/>
      </c>
      <c r="H787" t="str">
        <f>IF(_xlfn.MAXIFS(ACT!$J:$J, ACT!$B:$B, 'Vetting Master'!$C787)&gt;0, _xlfn.MAXIFS(ACT!$J:$J, ACT!$B:$B, 'Vetting Master'!$C787), IF($E787="", "", 0))</f>
        <v/>
      </c>
      <c r="I787" t="str">
        <f>IF(_xlfn.MAXIFS('SLCC Placement'!K:K, 'SLCC Placement'!B:B, 'Vetting Master'!$C787)&gt;0, _xlfn.MAXIFS('SLCC Placement'!K:K, 'SLCC Placement'!B:B, 'Vetting Master'!$C787), IF($E787="", "", 0))</f>
        <v/>
      </c>
      <c r="J787" t="str">
        <f>IF(_xlfn.MAXIFS('SLCC Placement'!J:J, 'SLCC Placement'!B:B, 'Vetting Master'!$C787)&gt;0, _xlfn.MAXIFS('SLCC Placement'!J:J, 'SLCC Placement'!B:B, 'Vetting Master'!$C787), IF($E787="", "", 0))</f>
        <v/>
      </c>
      <c r="K787" s="5" t="str">
        <f>IFERROR(IF(AND(MATCH(C787,'AP Credit'!B:B,0)&gt;0, MATCH("ENGL 1010",'AP Credit'!J:J,0)&gt;0),"Yes","No"), IF($E787="", " ", "No"))</f>
        <v xml:space="preserve"> </v>
      </c>
      <c r="L787" s="11" t="str" cm="1">
        <f t="array" ref="L787">IF($E787="", "", _xlfn.IFNA(_xlfn.IFS( J787&gt;599,  "1210 - Verify C or Better",  AND(J787&gt;499, OR(I787&gt;13, G787&gt;17)), "1060 - Verify C or Better", AND( OR(G787&gt;17, I787&gt;13), OR(H787&gt;22, J787&gt;399)), "1050 - Verify C or Better", OR( H787&gt;21, J787&gt;299), "1010/1030/1040", OR( H787&gt;19, J787&gt;299), "1010/1030", OR( H787&gt;18, J787&gt;299), "1030"), "Verify C or better in Secondary Math 1,2,3"))</f>
        <v/>
      </c>
      <c r="M787" s="4" t="str">
        <f>IFERROR(VLOOKUP($E787, 'HS Info'!$A:$E, 5, FALSE), IF($E787="", "", "Not in HS Info"))</f>
        <v/>
      </c>
      <c r="N787" s="5" t="str">
        <f>IFERROR(VLOOKUP($C787,Holds!$C:$K, 2, FALSE), IF($E787="", "", 0))</f>
        <v/>
      </c>
      <c r="O787" s="7" t="str">
        <f>IF($E787="", "", _xlfn.XLOOKUP(C787, 'SLCC Student'!H:H, 'SLCC Student'!P:P, "Not Found", 0, 1))</f>
        <v/>
      </c>
      <c r="P787" s="5" t="str">
        <f>IFERROR(VLOOKUP($E787, 'SLCC Student'!$A:$Q, 10, FALSE), IF($E787="", "", "Not Admitted"))</f>
        <v/>
      </c>
      <c r="Q787" s="5" t="str">
        <f>IFERROR(VLOOKUP($E787,'SLCC Student'!$A:$Q,12,FALSE),IF($E787="","", "NotAdmitted"))</f>
        <v/>
      </c>
    </row>
    <row r="788" spans="1:17" x14ac:dyDescent="0.2">
      <c r="A788" s="5" t="str">
        <f>IFERROR(VLOOKUP($E788,'HS Info'!$A:$D,2,FALSE),IF($E788="","","Not in HS Info"))</f>
        <v/>
      </c>
      <c r="B788" s="6" t="str">
        <f>IFERROR(VLOOKUP($C788, 'SLCC Student'!$H:$R, 11, FALSE), IF($E788="", "",  "Not yet admitted"))</f>
        <v/>
      </c>
      <c r="C788" s="5" t="str">
        <f>IFERROR(VLOOKUP($E788,'SLCC Student'!$A:$R,8,FALSE), IF($E788="", "", "Not yet admitted"))</f>
        <v/>
      </c>
      <c r="D788" s="5" t="str">
        <f>IFERROR(VLOOKUP($E788, 'HS Info'!$A:$D, 3, FALSE), IF($E788="", "",  "Not in HS Info"))</f>
        <v/>
      </c>
      <c r="E788" t="str">
        <f>IF(ISBLANK('HS Info'!A787), "", 'HS Info'!A787)</f>
        <v/>
      </c>
      <c r="F788" s="5" t="str">
        <f>IFERROR(VLOOKUP($E788, 'HS Info'!$A:$D, 4, FALSE), IF($E788="", "", "Not in HS Info"))</f>
        <v/>
      </c>
      <c r="G788" t="str">
        <f>IF(_xlfn.MAXIFS(ACT!$K:$K, ACT!$B:$B, 'Vetting Master'!$C788)&gt;0, _xlfn.MAXIFS(ACT!$K:$K, ACT!$B:$B, 'Vetting Master'!$C788), IF($E788="", "", 0))</f>
        <v/>
      </c>
      <c r="H788" t="str">
        <f>IF(_xlfn.MAXIFS(ACT!$J:$J, ACT!$B:$B, 'Vetting Master'!$C788)&gt;0, _xlfn.MAXIFS(ACT!$J:$J, ACT!$B:$B, 'Vetting Master'!$C788), IF($E788="", "", 0))</f>
        <v/>
      </c>
      <c r="I788" t="str">
        <f>IF(_xlfn.MAXIFS('SLCC Placement'!K:K, 'SLCC Placement'!B:B, 'Vetting Master'!$C788)&gt;0, _xlfn.MAXIFS('SLCC Placement'!K:K, 'SLCC Placement'!B:B, 'Vetting Master'!$C788), IF($E788="", "", 0))</f>
        <v/>
      </c>
      <c r="J788" t="str">
        <f>IF(_xlfn.MAXIFS('SLCC Placement'!J:J, 'SLCC Placement'!B:B, 'Vetting Master'!$C788)&gt;0, _xlfn.MAXIFS('SLCC Placement'!J:J, 'SLCC Placement'!B:B, 'Vetting Master'!$C788), IF($E788="", "", 0))</f>
        <v/>
      </c>
      <c r="K788" s="5" t="str">
        <f>IFERROR(IF(AND(MATCH(C788,'AP Credit'!B:B,0)&gt;0, MATCH("ENGL 1010",'AP Credit'!J:J,0)&gt;0),"Yes","No"), IF($E788="", " ", "No"))</f>
        <v xml:space="preserve"> </v>
      </c>
      <c r="L788" s="11" t="str" cm="1">
        <f t="array" ref="L788">IF($E788="", "", _xlfn.IFNA(_xlfn.IFS( J788&gt;599,  "1210 - Verify C or Better",  AND(J788&gt;499, OR(I788&gt;13, G788&gt;17)), "1060 - Verify C or Better", AND( OR(G788&gt;17, I788&gt;13), OR(H788&gt;22, J788&gt;399)), "1050 - Verify C or Better", OR( H788&gt;21, J788&gt;299), "1010/1030/1040", OR( H788&gt;19, J788&gt;299), "1010/1030", OR( H788&gt;18, J788&gt;299), "1030"), "Verify C or better in Secondary Math 1,2,3"))</f>
        <v/>
      </c>
      <c r="M788" s="4" t="str">
        <f>IFERROR(VLOOKUP($E788, 'HS Info'!$A:$E, 5, FALSE), IF($E788="", "", "Not in HS Info"))</f>
        <v/>
      </c>
      <c r="N788" s="5" t="str">
        <f>IFERROR(VLOOKUP($C788,Holds!$C:$K, 2, FALSE), IF($E788="", "", 0))</f>
        <v/>
      </c>
      <c r="O788" s="7" t="str">
        <f>IF($E788="", "", _xlfn.XLOOKUP(C788, 'SLCC Student'!H:H, 'SLCC Student'!P:P, "Not Found", 0, 1))</f>
        <v/>
      </c>
      <c r="P788" s="5" t="str">
        <f>IFERROR(VLOOKUP($E788, 'SLCC Student'!$A:$Q, 10, FALSE), IF($E788="", "", "Not Admitted"))</f>
        <v/>
      </c>
      <c r="Q788" s="5" t="str">
        <f>IFERROR(VLOOKUP($E788,'SLCC Student'!$A:$Q,12,FALSE),IF($E788="","", "NotAdmitted"))</f>
        <v/>
      </c>
    </row>
    <row r="789" spans="1:17" x14ac:dyDescent="0.2">
      <c r="A789" s="5" t="str">
        <f>IFERROR(VLOOKUP($E789,'HS Info'!$A:$D,2,FALSE),IF($E789="","","Not in HS Info"))</f>
        <v/>
      </c>
      <c r="B789" s="6" t="str">
        <f>IFERROR(VLOOKUP($C789, 'SLCC Student'!$H:$R, 11, FALSE), IF($E789="", "",  "Not yet admitted"))</f>
        <v/>
      </c>
      <c r="C789" s="5" t="str">
        <f>IFERROR(VLOOKUP($E789,'SLCC Student'!$A:$R,8,FALSE), IF($E789="", "", "Not yet admitted"))</f>
        <v/>
      </c>
      <c r="D789" s="5" t="str">
        <f>IFERROR(VLOOKUP($E789, 'HS Info'!$A:$D, 3, FALSE), IF($E789="", "",  "Not in HS Info"))</f>
        <v/>
      </c>
      <c r="E789" t="str">
        <f>IF(ISBLANK('HS Info'!A788), "", 'HS Info'!A788)</f>
        <v/>
      </c>
      <c r="F789" s="5" t="str">
        <f>IFERROR(VLOOKUP($E789, 'HS Info'!$A:$D, 4, FALSE), IF($E789="", "", "Not in HS Info"))</f>
        <v/>
      </c>
      <c r="G789" t="str">
        <f>IF(_xlfn.MAXIFS(ACT!$K:$K, ACT!$B:$B, 'Vetting Master'!$C789)&gt;0, _xlfn.MAXIFS(ACT!$K:$K, ACT!$B:$B, 'Vetting Master'!$C789), IF($E789="", "", 0))</f>
        <v/>
      </c>
      <c r="H789" t="str">
        <f>IF(_xlfn.MAXIFS(ACT!$J:$J, ACT!$B:$B, 'Vetting Master'!$C789)&gt;0, _xlfn.MAXIFS(ACT!$J:$J, ACT!$B:$B, 'Vetting Master'!$C789), IF($E789="", "", 0))</f>
        <v/>
      </c>
      <c r="I789" t="str">
        <f>IF(_xlfn.MAXIFS('SLCC Placement'!K:K, 'SLCC Placement'!B:B, 'Vetting Master'!$C789)&gt;0, _xlfn.MAXIFS('SLCC Placement'!K:K, 'SLCC Placement'!B:B, 'Vetting Master'!$C789), IF($E789="", "", 0))</f>
        <v/>
      </c>
      <c r="J789" t="str">
        <f>IF(_xlfn.MAXIFS('SLCC Placement'!J:J, 'SLCC Placement'!B:B, 'Vetting Master'!$C789)&gt;0, _xlfn.MAXIFS('SLCC Placement'!J:J, 'SLCC Placement'!B:B, 'Vetting Master'!$C789), IF($E789="", "", 0))</f>
        <v/>
      </c>
      <c r="K789" s="5" t="str">
        <f>IFERROR(IF(AND(MATCH(C789,'AP Credit'!B:B,0)&gt;0, MATCH("ENGL 1010",'AP Credit'!J:J,0)&gt;0),"Yes","No"), IF($E789="", " ", "No"))</f>
        <v xml:space="preserve"> </v>
      </c>
      <c r="L789" s="11" t="str" cm="1">
        <f t="array" ref="L789">IF($E789="", "", _xlfn.IFNA(_xlfn.IFS( J789&gt;599,  "1210 - Verify C or Better",  AND(J789&gt;499, OR(I789&gt;13, G789&gt;17)), "1060 - Verify C or Better", AND( OR(G789&gt;17, I789&gt;13), OR(H789&gt;22, J789&gt;399)), "1050 - Verify C or Better", OR( H789&gt;21, J789&gt;299), "1010/1030/1040", OR( H789&gt;19, J789&gt;299), "1010/1030", OR( H789&gt;18, J789&gt;299), "1030"), "Verify C or better in Secondary Math 1,2,3"))</f>
        <v/>
      </c>
      <c r="M789" s="4" t="str">
        <f>IFERROR(VLOOKUP($E789, 'HS Info'!$A:$E, 5, FALSE), IF($E789="", "", "Not in HS Info"))</f>
        <v/>
      </c>
      <c r="N789" s="5" t="str">
        <f>IFERROR(VLOOKUP($C789,Holds!$C:$K, 2, FALSE), IF($E789="", "", 0))</f>
        <v/>
      </c>
      <c r="O789" s="7" t="str">
        <f>IF($E789="", "", _xlfn.XLOOKUP(C789, 'SLCC Student'!H:H, 'SLCC Student'!P:P, "Not Found", 0, 1))</f>
        <v/>
      </c>
      <c r="P789" s="5" t="str">
        <f>IFERROR(VLOOKUP($E789, 'SLCC Student'!$A:$Q, 10, FALSE), IF($E789="", "", "Not Admitted"))</f>
        <v/>
      </c>
      <c r="Q789" s="5" t="str">
        <f>IFERROR(VLOOKUP($E789,'SLCC Student'!$A:$Q,12,FALSE),IF($E789="","", "NotAdmitted"))</f>
        <v/>
      </c>
    </row>
    <row r="790" spans="1:17" x14ac:dyDescent="0.2">
      <c r="A790" s="5" t="str">
        <f>IFERROR(VLOOKUP($E790,'HS Info'!$A:$D,2,FALSE),IF($E790="","","Not in HS Info"))</f>
        <v/>
      </c>
      <c r="B790" s="6" t="str">
        <f>IFERROR(VLOOKUP($C790, 'SLCC Student'!$H:$R, 11, FALSE), IF($E790="", "",  "Not yet admitted"))</f>
        <v/>
      </c>
      <c r="C790" s="5" t="str">
        <f>IFERROR(VLOOKUP($E790,'SLCC Student'!$A:$R,8,FALSE), IF($E790="", "", "Not yet admitted"))</f>
        <v/>
      </c>
      <c r="D790" s="5" t="str">
        <f>IFERROR(VLOOKUP($E790, 'HS Info'!$A:$D, 3, FALSE), IF($E790="", "",  "Not in HS Info"))</f>
        <v/>
      </c>
      <c r="E790" t="str">
        <f>IF(ISBLANK('HS Info'!A789), "", 'HS Info'!A789)</f>
        <v/>
      </c>
      <c r="F790" s="5" t="str">
        <f>IFERROR(VLOOKUP($E790, 'HS Info'!$A:$D, 4, FALSE), IF($E790="", "", "Not in HS Info"))</f>
        <v/>
      </c>
      <c r="G790" t="str">
        <f>IF(_xlfn.MAXIFS(ACT!$K:$K, ACT!$B:$B, 'Vetting Master'!$C790)&gt;0, _xlfn.MAXIFS(ACT!$K:$K, ACT!$B:$B, 'Vetting Master'!$C790), IF($E790="", "", 0))</f>
        <v/>
      </c>
      <c r="H790" t="str">
        <f>IF(_xlfn.MAXIFS(ACT!$J:$J, ACT!$B:$B, 'Vetting Master'!$C790)&gt;0, _xlfn.MAXIFS(ACT!$J:$J, ACT!$B:$B, 'Vetting Master'!$C790), IF($E790="", "", 0))</f>
        <v/>
      </c>
      <c r="I790" t="str">
        <f>IF(_xlfn.MAXIFS('SLCC Placement'!K:K, 'SLCC Placement'!B:B, 'Vetting Master'!$C790)&gt;0, _xlfn.MAXIFS('SLCC Placement'!K:K, 'SLCC Placement'!B:B, 'Vetting Master'!$C790), IF($E790="", "", 0))</f>
        <v/>
      </c>
      <c r="J790" t="str">
        <f>IF(_xlfn.MAXIFS('SLCC Placement'!J:J, 'SLCC Placement'!B:B, 'Vetting Master'!$C790)&gt;0, _xlfn.MAXIFS('SLCC Placement'!J:J, 'SLCC Placement'!B:B, 'Vetting Master'!$C790), IF($E790="", "", 0))</f>
        <v/>
      </c>
      <c r="K790" s="5" t="str">
        <f>IFERROR(IF(AND(MATCH(C790,'AP Credit'!B:B,0)&gt;0, MATCH("ENGL 1010",'AP Credit'!J:J,0)&gt;0),"Yes","No"), IF($E790="", " ", "No"))</f>
        <v xml:space="preserve"> </v>
      </c>
      <c r="L790" s="11" t="str" cm="1">
        <f t="array" ref="L790">IF($E790="", "", _xlfn.IFNA(_xlfn.IFS( J790&gt;599,  "1210 - Verify C or Better",  AND(J790&gt;499, OR(I790&gt;13, G790&gt;17)), "1060 - Verify C or Better", AND( OR(G790&gt;17, I790&gt;13), OR(H790&gt;22, J790&gt;399)), "1050 - Verify C or Better", OR( H790&gt;21, J790&gt;299), "1010/1030/1040", OR( H790&gt;19, J790&gt;299), "1010/1030", OR( H790&gt;18, J790&gt;299), "1030"), "Verify C or better in Secondary Math 1,2,3"))</f>
        <v/>
      </c>
      <c r="M790" s="4" t="str">
        <f>IFERROR(VLOOKUP($E790, 'HS Info'!$A:$E, 5, FALSE), IF($E790="", "", "Not in HS Info"))</f>
        <v/>
      </c>
      <c r="N790" s="5" t="str">
        <f>IFERROR(VLOOKUP($C790,Holds!$C:$K, 2, FALSE), IF($E790="", "", 0))</f>
        <v/>
      </c>
      <c r="O790" s="7" t="str">
        <f>IF($E790="", "", _xlfn.XLOOKUP(C790, 'SLCC Student'!H:H, 'SLCC Student'!P:P, "Not Found", 0, 1))</f>
        <v/>
      </c>
      <c r="P790" s="5" t="str">
        <f>IFERROR(VLOOKUP($E790, 'SLCC Student'!$A:$Q, 10, FALSE), IF($E790="", "", "Not Admitted"))</f>
        <v/>
      </c>
      <c r="Q790" s="5" t="str">
        <f>IFERROR(VLOOKUP($E790,'SLCC Student'!$A:$Q,12,FALSE),IF($E790="","", "NotAdmitted"))</f>
        <v/>
      </c>
    </row>
    <row r="791" spans="1:17" x14ac:dyDescent="0.2">
      <c r="A791" s="5" t="str">
        <f>IFERROR(VLOOKUP($E791,'HS Info'!$A:$D,2,FALSE),IF($E791="","","Not in HS Info"))</f>
        <v/>
      </c>
      <c r="B791" s="6" t="str">
        <f>IFERROR(VLOOKUP($C791, 'SLCC Student'!$H:$R, 11, FALSE), IF($E791="", "",  "Not yet admitted"))</f>
        <v/>
      </c>
      <c r="C791" s="5" t="str">
        <f>IFERROR(VLOOKUP($E791,'SLCC Student'!$A:$R,8,FALSE), IF($E791="", "", "Not yet admitted"))</f>
        <v/>
      </c>
      <c r="D791" s="5" t="str">
        <f>IFERROR(VLOOKUP($E791, 'HS Info'!$A:$D, 3, FALSE), IF($E791="", "",  "Not in HS Info"))</f>
        <v/>
      </c>
      <c r="E791" t="str">
        <f>IF(ISBLANK('HS Info'!A790), "", 'HS Info'!A790)</f>
        <v/>
      </c>
      <c r="F791" s="5" t="str">
        <f>IFERROR(VLOOKUP($E791, 'HS Info'!$A:$D, 4, FALSE), IF($E791="", "", "Not in HS Info"))</f>
        <v/>
      </c>
      <c r="G791" t="str">
        <f>IF(_xlfn.MAXIFS(ACT!$K:$K, ACT!$B:$B, 'Vetting Master'!$C791)&gt;0, _xlfn.MAXIFS(ACT!$K:$K, ACT!$B:$B, 'Vetting Master'!$C791), IF($E791="", "", 0))</f>
        <v/>
      </c>
      <c r="H791" t="str">
        <f>IF(_xlfn.MAXIFS(ACT!$J:$J, ACT!$B:$B, 'Vetting Master'!$C791)&gt;0, _xlfn.MAXIFS(ACT!$J:$J, ACT!$B:$B, 'Vetting Master'!$C791), IF($E791="", "", 0))</f>
        <v/>
      </c>
      <c r="I791" t="str">
        <f>IF(_xlfn.MAXIFS('SLCC Placement'!K:K, 'SLCC Placement'!B:B, 'Vetting Master'!$C791)&gt;0, _xlfn.MAXIFS('SLCC Placement'!K:K, 'SLCC Placement'!B:B, 'Vetting Master'!$C791), IF($E791="", "", 0))</f>
        <v/>
      </c>
      <c r="J791" t="str">
        <f>IF(_xlfn.MAXIFS('SLCC Placement'!J:J, 'SLCC Placement'!B:B, 'Vetting Master'!$C791)&gt;0, _xlfn.MAXIFS('SLCC Placement'!J:J, 'SLCC Placement'!B:B, 'Vetting Master'!$C791), IF($E791="", "", 0))</f>
        <v/>
      </c>
      <c r="K791" s="5" t="str">
        <f>IFERROR(IF(AND(MATCH(C791,'AP Credit'!B:B,0)&gt;0, MATCH("ENGL 1010",'AP Credit'!J:J,0)&gt;0),"Yes","No"), IF($E791="", " ", "No"))</f>
        <v xml:space="preserve"> </v>
      </c>
      <c r="L791" s="11" t="str" cm="1">
        <f t="array" ref="L791">IF($E791="", "", _xlfn.IFNA(_xlfn.IFS( J791&gt;599,  "1210 - Verify C or Better",  AND(J791&gt;499, OR(I791&gt;13, G791&gt;17)), "1060 - Verify C or Better", AND( OR(G791&gt;17, I791&gt;13), OR(H791&gt;22, J791&gt;399)), "1050 - Verify C or Better", OR( H791&gt;21, J791&gt;299), "1010/1030/1040", OR( H791&gt;19, J791&gt;299), "1010/1030", OR( H791&gt;18, J791&gt;299), "1030"), "Verify C or better in Secondary Math 1,2,3"))</f>
        <v/>
      </c>
      <c r="M791" s="4" t="str">
        <f>IFERROR(VLOOKUP($E791, 'HS Info'!$A:$E, 5, FALSE), IF($E791="", "", "Not in HS Info"))</f>
        <v/>
      </c>
      <c r="N791" s="5" t="str">
        <f>IFERROR(VLOOKUP($C791,Holds!$C:$K, 2, FALSE), IF($E791="", "", 0))</f>
        <v/>
      </c>
      <c r="O791" s="7" t="str">
        <f>IF($E791="", "", _xlfn.XLOOKUP(C791, 'SLCC Student'!H:H, 'SLCC Student'!P:P, "Not Found", 0, 1))</f>
        <v/>
      </c>
      <c r="P791" s="5" t="str">
        <f>IFERROR(VLOOKUP($E791, 'SLCC Student'!$A:$Q, 10, FALSE), IF($E791="", "", "Not Admitted"))</f>
        <v/>
      </c>
      <c r="Q791" s="5" t="str">
        <f>IFERROR(VLOOKUP($E791,'SLCC Student'!$A:$Q,12,FALSE),IF($E791="","", "NotAdmitted"))</f>
        <v/>
      </c>
    </row>
    <row r="792" spans="1:17" x14ac:dyDescent="0.2">
      <c r="A792" s="5" t="str">
        <f>IFERROR(VLOOKUP($E792,'HS Info'!$A:$D,2,FALSE),IF($E792="","","Not in HS Info"))</f>
        <v/>
      </c>
      <c r="B792" s="6" t="str">
        <f>IFERROR(VLOOKUP($C792, 'SLCC Student'!$H:$R, 11, FALSE), IF($E792="", "",  "Not yet admitted"))</f>
        <v/>
      </c>
      <c r="C792" s="5" t="str">
        <f>IFERROR(VLOOKUP($E792,'SLCC Student'!$A:$R,8,FALSE), IF($E792="", "", "Not yet admitted"))</f>
        <v/>
      </c>
      <c r="D792" s="5" t="str">
        <f>IFERROR(VLOOKUP($E792, 'HS Info'!$A:$D, 3, FALSE), IF($E792="", "",  "Not in HS Info"))</f>
        <v/>
      </c>
      <c r="E792" t="str">
        <f>IF(ISBLANK('HS Info'!A791), "", 'HS Info'!A791)</f>
        <v/>
      </c>
      <c r="F792" s="5" t="str">
        <f>IFERROR(VLOOKUP($E792, 'HS Info'!$A:$D, 4, FALSE), IF($E792="", "", "Not in HS Info"))</f>
        <v/>
      </c>
      <c r="G792" t="str">
        <f>IF(_xlfn.MAXIFS(ACT!$K:$K, ACT!$B:$B, 'Vetting Master'!$C792)&gt;0, _xlfn.MAXIFS(ACT!$K:$K, ACT!$B:$B, 'Vetting Master'!$C792), IF($E792="", "", 0))</f>
        <v/>
      </c>
      <c r="H792" t="str">
        <f>IF(_xlfn.MAXIFS(ACT!$J:$J, ACT!$B:$B, 'Vetting Master'!$C792)&gt;0, _xlfn.MAXIFS(ACT!$J:$J, ACT!$B:$B, 'Vetting Master'!$C792), IF($E792="", "", 0))</f>
        <v/>
      </c>
      <c r="I792" t="str">
        <f>IF(_xlfn.MAXIFS('SLCC Placement'!K:K, 'SLCC Placement'!B:B, 'Vetting Master'!$C792)&gt;0, _xlfn.MAXIFS('SLCC Placement'!K:K, 'SLCC Placement'!B:B, 'Vetting Master'!$C792), IF($E792="", "", 0))</f>
        <v/>
      </c>
      <c r="J792" t="str">
        <f>IF(_xlfn.MAXIFS('SLCC Placement'!J:J, 'SLCC Placement'!B:B, 'Vetting Master'!$C792)&gt;0, _xlfn.MAXIFS('SLCC Placement'!J:J, 'SLCC Placement'!B:B, 'Vetting Master'!$C792), IF($E792="", "", 0))</f>
        <v/>
      </c>
      <c r="K792" s="5" t="str">
        <f>IFERROR(IF(AND(MATCH(C792,'AP Credit'!B:B,0)&gt;0, MATCH("ENGL 1010",'AP Credit'!J:J,0)&gt;0),"Yes","No"), IF($E792="", " ", "No"))</f>
        <v xml:space="preserve"> </v>
      </c>
      <c r="L792" s="11" t="str" cm="1">
        <f t="array" ref="L792">IF($E792="", "", _xlfn.IFNA(_xlfn.IFS( J792&gt;599,  "1210 - Verify C or Better",  AND(J792&gt;499, OR(I792&gt;13, G792&gt;17)), "1060 - Verify C or Better", AND( OR(G792&gt;17, I792&gt;13), OR(H792&gt;22, J792&gt;399)), "1050 - Verify C or Better", OR( H792&gt;21, J792&gt;299), "1010/1030/1040", OR( H792&gt;19, J792&gt;299), "1010/1030", OR( H792&gt;18, J792&gt;299), "1030"), "Verify C or better in Secondary Math 1,2,3"))</f>
        <v/>
      </c>
      <c r="M792" s="4" t="str">
        <f>IFERROR(VLOOKUP($E792, 'HS Info'!$A:$E, 5, FALSE), IF($E792="", "", "Not in HS Info"))</f>
        <v/>
      </c>
      <c r="N792" s="5" t="str">
        <f>IFERROR(VLOOKUP($C792,Holds!$C:$K, 2, FALSE), IF($E792="", "", 0))</f>
        <v/>
      </c>
      <c r="O792" s="7" t="str">
        <f>IF($E792="", "", _xlfn.XLOOKUP(C792, 'SLCC Student'!H:H, 'SLCC Student'!P:P, "Not Found", 0, 1))</f>
        <v/>
      </c>
      <c r="P792" s="5" t="str">
        <f>IFERROR(VLOOKUP($E792, 'SLCC Student'!$A:$Q, 10, FALSE), IF($E792="", "", "Not Admitted"))</f>
        <v/>
      </c>
      <c r="Q792" s="5" t="str">
        <f>IFERROR(VLOOKUP($E792,'SLCC Student'!$A:$Q,12,FALSE),IF($E792="","", "NotAdmitted"))</f>
        <v/>
      </c>
    </row>
    <row r="793" spans="1:17" x14ac:dyDescent="0.2">
      <c r="A793" s="5" t="str">
        <f>IFERROR(VLOOKUP($E793,'HS Info'!$A:$D,2,FALSE),IF($E793="","","Not in HS Info"))</f>
        <v/>
      </c>
      <c r="B793" s="6" t="str">
        <f>IFERROR(VLOOKUP($C793, 'SLCC Student'!$H:$R, 11, FALSE), IF($E793="", "",  "Not yet admitted"))</f>
        <v/>
      </c>
      <c r="C793" s="5" t="str">
        <f>IFERROR(VLOOKUP($E793,'SLCC Student'!$A:$R,8,FALSE), IF($E793="", "", "Not yet admitted"))</f>
        <v/>
      </c>
      <c r="D793" s="5" t="str">
        <f>IFERROR(VLOOKUP($E793, 'HS Info'!$A:$D, 3, FALSE), IF($E793="", "",  "Not in HS Info"))</f>
        <v/>
      </c>
      <c r="E793" t="str">
        <f>IF(ISBLANK('HS Info'!A792), "", 'HS Info'!A792)</f>
        <v/>
      </c>
      <c r="F793" s="5" t="str">
        <f>IFERROR(VLOOKUP($E793, 'HS Info'!$A:$D, 4, FALSE), IF($E793="", "", "Not in HS Info"))</f>
        <v/>
      </c>
      <c r="G793" t="str">
        <f>IF(_xlfn.MAXIFS(ACT!$K:$K, ACT!$B:$B, 'Vetting Master'!$C793)&gt;0, _xlfn.MAXIFS(ACT!$K:$K, ACT!$B:$B, 'Vetting Master'!$C793), IF($E793="", "", 0))</f>
        <v/>
      </c>
      <c r="H793" t="str">
        <f>IF(_xlfn.MAXIFS(ACT!$J:$J, ACT!$B:$B, 'Vetting Master'!$C793)&gt;0, _xlfn.MAXIFS(ACT!$J:$J, ACT!$B:$B, 'Vetting Master'!$C793), IF($E793="", "", 0))</f>
        <v/>
      </c>
      <c r="I793" t="str">
        <f>IF(_xlfn.MAXIFS('SLCC Placement'!K:K, 'SLCC Placement'!B:B, 'Vetting Master'!$C793)&gt;0, _xlfn.MAXIFS('SLCC Placement'!K:K, 'SLCC Placement'!B:B, 'Vetting Master'!$C793), IF($E793="", "", 0))</f>
        <v/>
      </c>
      <c r="J793" t="str">
        <f>IF(_xlfn.MAXIFS('SLCC Placement'!J:J, 'SLCC Placement'!B:B, 'Vetting Master'!$C793)&gt;0, _xlfn.MAXIFS('SLCC Placement'!J:J, 'SLCC Placement'!B:B, 'Vetting Master'!$C793), IF($E793="", "", 0))</f>
        <v/>
      </c>
      <c r="K793" s="5" t="str">
        <f>IFERROR(IF(AND(MATCH(C793,'AP Credit'!B:B,0)&gt;0, MATCH("ENGL 1010",'AP Credit'!J:J,0)&gt;0),"Yes","No"), IF($E793="", " ", "No"))</f>
        <v xml:space="preserve"> </v>
      </c>
      <c r="L793" s="11" t="str" cm="1">
        <f t="array" ref="L793">IF($E793="", "", _xlfn.IFNA(_xlfn.IFS( J793&gt;599,  "1210 - Verify C or Better",  AND(J793&gt;499, OR(I793&gt;13, G793&gt;17)), "1060 - Verify C or Better", AND( OR(G793&gt;17, I793&gt;13), OR(H793&gt;22, J793&gt;399)), "1050 - Verify C or Better", OR( H793&gt;21, J793&gt;299), "1010/1030/1040", OR( H793&gt;19, J793&gt;299), "1010/1030", OR( H793&gt;18, J793&gt;299), "1030"), "Verify C or better in Secondary Math 1,2,3"))</f>
        <v/>
      </c>
      <c r="M793" s="4" t="str">
        <f>IFERROR(VLOOKUP($E793, 'HS Info'!$A:$E, 5, FALSE), IF($E793="", "", "Not in HS Info"))</f>
        <v/>
      </c>
      <c r="N793" s="5" t="str">
        <f>IFERROR(VLOOKUP($C793,Holds!$C:$K, 2, FALSE), IF($E793="", "", 0))</f>
        <v/>
      </c>
      <c r="O793" s="7" t="str">
        <f>IF($E793="", "", _xlfn.XLOOKUP(C793, 'SLCC Student'!H:H, 'SLCC Student'!P:P, "Not Found", 0, 1))</f>
        <v/>
      </c>
      <c r="P793" s="5" t="str">
        <f>IFERROR(VLOOKUP($E793, 'SLCC Student'!$A:$Q, 10, FALSE), IF($E793="", "", "Not Admitted"))</f>
        <v/>
      </c>
      <c r="Q793" s="5" t="str">
        <f>IFERROR(VLOOKUP($E793,'SLCC Student'!$A:$Q,12,FALSE),IF($E793="","", "NotAdmitted"))</f>
        <v/>
      </c>
    </row>
    <row r="794" spans="1:17" x14ac:dyDescent="0.2">
      <c r="A794" s="5" t="str">
        <f>IFERROR(VLOOKUP($E794,'HS Info'!$A:$D,2,FALSE),IF($E794="","","Not in HS Info"))</f>
        <v/>
      </c>
      <c r="B794" s="6" t="str">
        <f>IFERROR(VLOOKUP($C794, 'SLCC Student'!$H:$R, 11, FALSE), IF($E794="", "",  "Not yet admitted"))</f>
        <v/>
      </c>
      <c r="C794" s="5" t="str">
        <f>IFERROR(VLOOKUP($E794,'SLCC Student'!$A:$R,8,FALSE), IF($E794="", "", "Not yet admitted"))</f>
        <v/>
      </c>
      <c r="D794" s="5" t="str">
        <f>IFERROR(VLOOKUP($E794, 'HS Info'!$A:$D, 3, FALSE), IF($E794="", "",  "Not in HS Info"))</f>
        <v/>
      </c>
      <c r="E794" t="str">
        <f>IF(ISBLANK('HS Info'!A793), "", 'HS Info'!A793)</f>
        <v/>
      </c>
      <c r="F794" s="5" t="str">
        <f>IFERROR(VLOOKUP($E794, 'HS Info'!$A:$D, 4, FALSE), IF($E794="", "", "Not in HS Info"))</f>
        <v/>
      </c>
      <c r="G794" t="str">
        <f>IF(_xlfn.MAXIFS(ACT!$K:$K, ACT!$B:$B, 'Vetting Master'!$C794)&gt;0, _xlfn.MAXIFS(ACT!$K:$K, ACT!$B:$B, 'Vetting Master'!$C794), IF($E794="", "", 0))</f>
        <v/>
      </c>
      <c r="H794" t="str">
        <f>IF(_xlfn.MAXIFS(ACT!$J:$J, ACT!$B:$B, 'Vetting Master'!$C794)&gt;0, _xlfn.MAXIFS(ACT!$J:$J, ACT!$B:$B, 'Vetting Master'!$C794), IF($E794="", "", 0))</f>
        <v/>
      </c>
      <c r="I794" t="str">
        <f>IF(_xlfn.MAXIFS('SLCC Placement'!K:K, 'SLCC Placement'!B:B, 'Vetting Master'!$C794)&gt;0, _xlfn.MAXIFS('SLCC Placement'!K:K, 'SLCC Placement'!B:B, 'Vetting Master'!$C794), IF($E794="", "", 0))</f>
        <v/>
      </c>
      <c r="J794" t="str">
        <f>IF(_xlfn.MAXIFS('SLCC Placement'!J:J, 'SLCC Placement'!B:B, 'Vetting Master'!$C794)&gt;0, _xlfn.MAXIFS('SLCC Placement'!J:J, 'SLCC Placement'!B:B, 'Vetting Master'!$C794), IF($E794="", "", 0))</f>
        <v/>
      </c>
      <c r="K794" s="5" t="str">
        <f>IFERROR(IF(AND(MATCH(C794,'AP Credit'!B:B,0)&gt;0, MATCH("ENGL 1010",'AP Credit'!J:J,0)&gt;0),"Yes","No"), IF($E794="", " ", "No"))</f>
        <v xml:space="preserve"> </v>
      </c>
      <c r="L794" s="11" t="str" cm="1">
        <f t="array" ref="L794">IF($E794="", "", _xlfn.IFNA(_xlfn.IFS( J794&gt;599,  "1210 - Verify C or Better",  AND(J794&gt;499, OR(I794&gt;13, G794&gt;17)), "1060 - Verify C or Better", AND( OR(G794&gt;17, I794&gt;13), OR(H794&gt;22, J794&gt;399)), "1050 - Verify C or Better", OR( H794&gt;21, J794&gt;299), "1010/1030/1040", OR( H794&gt;19, J794&gt;299), "1010/1030", OR( H794&gt;18, J794&gt;299), "1030"), "Verify C or better in Secondary Math 1,2,3"))</f>
        <v/>
      </c>
      <c r="M794" s="4" t="str">
        <f>IFERROR(VLOOKUP($E794, 'HS Info'!$A:$E, 5, FALSE), IF($E794="", "", "Not in HS Info"))</f>
        <v/>
      </c>
      <c r="N794" s="5" t="str">
        <f>IFERROR(VLOOKUP($C794,Holds!$C:$K, 2, FALSE), IF($E794="", "", 0))</f>
        <v/>
      </c>
      <c r="O794" s="7" t="str">
        <f>IF($E794="", "", _xlfn.XLOOKUP(C794, 'SLCC Student'!H:H, 'SLCC Student'!P:P, "Not Found", 0, 1))</f>
        <v/>
      </c>
      <c r="P794" s="5" t="str">
        <f>IFERROR(VLOOKUP($E794, 'SLCC Student'!$A:$Q, 10, FALSE), IF($E794="", "", "Not Admitted"))</f>
        <v/>
      </c>
      <c r="Q794" s="5" t="str">
        <f>IFERROR(VLOOKUP($E794,'SLCC Student'!$A:$Q,12,FALSE),IF($E794="","", "NotAdmitted"))</f>
        <v/>
      </c>
    </row>
    <row r="795" spans="1:17" x14ac:dyDescent="0.2">
      <c r="A795" s="5" t="str">
        <f>IFERROR(VLOOKUP($E795,'HS Info'!$A:$D,2,FALSE),IF($E795="","","Not in HS Info"))</f>
        <v/>
      </c>
      <c r="B795" s="6" t="str">
        <f>IFERROR(VLOOKUP($C795, 'SLCC Student'!$H:$R, 11, FALSE), IF($E795="", "",  "Not yet admitted"))</f>
        <v/>
      </c>
      <c r="C795" s="5" t="str">
        <f>IFERROR(VLOOKUP($E795,'SLCC Student'!$A:$R,8,FALSE), IF($E795="", "", "Not yet admitted"))</f>
        <v/>
      </c>
      <c r="D795" s="5" t="str">
        <f>IFERROR(VLOOKUP($E795, 'HS Info'!$A:$D, 3, FALSE), IF($E795="", "",  "Not in HS Info"))</f>
        <v/>
      </c>
      <c r="E795" t="str">
        <f>IF(ISBLANK('HS Info'!A794), "", 'HS Info'!A794)</f>
        <v/>
      </c>
      <c r="F795" s="5" t="str">
        <f>IFERROR(VLOOKUP($E795, 'HS Info'!$A:$D, 4, FALSE), IF($E795="", "", "Not in HS Info"))</f>
        <v/>
      </c>
      <c r="G795" t="str">
        <f>IF(_xlfn.MAXIFS(ACT!$K:$K, ACT!$B:$B, 'Vetting Master'!$C795)&gt;0, _xlfn.MAXIFS(ACT!$K:$K, ACT!$B:$B, 'Vetting Master'!$C795), IF($E795="", "", 0))</f>
        <v/>
      </c>
      <c r="H795" t="str">
        <f>IF(_xlfn.MAXIFS(ACT!$J:$J, ACT!$B:$B, 'Vetting Master'!$C795)&gt;0, _xlfn.MAXIFS(ACT!$J:$J, ACT!$B:$B, 'Vetting Master'!$C795), IF($E795="", "", 0))</f>
        <v/>
      </c>
      <c r="I795" t="str">
        <f>IF(_xlfn.MAXIFS('SLCC Placement'!K:K, 'SLCC Placement'!B:B, 'Vetting Master'!$C795)&gt;0, _xlfn.MAXIFS('SLCC Placement'!K:K, 'SLCC Placement'!B:B, 'Vetting Master'!$C795), IF($E795="", "", 0))</f>
        <v/>
      </c>
      <c r="J795" t="str">
        <f>IF(_xlfn.MAXIFS('SLCC Placement'!J:J, 'SLCC Placement'!B:B, 'Vetting Master'!$C795)&gt;0, _xlfn.MAXIFS('SLCC Placement'!J:J, 'SLCC Placement'!B:B, 'Vetting Master'!$C795), IF($E795="", "", 0))</f>
        <v/>
      </c>
      <c r="K795" s="5" t="str">
        <f>IFERROR(IF(AND(MATCH(C795,'AP Credit'!B:B,0)&gt;0, MATCH("ENGL 1010",'AP Credit'!J:J,0)&gt;0),"Yes","No"), IF($E795="", " ", "No"))</f>
        <v xml:space="preserve"> </v>
      </c>
      <c r="L795" s="11" t="str" cm="1">
        <f t="array" ref="L795">IF($E795="", "", _xlfn.IFNA(_xlfn.IFS( J795&gt;599,  "1210 - Verify C or Better",  AND(J795&gt;499, OR(I795&gt;13, G795&gt;17)), "1060 - Verify C or Better", AND( OR(G795&gt;17, I795&gt;13), OR(H795&gt;22, J795&gt;399)), "1050 - Verify C or Better", OR( H795&gt;21, J795&gt;299), "1010/1030/1040", OR( H795&gt;19, J795&gt;299), "1010/1030", OR( H795&gt;18, J795&gt;299), "1030"), "Verify C or better in Secondary Math 1,2,3"))</f>
        <v/>
      </c>
      <c r="M795" s="4" t="str">
        <f>IFERROR(VLOOKUP($E795, 'HS Info'!$A:$E, 5, FALSE), IF($E795="", "", "Not in HS Info"))</f>
        <v/>
      </c>
      <c r="N795" s="5" t="str">
        <f>IFERROR(VLOOKUP($C795,Holds!$C:$K, 2, FALSE), IF($E795="", "", 0))</f>
        <v/>
      </c>
      <c r="O795" s="7" t="str">
        <f>IF($E795="", "", _xlfn.XLOOKUP(C795, 'SLCC Student'!H:H, 'SLCC Student'!P:P, "Not Found", 0, 1))</f>
        <v/>
      </c>
      <c r="P795" s="5" t="str">
        <f>IFERROR(VLOOKUP($E795, 'SLCC Student'!$A:$Q, 10, FALSE), IF($E795="", "", "Not Admitted"))</f>
        <v/>
      </c>
      <c r="Q795" s="5" t="str">
        <f>IFERROR(VLOOKUP($E795,'SLCC Student'!$A:$Q,12,FALSE),IF($E795="","", "NotAdmitted"))</f>
        <v/>
      </c>
    </row>
    <row r="796" spans="1:17" x14ac:dyDescent="0.2">
      <c r="A796" s="5" t="str">
        <f>IFERROR(VLOOKUP($E796,'HS Info'!$A:$D,2,FALSE),IF($E796="","","Not in HS Info"))</f>
        <v/>
      </c>
      <c r="B796" s="6" t="str">
        <f>IFERROR(VLOOKUP($C796, 'SLCC Student'!$H:$R, 11, FALSE), IF($E796="", "",  "Not yet admitted"))</f>
        <v/>
      </c>
      <c r="C796" s="5" t="str">
        <f>IFERROR(VLOOKUP($E796,'SLCC Student'!$A:$R,8,FALSE), IF($E796="", "", "Not yet admitted"))</f>
        <v/>
      </c>
      <c r="D796" s="5" t="str">
        <f>IFERROR(VLOOKUP($E796, 'HS Info'!$A:$D, 3, FALSE), IF($E796="", "",  "Not in HS Info"))</f>
        <v/>
      </c>
      <c r="E796" t="str">
        <f>IF(ISBLANK('HS Info'!A795), "", 'HS Info'!A795)</f>
        <v/>
      </c>
      <c r="F796" s="5" t="str">
        <f>IFERROR(VLOOKUP($E796, 'HS Info'!$A:$D, 4, FALSE), IF($E796="", "", "Not in HS Info"))</f>
        <v/>
      </c>
      <c r="G796" t="str">
        <f>IF(_xlfn.MAXIFS(ACT!$K:$K, ACT!$B:$B, 'Vetting Master'!$C796)&gt;0, _xlfn.MAXIFS(ACT!$K:$K, ACT!$B:$B, 'Vetting Master'!$C796), IF($E796="", "", 0))</f>
        <v/>
      </c>
      <c r="H796" t="str">
        <f>IF(_xlfn.MAXIFS(ACT!$J:$J, ACT!$B:$B, 'Vetting Master'!$C796)&gt;0, _xlfn.MAXIFS(ACT!$J:$J, ACT!$B:$B, 'Vetting Master'!$C796), IF($E796="", "", 0))</f>
        <v/>
      </c>
      <c r="I796" t="str">
        <f>IF(_xlfn.MAXIFS('SLCC Placement'!K:K, 'SLCC Placement'!B:B, 'Vetting Master'!$C796)&gt;0, _xlfn.MAXIFS('SLCC Placement'!K:K, 'SLCC Placement'!B:B, 'Vetting Master'!$C796), IF($E796="", "", 0))</f>
        <v/>
      </c>
      <c r="J796" t="str">
        <f>IF(_xlfn.MAXIFS('SLCC Placement'!J:J, 'SLCC Placement'!B:B, 'Vetting Master'!$C796)&gt;0, _xlfn.MAXIFS('SLCC Placement'!J:J, 'SLCC Placement'!B:B, 'Vetting Master'!$C796), IF($E796="", "", 0))</f>
        <v/>
      </c>
      <c r="K796" s="5" t="str">
        <f>IFERROR(IF(AND(MATCH(C796,'AP Credit'!B:B,0)&gt;0, MATCH("ENGL 1010",'AP Credit'!J:J,0)&gt;0),"Yes","No"), IF($E796="", " ", "No"))</f>
        <v xml:space="preserve"> </v>
      </c>
      <c r="L796" s="11" t="str" cm="1">
        <f t="array" ref="L796">IF($E796="", "", _xlfn.IFNA(_xlfn.IFS( J796&gt;599,  "1210 - Verify C or Better",  AND(J796&gt;499, OR(I796&gt;13, G796&gt;17)), "1060 - Verify C or Better", AND( OR(G796&gt;17, I796&gt;13), OR(H796&gt;22, J796&gt;399)), "1050 - Verify C or Better", OR( H796&gt;21, J796&gt;299), "1010/1030/1040", OR( H796&gt;19, J796&gt;299), "1010/1030", OR( H796&gt;18, J796&gt;299), "1030"), "Verify C or better in Secondary Math 1,2,3"))</f>
        <v/>
      </c>
      <c r="M796" s="4" t="str">
        <f>IFERROR(VLOOKUP($E796, 'HS Info'!$A:$E, 5, FALSE), IF($E796="", "", "Not in HS Info"))</f>
        <v/>
      </c>
      <c r="N796" s="5" t="str">
        <f>IFERROR(VLOOKUP($C796,Holds!$C:$K, 2, FALSE), IF($E796="", "", 0))</f>
        <v/>
      </c>
      <c r="O796" s="7" t="str">
        <f>IF($E796="", "", _xlfn.XLOOKUP(C796, 'SLCC Student'!H:H, 'SLCC Student'!P:P, "Not Found", 0, 1))</f>
        <v/>
      </c>
      <c r="P796" s="5" t="str">
        <f>IFERROR(VLOOKUP($E796, 'SLCC Student'!$A:$Q, 10, FALSE), IF($E796="", "", "Not Admitted"))</f>
        <v/>
      </c>
      <c r="Q796" s="5" t="str">
        <f>IFERROR(VLOOKUP($E796,'SLCC Student'!$A:$Q,12,FALSE),IF($E796="","", "NotAdmitted"))</f>
        <v/>
      </c>
    </row>
    <row r="797" spans="1:17" x14ac:dyDescent="0.2">
      <c r="A797" s="5" t="str">
        <f>IFERROR(VLOOKUP($E797,'HS Info'!$A:$D,2,FALSE),IF($E797="","","Not in HS Info"))</f>
        <v/>
      </c>
      <c r="B797" s="6" t="str">
        <f>IFERROR(VLOOKUP($C797, 'SLCC Student'!$H:$R, 11, FALSE), IF($E797="", "",  "Not yet admitted"))</f>
        <v/>
      </c>
      <c r="C797" s="5" t="str">
        <f>IFERROR(VLOOKUP($E797,'SLCC Student'!$A:$R,8,FALSE), IF($E797="", "", "Not yet admitted"))</f>
        <v/>
      </c>
      <c r="D797" s="5" t="str">
        <f>IFERROR(VLOOKUP($E797, 'HS Info'!$A:$D, 3, FALSE), IF($E797="", "",  "Not in HS Info"))</f>
        <v/>
      </c>
      <c r="E797" t="str">
        <f>IF(ISBLANK('HS Info'!A796), "", 'HS Info'!A796)</f>
        <v/>
      </c>
      <c r="F797" s="5" t="str">
        <f>IFERROR(VLOOKUP($E797, 'HS Info'!$A:$D, 4, FALSE), IF($E797="", "", "Not in HS Info"))</f>
        <v/>
      </c>
      <c r="G797" t="str">
        <f>IF(_xlfn.MAXIFS(ACT!$K:$K, ACT!$B:$B, 'Vetting Master'!$C797)&gt;0, _xlfn.MAXIFS(ACT!$K:$K, ACT!$B:$B, 'Vetting Master'!$C797), IF($E797="", "", 0))</f>
        <v/>
      </c>
      <c r="H797" t="str">
        <f>IF(_xlfn.MAXIFS(ACT!$J:$J, ACT!$B:$B, 'Vetting Master'!$C797)&gt;0, _xlfn.MAXIFS(ACT!$J:$J, ACT!$B:$B, 'Vetting Master'!$C797), IF($E797="", "", 0))</f>
        <v/>
      </c>
      <c r="I797" t="str">
        <f>IF(_xlfn.MAXIFS('SLCC Placement'!K:K, 'SLCC Placement'!B:B, 'Vetting Master'!$C797)&gt;0, _xlfn.MAXIFS('SLCC Placement'!K:K, 'SLCC Placement'!B:B, 'Vetting Master'!$C797), IF($E797="", "", 0))</f>
        <v/>
      </c>
      <c r="J797" t="str">
        <f>IF(_xlfn.MAXIFS('SLCC Placement'!J:J, 'SLCC Placement'!B:B, 'Vetting Master'!$C797)&gt;0, _xlfn.MAXIFS('SLCC Placement'!J:J, 'SLCC Placement'!B:B, 'Vetting Master'!$C797), IF($E797="", "", 0))</f>
        <v/>
      </c>
      <c r="K797" s="5" t="str">
        <f>IFERROR(IF(AND(MATCH(C797,'AP Credit'!B:B,0)&gt;0, MATCH("ENGL 1010",'AP Credit'!J:J,0)&gt;0),"Yes","No"), IF($E797="", " ", "No"))</f>
        <v xml:space="preserve"> </v>
      </c>
      <c r="L797" s="11" t="str" cm="1">
        <f t="array" ref="L797">IF($E797="", "", _xlfn.IFNA(_xlfn.IFS( J797&gt;599,  "1210 - Verify C or Better",  AND(J797&gt;499, OR(I797&gt;13, G797&gt;17)), "1060 - Verify C or Better", AND( OR(G797&gt;17, I797&gt;13), OR(H797&gt;22, J797&gt;399)), "1050 - Verify C or Better", OR( H797&gt;21, J797&gt;299), "1010/1030/1040", OR( H797&gt;19, J797&gt;299), "1010/1030", OR( H797&gt;18, J797&gt;299), "1030"), "Verify C or better in Secondary Math 1,2,3"))</f>
        <v/>
      </c>
      <c r="M797" s="4" t="str">
        <f>IFERROR(VLOOKUP($E797, 'HS Info'!$A:$E, 5, FALSE), IF($E797="", "", "Not in HS Info"))</f>
        <v/>
      </c>
      <c r="N797" s="5" t="str">
        <f>IFERROR(VLOOKUP($C797,Holds!$C:$K, 2, FALSE), IF($E797="", "", 0))</f>
        <v/>
      </c>
      <c r="O797" s="7" t="str">
        <f>IF($E797="", "", _xlfn.XLOOKUP(C797, 'SLCC Student'!H:H, 'SLCC Student'!P:P, "Not Found", 0, 1))</f>
        <v/>
      </c>
      <c r="P797" s="5" t="str">
        <f>IFERROR(VLOOKUP($E797, 'SLCC Student'!$A:$Q, 10, FALSE), IF($E797="", "", "Not Admitted"))</f>
        <v/>
      </c>
      <c r="Q797" s="5" t="str">
        <f>IFERROR(VLOOKUP($E797,'SLCC Student'!$A:$Q,12,FALSE),IF($E797="","", "NotAdmitted"))</f>
        <v/>
      </c>
    </row>
    <row r="798" spans="1:17" x14ac:dyDescent="0.2">
      <c r="A798" s="5" t="str">
        <f>IFERROR(VLOOKUP($E798,'HS Info'!$A:$D,2,FALSE),IF($E798="","","Not in HS Info"))</f>
        <v/>
      </c>
      <c r="B798" s="6" t="str">
        <f>IFERROR(VLOOKUP($C798, 'SLCC Student'!$H:$R, 11, FALSE), IF($E798="", "",  "Not yet admitted"))</f>
        <v/>
      </c>
      <c r="C798" s="5" t="str">
        <f>IFERROR(VLOOKUP($E798,'SLCC Student'!$A:$R,8,FALSE), IF($E798="", "", "Not yet admitted"))</f>
        <v/>
      </c>
      <c r="D798" s="5" t="str">
        <f>IFERROR(VLOOKUP($E798, 'HS Info'!$A:$D, 3, FALSE), IF($E798="", "",  "Not in HS Info"))</f>
        <v/>
      </c>
      <c r="E798" t="str">
        <f>IF(ISBLANK('HS Info'!A797), "", 'HS Info'!A797)</f>
        <v/>
      </c>
      <c r="F798" s="5" t="str">
        <f>IFERROR(VLOOKUP($E798, 'HS Info'!$A:$D, 4, FALSE), IF($E798="", "", "Not in HS Info"))</f>
        <v/>
      </c>
      <c r="G798" t="str">
        <f>IF(_xlfn.MAXIFS(ACT!$K:$K, ACT!$B:$B, 'Vetting Master'!$C798)&gt;0, _xlfn.MAXIFS(ACT!$K:$K, ACT!$B:$B, 'Vetting Master'!$C798), IF($E798="", "", 0))</f>
        <v/>
      </c>
      <c r="H798" t="str">
        <f>IF(_xlfn.MAXIFS(ACT!$J:$J, ACT!$B:$B, 'Vetting Master'!$C798)&gt;0, _xlfn.MAXIFS(ACT!$J:$J, ACT!$B:$B, 'Vetting Master'!$C798), IF($E798="", "", 0))</f>
        <v/>
      </c>
      <c r="I798" t="str">
        <f>IF(_xlfn.MAXIFS('SLCC Placement'!K:K, 'SLCC Placement'!B:B, 'Vetting Master'!$C798)&gt;0, _xlfn.MAXIFS('SLCC Placement'!K:K, 'SLCC Placement'!B:B, 'Vetting Master'!$C798), IF($E798="", "", 0))</f>
        <v/>
      </c>
      <c r="J798" t="str">
        <f>IF(_xlfn.MAXIFS('SLCC Placement'!J:J, 'SLCC Placement'!B:B, 'Vetting Master'!$C798)&gt;0, _xlfn.MAXIFS('SLCC Placement'!J:J, 'SLCC Placement'!B:B, 'Vetting Master'!$C798), IF($E798="", "", 0))</f>
        <v/>
      </c>
      <c r="K798" s="5" t="str">
        <f>IFERROR(IF(AND(MATCH(C798,'AP Credit'!B:B,0)&gt;0, MATCH("ENGL 1010",'AP Credit'!J:J,0)&gt;0),"Yes","No"), IF($E798="", " ", "No"))</f>
        <v xml:space="preserve"> </v>
      </c>
      <c r="L798" s="11" t="str" cm="1">
        <f t="array" ref="L798">IF($E798="", "", _xlfn.IFNA(_xlfn.IFS( J798&gt;599,  "1210 - Verify C or Better",  AND(J798&gt;499, OR(I798&gt;13, G798&gt;17)), "1060 - Verify C or Better", AND( OR(G798&gt;17, I798&gt;13), OR(H798&gt;22, J798&gt;399)), "1050 - Verify C or Better", OR( H798&gt;21, J798&gt;299), "1010/1030/1040", OR( H798&gt;19, J798&gt;299), "1010/1030", OR( H798&gt;18, J798&gt;299), "1030"), "Verify C or better in Secondary Math 1,2,3"))</f>
        <v/>
      </c>
      <c r="M798" s="4" t="str">
        <f>IFERROR(VLOOKUP($E798, 'HS Info'!$A:$E, 5, FALSE), IF($E798="", "", "Not in HS Info"))</f>
        <v/>
      </c>
      <c r="N798" s="5" t="str">
        <f>IFERROR(VLOOKUP($C798,Holds!$C:$K, 2, FALSE), IF($E798="", "", 0))</f>
        <v/>
      </c>
      <c r="O798" s="7" t="str">
        <f>IF($E798="", "", _xlfn.XLOOKUP(C798, 'SLCC Student'!H:H, 'SLCC Student'!P:P, "Not Found", 0, 1))</f>
        <v/>
      </c>
      <c r="P798" s="5" t="str">
        <f>IFERROR(VLOOKUP($E798, 'SLCC Student'!$A:$Q, 10, FALSE), IF($E798="", "", "Not Admitted"))</f>
        <v/>
      </c>
      <c r="Q798" s="5" t="str">
        <f>IFERROR(VLOOKUP($E798,'SLCC Student'!$A:$Q,12,FALSE),IF($E798="","", "NotAdmitted"))</f>
        <v/>
      </c>
    </row>
    <row r="799" spans="1:17" x14ac:dyDescent="0.2">
      <c r="A799" s="5" t="str">
        <f>IFERROR(VLOOKUP($E799,'HS Info'!$A:$D,2,FALSE),IF($E799="","","Not in HS Info"))</f>
        <v/>
      </c>
      <c r="B799" s="6" t="str">
        <f>IFERROR(VLOOKUP($C799, 'SLCC Student'!$H:$R, 11, FALSE), IF($E799="", "",  "Not yet admitted"))</f>
        <v/>
      </c>
      <c r="C799" s="5" t="str">
        <f>IFERROR(VLOOKUP($E799,'SLCC Student'!$A:$R,8,FALSE), IF($E799="", "", "Not yet admitted"))</f>
        <v/>
      </c>
      <c r="D799" s="5" t="str">
        <f>IFERROR(VLOOKUP($E799, 'HS Info'!$A:$D, 3, FALSE), IF($E799="", "",  "Not in HS Info"))</f>
        <v/>
      </c>
      <c r="E799" t="str">
        <f>IF(ISBLANK('HS Info'!A798), "", 'HS Info'!A798)</f>
        <v/>
      </c>
      <c r="F799" s="5" t="str">
        <f>IFERROR(VLOOKUP($E799, 'HS Info'!$A:$D, 4, FALSE), IF($E799="", "", "Not in HS Info"))</f>
        <v/>
      </c>
      <c r="G799" t="str">
        <f>IF(_xlfn.MAXIFS(ACT!$K:$K, ACT!$B:$B, 'Vetting Master'!$C799)&gt;0, _xlfn.MAXIFS(ACT!$K:$K, ACT!$B:$B, 'Vetting Master'!$C799), IF($E799="", "", 0))</f>
        <v/>
      </c>
      <c r="H799" t="str">
        <f>IF(_xlfn.MAXIFS(ACT!$J:$J, ACT!$B:$B, 'Vetting Master'!$C799)&gt;0, _xlfn.MAXIFS(ACT!$J:$J, ACT!$B:$B, 'Vetting Master'!$C799), IF($E799="", "", 0))</f>
        <v/>
      </c>
      <c r="I799" t="str">
        <f>IF(_xlfn.MAXIFS('SLCC Placement'!K:K, 'SLCC Placement'!B:B, 'Vetting Master'!$C799)&gt;0, _xlfn.MAXIFS('SLCC Placement'!K:K, 'SLCC Placement'!B:B, 'Vetting Master'!$C799), IF($E799="", "", 0))</f>
        <v/>
      </c>
      <c r="J799" t="str">
        <f>IF(_xlfn.MAXIFS('SLCC Placement'!J:J, 'SLCC Placement'!B:B, 'Vetting Master'!$C799)&gt;0, _xlfn.MAXIFS('SLCC Placement'!J:J, 'SLCC Placement'!B:B, 'Vetting Master'!$C799), IF($E799="", "", 0))</f>
        <v/>
      </c>
      <c r="K799" s="5" t="str">
        <f>IFERROR(IF(AND(MATCH(C799,'AP Credit'!B:B,0)&gt;0, MATCH("ENGL 1010",'AP Credit'!J:J,0)&gt;0),"Yes","No"), IF($E799="", " ", "No"))</f>
        <v xml:space="preserve"> </v>
      </c>
      <c r="L799" s="11" t="str" cm="1">
        <f t="array" ref="L799">IF($E799="", "", _xlfn.IFNA(_xlfn.IFS( J799&gt;599,  "1210 - Verify C or Better",  AND(J799&gt;499, OR(I799&gt;13, G799&gt;17)), "1060 - Verify C or Better", AND( OR(G799&gt;17, I799&gt;13), OR(H799&gt;22, J799&gt;399)), "1050 - Verify C or Better", OR( H799&gt;21, J799&gt;299), "1010/1030/1040", OR( H799&gt;19, J799&gt;299), "1010/1030", OR( H799&gt;18, J799&gt;299), "1030"), "Verify C or better in Secondary Math 1,2,3"))</f>
        <v/>
      </c>
      <c r="M799" s="4" t="str">
        <f>IFERROR(VLOOKUP($E799, 'HS Info'!$A:$E, 5, FALSE), IF($E799="", "", "Not in HS Info"))</f>
        <v/>
      </c>
      <c r="N799" s="5" t="str">
        <f>IFERROR(VLOOKUP($C799,Holds!$C:$K, 2, FALSE), IF($E799="", "", 0))</f>
        <v/>
      </c>
      <c r="O799" s="7" t="str">
        <f>IF($E799="", "", _xlfn.XLOOKUP(C799, 'SLCC Student'!H:H, 'SLCC Student'!P:P, "Not Found", 0, 1))</f>
        <v/>
      </c>
      <c r="P799" s="5" t="str">
        <f>IFERROR(VLOOKUP($E799, 'SLCC Student'!$A:$Q, 10, FALSE), IF($E799="", "", "Not Admitted"))</f>
        <v/>
      </c>
      <c r="Q799" s="5" t="str">
        <f>IFERROR(VLOOKUP($E799,'SLCC Student'!$A:$Q,12,FALSE),IF($E799="","", "NotAdmitted"))</f>
        <v/>
      </c>
    </row>
    <row r="800" spans="1:17" x14ac:dyDescent="0.2">
      <c r="A800" s="5" t="str">
        <f>IFERROR(VLOOKUP($E800,'HS Info'!$A:$D,2,FALSE),IF($E800="","","Not in HS Info"))</f>
        <v/>
      </c>
      <c r="B800" s="6" t="str">
        <f>IFERROR(VLOOKUP($C800, 'SLCC Student'!$H:$R, 11, FALSE), IF($E800="", "",  "Not yet admitted"))</f>
        <v/>
      </c>
      <c r="C800" s="5" t="str">
        <f>IFERROR(VLOOKUP($E800,'SLCC Student'!$A:$R,8,FALSE), IF($E800="", "", "Not yet admitted"))</f>
        <v/>
      </c>
      <c r="D800" s="5" t="str">
        <f>IFERROR(VLOOKUP($E800, 'HS Info'!$A:$D, 3, FALSE), IF($E800="", "",  "Not in HS Info"))</f>
        <v/>
      </c>
      <c r="E800" t="str">
        <f>IF(ISBLANK('HS Info'!A799), "", 'HS Info'!A799)</f>
        <v/>
      </c>
      <c r="F800" s="5" t="str">
        <f>IFERROR(VLOOKUP($E800, 'HS Info'!$A:$D, 4, FALSE), IF($E800="", "", "Not in HS Info"))</f>
        <v/>
      </c>
      <c r="G800" t="str">
        <f>IF(_xlfn.MAXIFS(ACT!$K:$K, ACT!$B:$B, 'Vetting Master'!$C800)&gt;0, _xlfn.MAXIFS(ACT!$K:$K, ACT!$B:$B, 'Vetting Master'!$C800), IF($E800="", "", 0))</f>
        <v/>
      </c>
      <c r="H800" t="str">
        <f>IF(_xlfn.MAXIFS(ACT!$J:$J, ACT!$B:$B, 'Vetting Master'!$C800)&gt;0, _xlfn.MAXIFS(ACT!$J:$J, ACT!$B:$B, 'Vetting Master'!$C800), IF($E800="", "", 0))</f>
        <v/>
      </c>
      <c r="I800" t="str">
        <f>IF(_xlfn.MAXIFS('SLCC Placement'!K:K, 'SLCC Placement'!B:B, 'Vetting Master'!$C800)&gt;0, _xlfn.MAXIFS('SLCC Placement'!K:K, 'SLCC Placement'!B:B, 'Vetting Master'!$C800), IF($E800="", "", 0))</f>
        <v/>
      </c>
      <c r="J800" t="str">
        <f>IF(_xlfn.MAXIFS('SLCC Placement'!J:J, 'SLCC Placement'!B:B, 'Vetting Master'!$C800)&gt;0, _xlfn.MAXIFS('SLCC Placement'!J:J, 'SLCC Placement'!B:B, 'Vetting Master'!$C800), IF($E800="", "", 0))</f>
        <v/>
      </c>
      <c r="K800" s="5" t="str">
        <f>IFERROR(IF(AND(MATCH(C800,'AP Credit'!B:B,0)&gt;0, MATCH("ENGL 1010",'AP Credit'!J:J,0)&gt;0),"Yes","No"), IF($E800="", " ", "No"))</f>
        <v xml:space="preserve"> </v>
      </c>
      <c r="L800" s="11" t="str" cm="1">
        <f t="array" ref="L800">IF($E800="", "", _xlfn.IFNA(_xlfn.IFS( J800&gt;599,  "1210 - Verify C or Better",  AND(J800&gt;499, OR(I800&gt;13, G800&gt;17)), "1060 - Verify C or Better", AND( OR(G800&gt;17, I800&gt;13), OR(H800&gt;22, J800&gt;399)), "1050 - Verify C or Better", OR( H800&gt;21, J800&gt;299), "1010/1030/1040", OR( H800&gt;19, J800&gt;299), "1010/1030", OR( H800&gt;18, J800&gt;299), "1030"), "Verify C or better in Secondary Math 1,2,3"))</f>
        <v/>
      </c>
      <c r="M800" s="4" t="str">
        <f>IFERROR(VLOOKUP($E800, 'HS Info'!$A:$E, 5, FALSE), IF($E800="", "", "Not in HS Info"))</f>
        <v/>
      </c>
      <c r="N800" s="5" t="str">
        <f>IFERROR(VLOOKUP($C800,Holds!$C:$K, 2, FALSE), IF($E800="", "", 0))</f>
        <v/>
      </c>
      <c r="O800" s="7" t="str">
        <f>IF($E800="", "", _xlfn.XLOOKUP(C800, 'SLCC Student'!H:H, 'SLCC Student'!P:P, "Not Found", 0, 1))</f>
        <v/>
      </c>
      <c r="P800" s="5" t="str">
        <f>IFERROR(VLOOKUP($E800, 'SLCC Student'!$A:$Q, 10, FALSE), IF($E800="", "", "Not Admitted"))</f>
        <v/>
      </c>
      <c r="Q800" s="5" t="str">
        <f>IFERROR(VLOOKUP($E800,'SLCC Student'!$A:$Q,12,FALSE),IF($E800="","", "NotAdmitted"))</f>
        <v/>
      </c>
    </row>
    <row r="801" spans="1:17" x14ac:dyDescent="0.2">
      <c r="A801" s="5" t="str">
        <f>IFERROR(VLOOKUP($E801,'HS Info'!$A:$D,2,FALSE),IF($E801="","","Not in HS Info"))</f>
        <v/>
      </c>
      <c r="B801" s="6" t="str">
        <f>IFERROR(VLOOKUP($C801, 'SLCC Student'!$H:$R, 11, FALSE), IF($E801="", "",  "Not yet admitted"))</f>
        <v/>
      </c>
      <c r="C801" s="5" t="str">
        <f>IFERROR(VLOOKUP($E801,'SLCC Student'!$A:$R,8,FALSE), IF($E801="", "", "Not yet admitted"))</f>
        <v/>
      </c>
      <c r="D801" s="5" t="str">
        <f>IFERROR(VLOOKUP($E801, 'HS Info'!$A:$D, 3, FALSE), IF($E801="", "",  "Not in HS Info"))</f>
        <v/>
      </c>
      <c r="E801" t="str">
        <f>IF(ISBLANK('HS Info'!A800), "", 'HS Info'!A800)</f>
        <v/>
      </c>
      <c r="F801" s="5" t="str">
        <f>IFERROR(VLOOKUP($E801, 'HS Info'!$A:$D, 4, FALSE), IF($E801="", "", "Not in HS Info"))</f>
        <v/>
      </c>
      <c r="G801" t="str">
        <f>IF(_xlfn.MAXIFS(ACT!$K:$K, ACT!$B:$B, 'Vetting Master'!$C801)&gt;0, _xlfn.MAXIFS(ACT!$K:$K, ACT!$B:$B, 'Vetting Master'!$C801), IF($E801="", "", 0))</f>
        <v/>
      </c>
      <c r="H801" t="str">
        <f>IF(_xlfn.MAXIFS(ACT!$J:$J, ACT!$B:$B, 'Vetting Master'!$C801)&gt;0, _xlfn.MAXIFS(ACT!$J:$J, ACT!$B:$B, 'Vetting Master'!$C801), IF($E801="", "", 0))</f>
        <v/>
      </c>
      <c r="I801" t="str">
        <f>IF(_xlfn.MAXIFS('SLCC Placement'!K:K, 'SLCC Placement'!B:B, 'Vetting Master'!$C801)&gt;0, _xlfn.MAXIFS('SLCC Placement'!K:K, 'SLCC Placement'!B:B, 'Vetting Master'!$C801), IF($E801="", "", 0))</f>
        <v/>
      </c>
      <c r="J801" t="str">
        <f>IF(_xlfn.MAXIFS('SLCC Placement'!J:J, 'SLCC Placement'!B:B, 'Vetting Master'!$C801)&gt;0, _xlfn.MAXIFS('SLCC Placement'!J:J, 'SLCC Placement'!B:B, 'Vetting Master'!$C801), IF($E801="", "", 0))</f>
        <v/>
      </c>
      <c r="K801" s="5" t="str">
        <f>IFERROR(IF(AND(MATCH(C801,'AP Credit'!B:B,0)&gt;0, MATCH("ENGL 1010",'AP Credit'!J:J,0)&gt;0),"Yes","No"), IF($E801="", " ", "No"))</f>
        <v xml:space="preserve"> </v>
      </c>
      <c r="L801" s="11" t="str" cm="1">
        <f t="array" ref="L801">IF($E801="", "", _xlfn.IFNA(_xlfn.IFS( J801&gt;599,  "1210 - Verify C or Better",  AND(J801&gt;499, OR(I801&gt;13, G801&gt;17)), "1060 - Verify C or Better", AND( OR(G801&gt;17, I801&gt;13), OR(H801&gt;22, J801&gt;399)), "1050 - Verify C or Better", OR( H801&gt;21, J801&gt;299), "1010/1030/1040", OR( H801&gt;19, J801&gt;299), "1010/1030", OR( H801&gt;18, J801&gt;299), "1030"), "Verify C or better in Secondary Math 1,2,3"))</f>
        <v/>
      </c>
      <c r="M801" s="4" t="str">
        <f>IFERROR(VLOOKUP($E801, 'HS Info'!$A:$E, 5, FALSE), IF($E801="", "", "Not in HS Info"))</f>
        <v/>
      </c>
      <c r="N801" s="5" t="str">
        <f>IFERROR(VLOOKUP($C801,Holds!$C:$K, 2, FALSE), IF($E801="", "", 0))</f>
        <v/>
      </c>
      <c r="O801" s="7" t="str">
        <f>IF($E801="", "", _xlfn.XLOOKUP(C801, 'SLCC Student'!H:H, 'SLCC Student'!P:P, "Not Found", 0, 1))</f>
        <v/>
      </c>
      <c r="P801" s="5" t="str">
        <f>IFERROR(VLOOKUP($E801, 'SLCC Student'!$A:$Q, 10, FALSE), IF($E801="", "", "Not Admitted"))</f>
        <v/>
      </c>
      <c r="Q801" s="5" t="str">
        <f>IFERROR(VLOOKUP($E801,'SLCC Student'!$A:$Q,12,FALSE),IF($E801="","", "NotAdmitted"))</f>
        <v/>
      </c>
    </row>
    <row r="802" spans="1:17" x14ac:dyDescent="0.2">
      <c r="A802" s="5" t="str">
        <f>IFERROR(VLOOKUP($E802,'HS Info'!$A:$D,2,FALSE),IF($E802="","","Not in HS Info"))</f>
        <v/>
      </c>
      <c r="B802" s="6" t="str">
        <f>IFERROR(VLOOKUP($C802, 'SLCC Student'!$H:$R, 11, FALSE), IF($E802="", "",  "Not yet admitted"))</f>
        <v/>
      </c>
      <c r="C802" s="5" t="str">
        <f>IFERROR(VLOOKUP($E802,'SLCC Student'!$A:$R,8,FALSE), IF($E802="", "", "Not yet admitted"))</f>
        <v/>
      </c>
      <c r="D802" s="5" t="str">
        <f>IFERROR(VLOOKUP($E802, 'HS Info'!$A:$D, 3, FALSE), IF($E802="", "",  "Not in HS Info"))</f>
        <v/>
      </c>
      <c r="E802" t="str">
        <f>IF(ISBLANK('HS Info'!A801), "", 'HS Info'!A801)</f>
        <v/>
      </c>
      <c r="F802" s="5" t="str">
        <f>IFERROR(VLOOKUP($E802, 'HS Info'!$A:$D, 4, FALSE), IF($E802="", "", "Not in HS Info"))</f>
        <v/>
      </c>
      <c r="G802" t="str">
        <f>IF(_xlfn.MAXIFS(ACT!$K:$K, ACT!$B:$B, 'Vetting Master'!$C802)&gt;0, _xlfn.MAXIFS(ACT!$K:$K, ACT!$B:$B, 'Vetting Master'!$C802), IF($E802="", "", 0))</f>
        <v/>
      </c>
      <c r="H802" t="str">
        <f>IF(_xlfn.MAXIFS(ACT!$J:$J, ACT!$B:$B, 'Vetting Master'!$C802)&gt;0, _xlfn.MAXIFS(ACT!$J:$J, ACT!$B:$B, 'Vetting Master'!$C802), IF($E802="", "", 0))</f>
        <v/>
      </c>
      <c r="I802" t="str">
        <f>IF(_xlfn.MAXIFS('SLCC Placement'!K:K, 'SLCC Placement'!B:B, 'Vetting Master'!$C802)&gt;0, _xlfn.MAXIFS('SLCC Placement'!K:K, 'SLCC Placement'!B:B, 'Vetting Master'!$C802), IF($E802="", "", 0))</f>
        <v/>
      </c>
      <c r="J802" t="str">
        <f>IF(_xlfn.MAXIFS('SLCC Placement'!J:J, 'SLCC Placement'!B:B, 'Vetting Master'!$C802)&gt;0, _xlfn.MAXIFS('SLCC Placement'!J:J, 'SLCC Placement'!B:B, 'Vetting Master'!$C802), IF($E802="", "", 0))</f>
        <v/>
      </c>
      <c r="K802" s="5" t="str">
        <f>IFERROR(IF(AND(MATCH(C802,'AP Credit'!B:B,0)&gt;0, MATCH("ENGL 1010",'AP Credit'!J:J,0)&gt;0),"Yes","No"), IF($E802="", " ", "No"))</f>
        <v xml:space="preserve"> </v>
      </c>
      <c r="L802" s="11" t="str" cm="1">
        <f t="array" ref="L802">IF($E802="", "", _xlfn.IFNA(_xlfn.IFS( J802&gt;599,  "1210 - Verify C or Better",  AND(J802&gt;499, OR(I802&gt;13, G802&gt;17)), "1060 - Verify C or Better", AND( OR(G802&gt;17, I802&gt;13), OR(H802&gt;22, J802&gt;399)), "1050 - Verify C or Better", OR( H802&gt;21, J802&gt;299), "1010/1030/1040", OR( H802&gt;19, J802&gt;299), "1010/1030", OR( H802&gt;18, J802&gt;299), "1030"), "Verify C or better in Secondary Math 1,2,3"))</f>
        <v/>
      </c>
      <c r="M802" s="4" t="str">
        <f>IFERROR(VLOOKUP($E802, 'HS Info'!$A:$E, 5, FALSE), IF($E802="", "", "Not in HS Info"))</f>
        <v/>
      </c>
      <c r="N802" s="5" t="str">
        <f>IFERROR(VLOOKUP($C802,Holds!$C:$K, 2, FALSE), IF($E802="", "", 0))</f>
        <v/>
      </c>
      <c r="O802" s="7" t="str">
        <f>IF($E802="", "", _xlfn.XLOOKUP(C802, 'SLCC Student'!H:H, 'SLCC Student'!P:P, "Not Found", 0, 1))</f>
        <v/>
      </c>
      <c r="P802" s="5" t="str">
        <f>IFERROR(VLOOKUP($E802, 'SLCC Student'!$A:$Q, 10, FALSE), IF($E802="", "", "Not Admitted"))</f>
        <v/>
      </c>
      <c r="Q802" s="5" t="str">
        <f>IFERROR(VLOOKUP($E802,'SLCC Student'!$A:$Q,12,FALSE),IF($E802="","", "NotAdmitted"))</f>
        <v/>
      </c>
    </row>
    <row r="803" spans="1:17" x14ac:dyDescent="0.2">
      <c r="A803" s="5" t="str">
        <f>IFERROR(VLOOKUP($E803,'HS Info'!$A:$D,2,FALSE),IF($E803="","","Not in HS Info"))</f>
        <v/>
      </c>
      <c r="B803" s="6" t="str">
        <f>IFERROR(VLOOKUP($C803, 'SLCC Student'!$H:$R, 11, FALSE), IF($E803="", "",  "Not yet admitted"))</f>
        <v/>
      </c>
      <c r="C803" s="5" t="str">
        <f>IFERROR(VLOOKUP($E803,'SLCC Student'!$A:$R,8,FALSE), IF($E803="", "", "Not yet admitted"))</f>
        <v/>
      </c>
      <c r="D803" s="5" t="str">
        <f>IFERROR(VLOOKUP($E803, 'HS Info'!$A:$D, 3, FALSE), IF($E803="", "",  "Not in HS Info"))</f>
        <v/>
      </c>
      <c r="E803" t="str">
        <f>IF(ISBLANK('HS Info'!A802), "", 'HS Info'!A802)</f>
        <v/>
      </c>
      <c r="F803" s="5" t="str">
        <f>IFERROR(VLOOKUP($E803, 'HS Info'!$A:$D, 4, FALSE), IF($E803="", "", "Not in HS Info"))</f>
        <v/>
      </c>
      <c r="G803" t="str">
        <f>IF(_xlfn.MAXIFS(ACT!$K:$K, ACT!$B:$B, 'Vetting Master'!$C803)&gt;0, _xlfn.MAXIFS(ACT!$K:$K, ACT!$B:$B, 'Vetting Master'!$C803), IF($E803="", "", 0))</f>
        <v/>
      </c>
      <c r="H803" t="str">
        <f>IF(_xlfn.MAXIFS(ACT!$J:$J, ACT!$B:$B, 'Vetting Master'!$C803)&gt;0, _xlfn.MAXIFS(ACT!$J:$J, ACT!$B:$B, 'Vetting Master'!$C803), IF($E803="", "", 0))</f>
        <v/>
      </c>
      <c r="I803" t="str">
        <f>IF(_xlfn.MAXIFS('SLCC Placement'!K:K, 'SLCC Placement'!B:B, 'Vetting Master'!$C803)&gt;0, _xlfn.MAXIFS('SLCC Placement'!K:K, 'SLCC Placement'!B:B, 'Vetting Master'!$C803), IF($E803="", "", 0))</f>
        <v/>
      </c>
      <c r="J803" t="str">
        <f>IF(_xlfn.MAXIFS('SLCC Placement'!J:J, 'SLCC Placement'!B:B, 'Vetting Master'!$C803)&gt;0, _xlfn.MAXIFS('SLCC Placement'!J:J, 'SLCC Placement'!B:B, 'Vetting Master'!$C803), IF($E803="", "", 0))</f>
        <v/>
      </c>
      <c r="K803" s="5" t="str">
        <f>IFERROR(IF(AND(MATCH(C803,'AP Credit'!B:B,0)&gt;0, MATCH("ENGL 1010",'AP Credit'!J:J,0)&gt;0),"Yes","No"), IF($E803="", " ", "No"))</f>
        <v xml:space="preserve"> </v>
      </c>
      <c r="L803" s="11" t="str" cm="1">
        <f t="array" ref="L803">IF($E803="", "", _xlfn.IFNA(_xlfn.IFS( J803&gt;599,  "1210 - Verify C or Better",  AND(J803&gt;499, OR(I803&gt;13, G803&gt;17)), "1060 - Verify C or Better", AND( OR(G803&gt;17, I803&gt;13), OR(H803&gt;22, J803&gt;399)), "1050 - Verify C or Better", OR( H803&gt;21, J803&gt;299), "1010/1030/1040", OR( H803&gt;19, J803&gt;299), "1010/1030", OR( H803&gt;18, J803&gt;299), "1030"), "Verify C or better in Secondary Math 1,2,3"))</f>
        <v/>
      </c>
      <c r="M803" s="4" t="str">
        <f>IFERROR(VLOOKUP($E803, 'HS Info'!$A:$E, 5, FALSE), IF($E803="", "", "Not in HS Info"))</f>
        <v/>
      </c>
      <c r="N803" s="5" t="str">
        <f>IFERROR(VLOOKUP($C803,Holds!$C:$K, 2, FALSE), IF($E803="", "", 0))</f>
        <v/>
      </c>
      <c r="O803" s="7" t="str">
        <f>IF($E803="", "", _xlfn.XLOOKUP(C803, 'SLCC Student'!H:H, 'SLCC Student'!P:P, "Not Found", 0, 1))</f>
        <v/>
      </c>
      <c r="P803" s="5" t="str">
        <f>IFERROR(VLOOKUP($E803, 'SLCC Student'!$A:$Q, 10, FALSE), IF($E803="", "", "Not Admitted"))</f>
        <v/>
      </c>
      <c r="Q803" s="5" t="str">
        <f>IFERROR(VLOOKUP($E803,'SLCC Student'!$A:$Q,12,FALSE),IF($E803="","", "NotAdmitted"))</f>
        <v/>
      </c>
    </row>
    <row r="804" spans="1:17" x14ac:dyDescent="0.2">
      <c r="A804" s="5" t="str">
        <f>IFERROR(VLOOKUP($E804,'HS Info'!$A:$D,2,FALSE),IF($E804="","","Not in HS Info"))</f>
        <v/>
      </c>
      <c r="B804" s="6" t="str">
        <f>IFERROR(VLOOKUP($C804, 'SLCC Student'!$H:$R, 11, FALSE), IF($E804="", "",  "Not yet admitted"))</f>
        <v/>
      </c>
      <c r="C804" s="5" t="str">
        <f>IFERROR(VLOOKUP($E804,'SLCC Student'!$A:$R,8,FALSE), IF($E804="", "", "Not yet admitted"))</f>
        <v/>
      </c>
      <c r="D804" s="5" t="str">
        <f>IFERROR(VLOOKUP($E804, 'HS Info'!$A:$D, 3, FALSE), IF($E804="", "",  "Not in HS Info"))</f>
        <v/>
      </c>
      <c r="E804" t="str">
        <f>IF(ISBLANK('HS Info'!A803), "", 'HS Info'!A803)</f>
        <v/>
      </c>
      <c r="F804" s="5" t="str">
        <f>IFERROR(VLOOKUP($E804, 'HS Info'!$A:$D, 4, FALSE), IF($E804="", "", "Not in HS Info"))</f>
        <v/>
      </c>
      <c r="G804" t="str">
        <f>IF(_xlfn.MAXIFS(ACT!$K:$K, ACT!$B:$B, 'Vetting Master'!$C804)&gt;0, _xlfn.MAXIFS(ACT!$K:$K, ACT!$B:$B, 'Vetting Master'!$C804), IF($E804="", "", 0))</f>
        <v/>
      </c>
      <c r="H804" t="str">
        <f>IF(_xlfn.MAXIFS(ACT!$J:$J, ACT!$B:$B, 'Vetting Master'!$C804)&gt;0, _xlfn.MAXIFS(ACT!$J:$J, ACT!$B:$B, 'Vetting Master'!$C804), IF($E804="", "", 0))</f>
        <v/>
      </c>
      <c r="I804" t="str">
        <f>IF(_xlfn.MAXIFS('SLCC Placement'!K:K, 'SLCC Placement'!B:B, 'Vetting Master'!$C804)&gt;0, _xlfn.MAXIFS('SLCC Placement'!K:K, 'SLCC Placement'!B:B, 'Vetting Master'!$C804), IF($E804="", "", 0))</f>
        <v/>
      </c>
      <c r="J804" t="str">
        <f>IF(_xlfn.MAXIFS('SLCC Placement'!J:J, 'SLCC Placement'!B:B, 'Vetting Master'!$C804)&gt;0, _xlfn.MAXIFS('SLCC Placement'!J:J, 'SLCC Placement'!B:B, 'Vetting Master'!$C804), IF($E804="", "", 0))</f>
        <v/>
      </c>
      <c r="K804" s="5" t="str">
        <f>IFERROR(IF(AND(MATCH(C804,'AP Credit'!B:B,0)&gt;0, MATCH("ENGL 1010",'AP Credit'!J:J,0)&gt;0),"Yes","No"), IF($E804="", " ", "No"))</f>
        <v xml:space="preserve"> </v>
      </c>
      <c r="L804" s="11" t="str" cm="1">
        <f t="array" ref="L804">IF($E804="", "", _xlfn.IFNA(_xlfn.IFS( J804&gt;599,  "1210 - Verify C or Better",  AND(J804&gt;499, OR(I804&gt;13, G804&gt;17)), "1060 - Verify C or Better", AND( OR(G804&gt;17, I804&gt;13), OR(H804&gt;22, J804&gt;399)), "1050 - Verify C or Better", OR( H804&gt;21, J804&gt;299), "1010/1030/1040", OR( H804&gt;19, J804&gt;299), "1010/1030", OR( H804&gt;18, J804&gt;299), "1030"), "Verify C or better in Secondary Math 1,2,3"))</f>
        <v/>
      </c>
      <c r="M804" s="4" t="str">
        <f>IFERROR(VLOOKUP($E804, 'HS Info'!$A:$E, 5, FALSE), IF($E804="", "", "Not in HS Info"))</f>
        <v/>
      </c>
      <c r="N804" s="5" t="str">
        <f>IFERROR(VLOOKUP($C804,Holds!$C:$K, 2, FALSE), IF($E804="", "", 0))</f>
        <v/>
      </c>
      <c r="O804" s="7" t="str">
        <f>IF($E804="", "", _xlfn.XLOOKUP(C804, 'SLCC Student'!H:H, 'SLCC Student'!P:P, "Not Found", 0, 1))</f>
        <v/>
      </c>
      <c r="P804" s="5" t="str">
        <f>IFERROR(VLOOKUP($E804, 'SLCC Student'!$A:$Q, 10, FALSE), IF($E804="", "", "Not Admitted"))</f>
        <v/>
      </c>
      <c r="Q804" s="5" t="str">
        <f>IFERROR(VLOOKUP($E804,'SLCC Student'!$A:$Q,12,FALSE),IF($E804="","", "NotAdmitted"))</f>
        <v/>
      </c>
    </row>
    <row r="805" spans="1:17" x14ac:dyDescent="0.2">
      <c r="A805" s="5" t="str">
        <f>IFERROR(VLOOKUP($E805,'HS Info'!$A:$D,2,FALSE),IF($E805="","","Not in HS Info"))</f>
        <v/>
      </c>
      <c r="B805" s="6" t="str">
        <f>IFERROR(VLOOKUP($C805, 'SLCC Student'!$H:$R, 11, FALSE), IF($E805="", "",  "Not yet admitted"))</f>
        <v/>
      </c>
      <c r="C805" s="5" t="str">
        <f>IFERROR(VLOOKUP($E805,'SLCC Student'!$A:$R,8,FALSE), IF($E805="", "", "Not yet admitted"))</f>
        <v/>
      </c>
      <c r="D805" s="5" t="str">
        <f>IFERROR(VLOOKUP($E805, 'HS Info'!$A:$D, 3, FALSE), IF($E805="", "",  "Not in HS Info"))</f>
        <v/>
      </c>
      <c r="E805" t="str">
        <f>IF(ISBLANK('HS Info'!A804), "", 'HS Info'!A804)</f>
        <v/>
      </c>
      <c r="F805" s="5" t="str">
        <f>IFERROR(VLOOKUP($E805, 'HS Info'!$A:$D, 4, FALSE), IF($E805="", "", "Not in HS Info"))</f>
        <v/>
      </c>
      <c r="G805" t="str">
        <f>IF(_xlfn.MAXIFS(ACT!$K:$K, ACT!$B:$B, 'Vetting Master'!$C805)&gt;0, _xlfn.MAXIFS(ACT!$K:$K, ACT!$B:$B, 'Vetting Master'!$C805), IF($E805="", "", 0))</f>
        <v/>
      </c>
      <c r="H805" t="str">
        <f>IF(_xlfn.MAXIFS(ACT!$J:$J, ACT!$B:$B, 'Vetting Master'!$C805)&gt;0, _xlfn.MAXIFS(ACT!$J:$J, ACT!$B:$B, 'Vetting Master'!$C805), IF($E805="", "", 0))</f>
        <v/>
      </c>
      <c r="I805" t="str">
        <f>IF(_xlfn.MAXIFS('SLCC Placement'!K:K, 'SLCC Placement'!B:B, 'Vetting Master'!$C805)&gt;0, _xlfn.MAXIFS('SLCC Placement'!K:K, 'SLCC Placement'!B:B, 'Vetting Master'!$C805), IF($E805="", "", 0))</f>
        <v/>
      </c>
      <c r="J805" t="str">
        <f>IF(_xlfn.MAXIFS('SLCC Placement'!J:J, 'SLCC Placement'!B:B, 'Vetting Master'!$C805)&gt;0, _xlfn.MAXIFS('SLCC Placement'!J:J, 'SLCC Placement'!B:B, 'Vetting Master'!$C805), IF($E805="", "", 0))</f>
        <v/>
      </c>
      <c r="K805" s="5" t="str">
        <f>IFERROR(IF(AND(MATCH(C805,'AP Credit'!B:B,0)&gt;0, MATCH("ENGL 1010",'AP Credit'!J:J,0)&gt;0),"Yes","No"), IF($E805="", " ", "No"))</f>
        <v xml:space="preserve"> </v>
      </c>
      <c r="L805" s="11" t="str" cm="1">
        <f t="array" ref="L805">IF($E805="", "", _xlfn.IFNA(_xlfn.IFS( J805&gt;599,  "1210 - Verify C or Better",  AND(J805&gt;499, OR(I805&gt;13, G805&gt;17)), "1060 - Verify C or Better", AND( OR(G805&gt;17, I805&gt;13), OR(H805&gt;22, J805&gt;399)), "1050 - Verify C or Better", OR( H805&gt;21, J805&gt;299), "1010/1030/1040", OR( H805&gt;19, J805&gt;299), "1010/1030", OR( H805&gt;18, J805&gt;299), "1030"), "Verify C or better in Secondary Math 1,2,3"))</f>
        <v/>
      </c>
      <c r="M805" s="4" t="str">
        <f>IFERROR(VLOOKUP($E805, 'HS Info'!$A:$E, 5, FALSE), IF($E805="", "", "Not in HS Info"))</f>
        <v/>
      </c>
      <c r="N805" s="5" t="str">
        <f>IFERROR(VLOOKUP($C805,Holds!$C:$K, 2, FALSE), IF($E805="", "", 0))</f>
        <v/>
      </c>
      <c r="O805" s="7" t="str">
        <f>IF($E805="", "", _xlfn.XLOOKUP(C805, 'SLCC Student'!H:H, 'SLCC Student'!P:P, "Not Found", 0, 1))</f>
        <v/>
      </c>
      <c r="P805" s="5" t="str">
        <f>IFERROR(VLOOKUP($E805, 'SLCC Student'!$A:$Q, 10, FALSE), IF($E805="", "", "Not Admitted"))</f>
        <v/>
      </c>
      <c r="Q805" s="5" t="str">
        <f>IFERROR(VLOOKUP($E805,'SLCC Student'!$A:$Q,12,FALSE),IF($E805="","", "NotAdmitted"))</f>
        <v/>
      </c>
    </row>
    <row r="806" spans="1:17" x14ac:dyDescent="0.2">
      <c r="A806" s="5" t="str">
        <f>IFERROR(VLOOKUP($E806,'HS Info'!$A:$D,2,FALSE),IF($E806="","","Not in HS Info"))</f>
        <v/>
      </c>
      <c r="B806" s="6" t="str">
        <f>IFERROR(VLOOKUP($C806, 'SLCC Student'!$H:$R, 11, FALSE), IF($E806="", "",  "Not yet admitted"))</f>
        <v/>
      </c>
      <c r="C806" s="5" t="str">
        <f>IFERROR(VLOOKUP($E806,'SLCC Student'!$A:$R,8,FALSE), IF($E806="", "", "Not yet admitted"))</f>
        <v/>
      </c>
      <c r="D806" s="5" t="str">
        <f>IFERROR(VLOOKUP($E806, 'HS Info'!$A:$D, 3, FALSE), IF($E806="", "",  "Not in HS Info"))</f>
        <v/>
      </c>
      <c r="E806" t="str">
        <f>IF(ISBLANK('HS Info'!A805), "", 'HS Info'!A805)</f>
        <v/>
      </c>
      <c r="F806" s="5" t="str">
        <f>IFERROR(VLOOKUP($E806, 'HS Info'!$A:$D, 4, FALSE), IF($E806="", "", "Not in HS Info"))</f>
        <v/>
      </c>
      <c r="G806" t="str">
        <f>IF(_xlfn.MAXIFS(ACT!$K:$K, ACT!$B:$B, 'Vetting Master'!$C806)&gt;0, _xlfn.MAXIFS(ACT!$K:$K, ACT!$B:$B, 'Vetting Master'!$C806), IF($E806="", "", 0))</f>
        <v/>
      </c>
      <c r="H806" t="str">
        <f>IF(_xlfn.MAXIFS(ACT!$J:$J, ACT!$B:$B, 'Vetting Master'!$C806)&gt;0, _xlfn.MAXIFS(ACT!$J:$J, ACT!$B:$B, 'Vetting Master'!$C806), IF($E806="", "", 0))</f>
        <v/>
      </c>
      <c r="I806" t="str">
        <f>IF(_xlfn.MAXIFS('SLCC Placement'!K:K, 'SLCC Placement'!B:B, 'Vetting Master'!$C806)&gt;0, _xlfn.MAXIFS('SLCC Placement'!K:K, 'SLCC Placement'!B:B, 'Vetting Master'!$C806), IF($E806="", "", 0))</f>
        <v/>
      </c>
      <c r="J806" t="str">
        <f>IF(_xlfn.MAXIFS('SLCC Placement'!J:J, 'SLCC Placement'!B:B, 'Vetting Master'!$C806)&gt;0, _xlfn.MAXIFS('SLCC Placement'!J:J, 'SLCC Placement'!B:B, 'Vetting Master'!$C806), IF($E806="", "", 0))</f>
        <v/>
      </c>
      <c r="K806" s="5" t="str">
        <f>IFERROR(IF(AND(MATCH(C806,'AP Credit'!B:B,0)&gt;0, MATCH("ENGL 1010",'AP Credit'!J:J,0)&gt;0),"Yes","No"), IF($E806="", " ", "No"))</f>
        <v xml:space="preserve"> </v>
      </c>
      <c r="L806" s="11" t="str" cm="1">
        <f t="array" ref="L806">IF($E806="", "", _xlfn.IFNA(_xlfn.IFS( J806&gt;599,  "1210 - Verify C or Better",  AND(J806&gt;499, OR(I806&gt;13, G806&gt;17)), "1060 - Verify C or Better", AND( OR(G806&gt;17, I806&gt;13), OR(H806&gt;22, J806&gt;399)), "1050 - Verify C or Better", OR( H806&gt;21, J806&gt;299), "1010/1030/1040", OR( H806&gt;19, J806&gt;299), "1010/1030", OR( H806&gt;18, J806&gt;299), "1030"), "Verify C or better in Secondary Math 1,2,3"))</f>
        <v/>
      </c>
      <c r="M806" s="4" t="str">
        <f>IFERROR(VLOOKUP($E806, 'HS Info'!$A:$E, 5, FALSE), IF($E806="", "", "Not in HS Info"))</f>
        <v/>
      </c>
      <c r="N806" s="5" t="str">
        <f>IFERROR(VLOOKUP($C806,Holds!$C:$K, 2, FALSE), IF($E806="", "", 0))</f>
        <v/>
      </c>
      <c r="O806" s="7" t="str">
        <f>IF($E806="", "", _xlfn.XLOOKUP(C806, 'SLCC Student'!H:H, 'SLCC Student'!P:P, "Not Found", 0, 1))</f>
        <v/>
      </c>
      <c r="P806" s="5" t="str">
        <f>IFERROR(VLOOKUP($E806, 'SLCC Student'!$A:$Q, 10, FALSE), IF($E806="", "", "Not Admitted"))</f>
        <v/>
      </c>
      <c r="Q806" s="5" t="str">
        <f>IFERROR(VLOOKUP($E806,'SLCC Student'!$A:$Q,12,FALSE),IF($E806="","", "NotAdmitted"))</f>
        <v/>
      </c>
    </row>
    <row r="807" spans="1:17" x14ac:dyDescent="0.2">
      <c r="A807" s="5" t="str">
        <f>IFERROR(VLOOKUP($E807,'HS Info'!$A:$D,2,FALSE),IF($E807="","","Not in HS Info"))</f>
        <v/>
      </c>
      <c r="B807" s="6" t="str">
        <f>IFERROR(VLOOKUP($C807, 'SLCC Student'!$H:$R, 11, FALSE), IF($E807="", "",  "Not yet admitted"))</f>
        <v/>
      </c>
      <c r="C807" s="5" t="str">
        <f>IFERROR(VLOOKUP($E807,'SLCC Student'!$A:$R,8,FALSE), IF($E807="", "", "Not yet admitted"))</f>
        <v/>
      </c>
      <c r="D807" s="5" t="str">
        <f>IFERROR(VLOOKUP($E807, 'HS Info'!$A:$D, 3, FALSE), IF($E807="", "",  "Not in HS Info"))</f>
        <v/>
      </c>
      <c r="E807" t="str">
        <f>IF(ISBLANK('HS Info'!A806), "", 'HS Info'!A806)</f>
        <v/>
      </c>
      <c r="F807" s="5" t="str">
        <f>IFERROR(VLOOKUP($E807, 'HS Info'!$A:$D, 4, FALSE), IF($E807="", "", "Not in HS Info"))</f>
        <v/>
      </c>
      <c r="G807" t="str">
        <f>IF(_xlfn.MAXIFS(ACT!$K:$K, ACT!$B:$B, 'Vetting Master'!$C807)&gt;0, _xlfn.MAXIFS(ACT!$K:$K, ACT!$B:$B, 'Vetting Master'!$C807), IF($E807="", "", 0))</f>
        <v/>
      </c>
      <c r="H807" t="str">
        <f>IF(_xlfn.MAXIFS(ACT!$J:$J, ACT!$B:$B, 'Vetting Master'!$C807)&gt;0, _xlfn.MAXIFS(ACT!$J:$J, ACT!$B:$B, 'Vetting Master'!$C807), IF($E807="", "", 0))</f>
        <v/>
      </c>
      <c r="I807" t="str">
        <f>IF(_xlfn.MAXIFS('SLCC Placement'!K:K, 'SLCC Placement'!B:B, 'Vetting Master'!$C807)&gt;0, _xlfn.MAXIFS('SLCC Placement'!K:K, 'SLCC Placement'!B:B, 'Vetting Master'!$C807), IF($E807="", "", 0))</f>
        <v/>
      </c>
      <c r="J807" t="str">
        <f>IF(_xlfn.MAXIFS('SLCC Placement'!J:J, 'SLCC Placement'!B:B, 'Vetting Master'!$C807)&gt;0, _xlfn.MAXIFS('SLCC Placement'!J:J, 'SLCC Placement'!B:B, 'Vetting Master'!$C807), IF($E807="", "", 0))</f>
        <v/>
      </c>
      <c r="K807" s="5" t="str">
        <f>IFERROR(IF(AND(MATCH(C807,'AP Credit'!B:B,0)&gt;0, MATCH("ENGL 1010",'AP Credit'!J:J,0)&gt;0),"Yes","No"), IF($E807="", " ", "No"))</f>
        <v xml:space="preserve"> </v>
      </c>
      <c r="L807" s="11" t="str" cm="1">
        <f t="array" ref="L807">IF($E807="", "", _xlfn.IFNA(_xlfn.IFS( J807&gt;599,  "1210 - Verify C or Better",  AND(J807&gt;499, OR(I807&gt;13, G807&gt;17)), "1060 - Verify C or Better", AND( OR(G807&gt;17, I807&gt;13), OR(H807&gt;22, J807&gt;399)), "1050 - Verify C or Better", OR( H807&gt;21, J807&gt;299), "1010/1030/1040", OR( H807&gt;19, J807&gt;299), "1010/1030", OR( H807&gt;18, J807&gt;299), "1030"), "Verify C or better in Secondary Math 1,2,3"))</f>
        <v/>
      </c>
      <c r="M807" s="4" t="str">
        <f>IFERROR(VLOOKUP($E807, 'HS Info'!$A:$E, 5, FALSE), IF($E807="", "", "Not in HS Info"))</f>
        <v/>
      </c>
      <c r="N807" s="5" t="str">
        <f>IFERROR(VLOOKUP($C807,Holds!$C:$K, 2, FALSE), IF($E807="", "", 0))</f>
        <v/>
      </c>
      <c r="O807" s="7" t="str">
        <f>IF($E807="", "", _xlfn.XLOOKUP(C807, 'SLCC Student'!H:H, 'SLCC Student'!P:P, "Not Found", 0, 1))</f>
        <v/>
      </c>
      <c r="P807" s="5" t="str">
        <f>IFERROR(VLOOKUP($E807, 'SLCC Student'!$A:$Q, 10, FALSE), IF($E807="", "", "Not Admitted"))</f>
        <v/>
      </c>
      <c r="Q807" s="5" t="str">
        <f>IFERROR(VLOOKUP($E807,'SLCC Student'!$A:$Q,12,FALSE),IF($E807="","", "NotAdmitted"))</f>
        <v/>
      </c>
    </row>
    <row r="808" spans="1:17" x14ac:dyDescent="0.2">
      <c r="A808" s="5" t="str">
        <f>IFERROR(VLOOKUP($E808,'HS Info'!$A:$D,2,FALSE),IF($E808="","","Not in HS Info"))</f>
        <v/>
      </c>
      <c r="B808" s="6" t="str">
        <f>IFERROR(VLOOKUP($C808, 'SLCC Student'!$H:$R, 11, FALSE), IF($E808="", "",  "Not yet admitted"))</f>
        <v/>
      </c>
      <c r="C808" s="5" t="str">
        <f>IFERROR(VLOOKUP($E808,'SLCC Student'!$A:$R,8,FALSE), IF($E808="", "", "Not yet admitted"))</f>
        <v/>
      </c>
      <c r="D808" s="5" t="str">
        <f>IFERROR(VLOOKUP($E808, 'HS Info'!$A:$D, 3, FALSE), IF($E808="", "",  "Not in HS Info"))</f>
        <v/>
      </c>
      <c r="E808" t="str">
        <f>IF(ISBLANK('HS Info'!A807), "", 'HS Info'!A807)</f>
        <v/>
      </c>
      <c r="F808" s="5" t="str">
        <f>IFERROR(VLOOKUP($E808, 'HS Info'!$A:$D, 4, FALSE), IF($E808="", "", "Not in HS Info"))</f>
        <v/>
      </c>
      <c r="G808" t="str">
        <f>IF(_xlfn.MAXIFS(ACT!$K:$K, ACT!$B:$B, 'Vetting Master'!$C808)&gt;0, _xlfn.MAXIFS(ACT!$K:$K, ACT!$B:$B, 'Vetting Master'!$C808), IF($E808="", "", 0))</f>
        <v/>
      </c>
      <c r="H808" t="str">
        <f>IF(_xlfn.MAXIFS(ACT!$J:$J, ACT!$B:$B, 'Vetting Master'!$C808)&gt;0, _xlfn.MAXIFS(ACT!$J:$J, ACT!$B:$B, 'Vetting Master'!$C808), IF($E808="", "", 0))</f>
        <v/>
      </c>
      <c r="I808" t="str">
        <f>IF(_xlfn.MAXIFS('SLCC Placement'!K:K, 'SLCC Placement'!B:B, 'Vetting Master'!$C808)&gt;0, _xlfn.MAXIFS('SLCC Placement'!K:K, 'SLCC Placement'!B:B, 'Vetting Master'!$C808), IF($E808="", "", 0))</f>
        <v/>
      </c>
      <c r="J808" t="str">
        <f>IF(_xlfn.MAXIFS('SLCC Placement'!J:J, 'SLCC Placement'!B:B, 'Vetting Master'!$C808)&gt;0, _xlfn.MAXIFS('SLCC Placement'!J:J, 'SLCC Placement'!B:B, 'Vetting Master'!$C808), IF($E808="", "", 0))</f>
        <v/>
      </c>
      <c r="K808" s="5" t="str">
        <f>IFERROR(IF(AND(MATCH(C808,'AP Credit'!B:B,0)&gt;0, MATCH("ENGL 1010",'AP Credit'!J:J,0)&gt;0),"Yes","No"), IF($E808="", " ", "No"))</f>
        <v xml:space="preserve"> </v>
      </c>
      <c r="L808" s="11" t="str" cm="1">
        <f t="array" ref="L808">IF($E808="", "", _xlfn.IFNA(_xlfn.IFS( J808&gt;599,  "1210 - Verify C or Better",  AND(J808&gt;499, OR(I808&gt;13, G808&gt;17)), "1060 - Verify C or Better", AND( OR(G808&gt;17, I808&gt;13), OR(H808&gt;22, J808&gt;399)), "1050 - Verify C or Better", OR( H808&gt;21, J808&gt;299), "1010/1030/1040", OR( H808&gt;19, J808&gt;299), "1010/1030", OR( H808&gt;18, J808&gt;299), "1030"), "Verify C or better in Secondary Math 1,2,3"))</f>
        <v/>
      </c>
      <c r="M808" s="4" t="str">
        <f>IFERROR(VLOOKUP($E808, 'HS Info'!$A:$E, 5, FALSE), IF($E808="", "", "Not in HS Info"))</f>
        <v/>
      </c>
      <c r="N808" s="5" t="str">
        <f>IFERROR(VLOOKUP($C808,Holds!$C:$K, 2, FALSE), IF($E808="", "", 0))</f>
        <v/>
      </c>
      <c r="O808" s="7" t="str">
        <f>IF($E808="", "", _xlfn.XLOOKUP(C808, 'SLCC Student'!H:H, 'SLCC Student'!P:P, "Not Found", 0, 1))</f>
        <v/>
      </c>
      <c r="P808" s="5" t="str">
        <f>IFERROR(VLOOKUP($E808, 'SLCC Student'!$A:$Q, 10, FALSE), IF($E808="", "", "Not Admitted"))</f>
        <v/>
      </c>
      <c r="Q808" s="5" t="str">
        <f>IFERROR(VLOOKUP($E808,'SLCC Student'!$A:$Q,12,FALSE),IF($E808="","", "NotAdmitted"))</f>
        <v/>
      </c>
    </row>
    <row r="809" spans="1:17" x14ac:dyDescent="0.2">
      <c r="A809" s="5" t="str">
        <f>IFERROR(VLOOKUP($E809,'HS Info'!$A:$D,2,FALSE),IF($E809="","","Not in HS Info"))</f>
        <v/>
      </c>
      <c r="B809" s="6" t="str">
        <f>IFERROR(VLOOKUP($C809, 'SLCC Student'!$H:$R, 11, FALSE), IF($E809="", "",  "Not yet admitted"))</f>
        <v/>
      </c>
      <c r="C809" s="5" t="str">
        <f>IFERROR(VLOOKUP($E809,'SLCC Student'!$A:$R,8,FALSE), IF($E809="", "", "Not yet admitted"))</f>
        <v/>
      </c>
      <c r="D809" s="5" t="str">
        <f>IFERROR(VLOOKUP($E809, 'HS Info'!$A:$D, 3, FALSE), IF($E809="", "",  "Not in HS Info"))</f>
        <v/>
      </c>
      <c r="E809" t="str">
        <f>IF(ISBLANK('HS Info'!A808), "", 'HS Info'!A808)</f>
        <v/>
      </c>
      <c r="F809" s="5" t="str">
        <f>IFERROR(VLOOKUP($E809, 'HS Info'!$A:$D, 4, FALSE), IF($E809="", "", "Not in HS Info"))</f>
        <v/>
      </c>
      <c r="G809" t="str">
        <f>IF(_xlfn.MAXIFS(ACT!$K:$K, ACT!$B:$B, 'Vetting Master'!$C809)&gt;0, _xlfn.MAXIFS(ACT!$K:$K, ACT!$B:$B, 'Vetting Master'!$C809), IF($E809="", "", 0))</f>
        <v/>
      </c>
      <c r="H809" t="str">
        <f>IF(_xlfn.MAXIFS(ACT!$J:$J, ACT!$B:$B, 'Vetting Master'!$C809)&gt;0, _xlfn.MAXIFS(ACT!$J:$J, ACT!$B:$B, 'Vetting Master'!$C809), IF($E809="", "", 0))</f>
        <v/>
      </c>
      <c r="I809" t="str">
        <f>IF(_xlfn.MAXIFS('SLCC Placement'!K:K, 'SLCC Placement'!B:B, 'Vetting Master'!$C809)&gt;0, _xlfn.MAXIFS('SLCC Placement'!K:K, 'SLCC Placement'!B:B, 'Vetting Master'!$C809), IF($E809="", "", 0))</f>
        <v/>
      </c>
      <c r="J809" t="str">
        <f>IF(_xlfn.MAXIFS('SLCC Placement'!J:J, 'SLCC Placement'!B:B, 'Vetting Master'!$C809)&gt;0, _xlfn.MAXIFS('SLCC Placement'!J:J, 'SLCC Placement'!B:B, 'Vetting Master'!$C809), IF($E809="", "", 0))</f>
        <v/>
      </c>
      <c r="K809" s="5" t="str">
        <f>IFERROR(IF(AND(MATCH(C809,'AP Credit'!B:B,0)&gt;0, MATCH("ENGL 1010",'AP Credit'!J:J,0)&gt;0),"Yes","No"), IF($E809="", " ", "No"))</f>
        <v xml:space="preserve"> </v>
      </c>
      <c r="L809" s="11" t="str" cm="1">
        <f t="array" ref="L809">IF($E809="", "", _xlfn.IFNA(_xlfn.IFS( J809&gt;599,  "1210 - Verify C or Better",  AND(J809&gt;499, OR(I809&gt;13, G809&gt;17)), "1060 - Verify C or Better", AND( OR(G809&gt;17, I809&gt;13), OR(H809&gt;22, J809&gt;399)), "1050 - Verify C or Better", OR( H809&gt;21, J809&gt;299), "1010/1030/1040", OR( H809&gt;19, J809&gt;299), "1010/1030", OR( H809&gt;18, J809&gt;299), "1030"), "Verify C or better in Secondary Math 1,2,3"))</f>
        <v/>
      </c>
      <c r="M809" s="4" t="str">
        <f>IFERROR(VLOOKUP($E809, 'HS Info'!$A:$E, 5, FALSE), IF($E809="", "", "Not in HS Info"))</f>
        <v/>
      </c>
      <c r="N809" s="5" t="str">
        <f>IFERROR(VLOOKUP($C809,Holds!$C:$K, 2, FALSE), IF($E809="", "", 0))</f>
        <v/>
      </c>
      <c r="O809" s="7" t="str">
        <f>IF($E809="", "", _xlfn.XLOOKUP(C809, 'SLCC Student'!H:H, 'SLCC Student'!P:P, "Not Found", 0, 1))</f>
        <v/>
      </c>
      <c r="P809" s="5" t="str">
        <f>IFERROR(VLOOKUP($E809, 'SLCC Student'!$A:$Q, 10, FALSE), IF($E809="", "", "Not Admitted"))</f>
        <v/>
      </c>
      <c r="Q809" s="5" t="str">
        <f>IFERROR(VLOOKUP($E809,'SLCC Student'!$A:$Q,12,FALSE),IF($E809="","", "NotAdmitted"))</f>
        <v/>
      </c>
    </row>
    <row r="810" spans="1:17" x14ac:dyDescent="0.2">
      <c r="A810" s="5" t="str">
        <f>IFERROR(VLOOKUP($E810,'HS Info'!$A:$D,2,FALSE),IF($E810="","","Not in HS Info"))</f>
        <v/>
      </c>
      <c r="B810" s="6" t="str">
        <f>IFERROR(VLOOKUP($C810, 'SLCC Student'!$H:$R, 11, FALSE), IF($E810="", "",  "Not yet admitted"))</f>
        <v/>
      </c>
      <c r="C810" s="5" t="str">
        <f>IFERROR(VLOOKUP($E810,'SLCC Student'!$A:$R,8,FALSE), IF($E810="", "", "Not yet admitted"))</f>
        <v/>
      </c>
      <c r="D810" s="5" t="str">
        <f>IFERROR(VLOOKUP($E810, 'HS Info'!$A:$D, 3, FALSE), IF($E810="", "",  "Not in HS Info"))</f>
        <v/>
      </c>
      <c r="E810" t="str">
        <f>IF(ISBLANK('HS Info'!A809), "", 'HS Info'!A809)</f>
        <v/>
      </c>
      <c r="F810" s="5" t="str">
        <f>IFERROR(VLOOKUP($E810, 'HS Info'!$A:$D, 4, FALSE), IF($E810="", "", "Not in HS Info"))</f>
        <v/>
      </c>
      <c r="G810" t="str">
        <f>IF(_xlfn.MAXIFS(ACT!$K:$K, ACT!$B:$B, 'Vetting Master'!$C810)&gt;0, _xlfn.MAXIFS(ACT!$K:$K, ACT!$B:$B, 'Vetting Master'!$C810), IF($E810="", "", 0))</f>
        <v/>
      </c>
      <c r="H810" t="str">
        <f>IF(_xlfn.MAXIFS(ACT!$J:$J, ACT!$B:$B, 'Vetting Master'!$C810)&gt;0, _xlfn.MAXIFS(ACT!$J:$J, ACT!$B:$B, 'Vetting Master'!$C810), IF($E810="", "", 0))</f>
        <v/>
      </c>
      <c r="I810" t="str">
        <f>IF(_xlfn.MAXIFS('SLCC Placement'!K:K, 'SLCC Placement'!B:B, 'Vetting Master'!$C810)&gt;0, _xlfn.MAXIFS('SLCC Placement'!K:K, 'SLCC Placement'!B:B, 'Vetting Master'!$C810), IF($E810="", "", 0))</f>
        <v/>
      </c>
      <c r="J810" t="str">
        <f>IF(_xlfn.MAXIFS('SLCC Placement'!J:J, 'SLCC Placement'!B:B, 'Vetting Master'!$C810)&gt;0, _xlfn.MAXIFS('SLCC Placement'!J:J, 'SLCC Placement'!B:B, 'Vetting Master'!$C810), IF($E810="", "", 0))</f>
        <v/>
      </c>
      <c r="K810" s="5" t="str">
        <f>IFERROR(IF(AND(MATCH(C810,'AP Credit'!B:B,0)&gt;0, MATCH("ENGL 1010",'AP Credit'!J:J,0)&gt;0),"Yes","No"), IF($E810="", " ", "No"))</f>
        <v xml:space="preserve"> </v>
      </c>
      <c r="L810" s="11" t="str" cm="1">
        <f t="array" ref="L810">IF($E810="", "", _xlfn.IFNA(_xlfn.IFS( J810&gt;599,  "1210 - Verify C or Better",  AND(J810&gt;499, OR(I810&gt;13, G810&gt;17)), "1060 - Verify C or Better", AND( OR(G810&gt;17, I810&gt;13), OR(H810&gt;22, J810&gt;399)), "1050 - Verify C or Better", OR( H810&gt;21, J810&gt;299), "1010/1030/1040", OR( H810&gt;19, J810&gt;299), "1010/1030", OR( H810&gt;18, J810&gt;299), "1030"), "Verify C or better in Secondary Math 1,2,3"))</f>
        <v/>
      </c>
      <c r="M810" s="4" t="str">
        <f>IFERROR(VLOOKUP($E810, 'HS Info'!$A:$E, 5, FALSE), IF($E810="", "", "Not in HS Info"))</f>
        <v/>
      </c>
      <c r="N810" s="5" t="str">
        <f>IFERROR(VLOOKUP($C810,Holds!$C:$K, 2, FALSE), IF($E810="", "", 0))</f>
        <v/>
      </c>
      <c r="O810" s="7" t="str">
        <f>IF($E810="", "", _xlfn.XLOOKUP(C810, 'SLCC Student'!H:H, 'SLCC Student'!P:P, "Not Found", 0, 1))</f>
        <v/>
      </c>
      <c r="P810" s="5" t="str">
        <f>IFERROR(VLOOKUP($E810, 'SLCC Student'!$A:$Q, 10, FALSE), IF($E810="", "", "Not Admitted"))</f>
        <v/>
      </c>
      <c r="Q810" s="5" t="str">
        <f>IFERROR(VLOOKUP($E810,'SLCC Student'!$A:$Q,12,FALSE),IF($E810="","", "NotAdmitted"))</f>
        <v/>
      </c>
    </row>
    <row r="811" spans="1:17" x14ac:dyDescent="0.2">
      <c r="A811" s="5" t="str">
        <f>IFERROR(VLOOKUP($E811,'HS Info'!$A:$D,2,FALSE),IF($E811="","","Not in HS Info"))</f>
        <v/>
      </c>
      <c r="B811" s="6" t="str">
        <f>IFERROR(VLOOKUP($C811, 'SLCC Student'!$H:$R, 11, FALSE), IF($E811="", "",  "Not yet admitted"))</f>
        <v/>
      </c>
      <c r="C811" s="5" t="str">
        <f>IFERROR(VLOOKUP($E811,'SLCC Student'!$A:$R,8,FALSE), IF($E811="", "", "Not yet admitted"))</f>
        <v/>
      </c>
      <c r="D811" s="5" t="str">
        <f>IFERROR(VLOOKUP($E811, 'HS Info'!$A:$D, 3, FALSE), IF($E811="", "",  "Not in HS Info"))</f>
        <v/>
      </c>
      <c r="E811" t="str">
        <f>IF(ISBLANK('HS Info'!A810), "", 'HS Info'!A810)</f>
        <v/>
      </c>
      <c r="F811" s="5" t="str">
        <f>IFERROR(VLOOKUP($E811, 'HS Info'!$A:$D, 4, FALSE), IF($E811="", "", "Not in HS Info"))</f>
        <v/>
      </c>
      <c r="G811" t="str">
        <f>IF(_xlfn.MAXIFS(ACT!$K:$K, ACT!$B:$B, 'Vetting Master'!$C811)&gt;0, _xlfn.MAXIFS(ACT!$K:$K, ACT!$B:$B, 'Vetting Master'!$C811), IF($E811="", "", 0))</f>
        <v/>
      </c>
      <c r="H811" t="str">
        <f>IF(_xlfn.MAXIFS(ACT!$J:$J, ACT!$B:$B, 'Vetting Master'!$C811)&gt;0, _xlfn.MAXIFS(ACT!$J:$J, ACT!$B:$B, 'Vetting Master'!$C811), IF($E811="", "", 0))</f>
        <v/>
      </c>
      <c r="I811" t="str">
        <f>IF(_xlfn.MAXIFS('SLCC Placement'!K:K, 'SLCC Placement'!B:B, 'Vetting Master'!$C811)&gt;0, _xlfn.MAXIFS('SLCC Placement'!K:K, 'SLCC Placement'!B:B, 'Vetting Master'!$C811), IF($E811="", "", 0))</f>
        <v/>
      </c>
      <c r="J811" t="str">
        <f>IF(_xlfn.MAXIFS('SLCC Placement'!J:J, 'SLCC Placement'!B:B, 'Vetting Master'!$C811)&gt;0, _xlfn.MAXIFS('SLCC Placement'!J:J, 'SLCC Placement'!B:B, 'Vetting Master'!$C811), IF($E811="", "", 0))</f>
        <v/>
      </c>
      <c r="K811" s="5" t="str">
        <f>IFERROR(IF(AND(MATCH(C811,'AP Credit'!B:B,0)&gt;0, MATCH("ENGL 1010",'AP Credit'!J:J,0)&gt;0),"Yes","No"), IF($E811="", " ", "No"))</f>
        <v xml:space="preserve"> </v>
      </c>
      <c r="L811" s="11" t="str" cm="1">
        <f t="array" ref="L811">IF($E811="", "", _xlfn.IFNA(_xlfn.IFS( J811&gt;599,  "1210 - Verify C or Better",  AND(J811&gt;499, OR(I811&gt;13, G811&gt;17)), "1060 - Verify C or Better", AND( OR(G811&gt;17, I811&gt;13), OR(H811&gt;22, J811&gt;399)), "1050 - Verify C or Better", OR( H811&gt;21, J811&gt;299), "1010/1030/1040", OR( H811&gt;19, J811&gt;299), "1010/1030", OR( H811&gt;18, J811&gt;299), "1030"), "Verify C or better in Secondary Math 1,2,3"))</f>
        <v/>
      </c>
      <c r="M811" s="4" t="str">
        <f>IFERROR(VLOOKUP($E811, 'HS Info'!$A:$E, 5, FALSE), IF($E811="", "", "Not in HS Info"))</f>
        <v/>
      </c>
      <c r="N811" s="5" t="str">
        <f>IFERROR(VLOOKUP($C811,Holds!$C:$K, 2, FALSE), IF($E811="", "", 0))</f>
        <v/>
      </c>
      <c r="O811" s="7" t="str">
        <f>IF($E811="", "", _xlfn.XLOOKUP(C811, 'SLCC Student'!H:H, 'SLCC Student'!P:P, "Not Found", 0, 1))</f>
        <v/>
      </c>
      <c r="P811" s="5" t="str">
        <f>IFERROR(VLOOKUP($E811, 'SLCC Student'!$A:$Q, 10, FALSE), IF($E811="", "", "Not Admitted"))</f>
        <v/>
      </c>
      <c r="Q811" s="5" t="str">
        <f>IFERROR(VLOOKUP($E811,'SLCC Student'!$A:$Q,12,FALSE),IF($E811="","", "NotAdmitted"))</f>
        <v/>
      </c>
    </row>
    <row r="812" spans="1:17" x14ac:dyDescent="0.2">
      <c r="A812" s="5" t="str">
        <f>IFERROR(VLOOKUP($E812,'HS Info'!$A:$D,2,FALSE),IF($E812="","","Not in HS Info"))</f>
        <v/>
      </c>
      <c r="B812" s="6" t="str">
        <f>IFERROR(VLOOKUP($C812, 'SLCC Student'!$H:$R, 11, FALSE), IF($E812="", "",  "Not yet admitted"))</f>
        <v/>
      </c>
      <c r="C812" s="5" t="str">
        <f>IFERROR(VLOOKUP($E812,'SLCC Student'!$A:$R,8,FALSE), IF($E812="", "", "Not yet admitted"))</f>
        <v/>
      </c>
      <c r="D812" s="5" t="str">
        <f>IFERROR(VLOOKUP($E812, 'HS Info'!$A:$D, 3, FALSE), IF($E812="", "",  "Not in HS Info"))</f>
        <v/>
      </c>
      <c r="E812" t="str">
        <f>IF(ISBLANK('HS Info'!A811), "", 'HS Info'!A811)</f>
        <v/>
      </c>
      <c r="F812" s="5" t="str">
        <f>IFERROR(VLOOKUP($E812, 'HS Info'!$A:$D, 4, FALSE), IF($E812="", "", "Not in HS Info"))</f>
        <v/>
      </c>
      <c r="G812" t="str">
        <f>IF(_xlfn.MAXIFS(ACT!$K:$K, ACT!$B:$B, 'Vetting Master'!$C812)&gt;0, _xlfn.MAXIFS(ACT!$K:$K, ACT!$B:$B, 'Vetting Master'!$C812), IF($E812="", "", 0))</f>
        <v/>
      </c>
      <c r="H812" t="str">
        <f>IF(_xlfn.MAXIFS(ACT!$J:$J, ACT!$B:$B, 'Vetting Master'!$C812)&gt;0, _xlfn.MAXIFS(ACT!$J:$J, ACT!$B:$B, 'Vetting Master'!$C812), IF($E812="", "", 0))</f>
        <v/>
      </c>
      <c r="I812" t="str">
        <f>IF(_xlfn.MAXIFS('SLCC Placement'!K:K, 'SLCC Placement'!B:B, 'Vetting Master'!$C812)&gt;0, _xlfn.MAXIFS('SLCC Placement'!K:K, 'SLCC Placement'!B:B, 'Vetting Master'!$C812), IF($E812="", "", 0))</f>
        <v/>
      </c>
      <c r="J812" t="str">
        <f>IF(_xlfn.MAXIFS('SLCC Placement'!J:J, 'SLCC Placement'!B:B, 'Vetting Master'!$C812)&gt;0, _xlfn.MAXIFS('SLCC Placement'!J:J, 'SLCC Placement'!B:B, 'Vetting Master'!$C812), IF($E812="", "", 0))</f>
        <v/>
      </c>
      <c r="K812" s="5" t="str">
        <f>IFERROR(IF(AND(MATCH(C812,'AP Credit'!B:B,0)&gt;0, MATCH("ENGL 1010",'AP Credit'!J:J,0)&gt;0),"Yes","No"), IF($E812="", " ", "No"))</f>
        <v xml:space="preserve"> </v>
      </c>
      <c r="L812" s="11" t="str" cm="1">
        <f t="array" ref="L812">IF($E812="", "", _xlfn.IFNA(_xlfn.IFS( J812&gt;599,  "1210 - Verify C or Better",  AND(J812&gt;499, OR(I812&gt;13, G812&gt;17)), "1060 - Verify C or Better", AND( OR(G812&gt;17, I812&gt;13), OR(H812&gt;22, J812&gt;399)), "1050 - Verify C or Better", OR( H812&gt;21, J812&gt;299), "1010/1030/1040", OR( H812&gt;19, J812&gt;299), "1010/1030", OR( H812&gt;18, J812&gt;299), "1030"), "Verify C or better in Secondary Math 1,2,3"))</f>
        <v/>
      </c>
      <c r="M812" s="4" t="str">
        <f>IFERROR(VLOOKUP($E812, 'HS Info'!$A:$E, 5, FALSE), IF($E812="", "", "Not in HS Info"))</f>
        <v/>
      </c>
      <c r="N812" s="5" t="str">
        <f>IFERROR(VLOOKUP($C812,Holds!$C:$K, 2, FALSE), IF($E812="", "", 0))</f>
        <v/>
      </c>
      <c r="O812" s="7" t="str">
        <f>IF($E812="", "", _xlfn.XLOOKUP(C812, 'SLCC Student'!H:H, 'SLCC Student'!P:P, "Not Found", 0, 1))</f>
        <v/>
      </c>
      <c r="P812" s="5" t="str">
        <f>IFERROR(VLOOKUP($E812, 'SLCC Student'!$A:$Q, 10, FALSE), IF($E812="", "", "Not Admitted"))</f>
        <v/>
      </c>
      <c r="Q812" s="5" t="str">
        <f>IFERROR(VLOOKUP($E812,'SLCC Student'!$A:$Q,12,FALSE),IF($E812="","", "NotAdmitted"))</f>
        <v/>
      </c>
    </row>
    <row r="813" spans="1:17" x14ac:dyDescent="0.2">
      <c r="A813" s="5" t="str">
        <f>IFERROR(VLOOKUP($E813,'HS Info'!$A:$D,2,FALSE),IF($E813="","","Not in HS Info"))</f>
        <v/>
      </c>
      <c r="B813" s="6" t="str">
        <f>IFERROR(VLOOKUP($C813, 'SLCC Student'!$H:$R, 11, FALSE), IF($E813="", "",  "Not yet admitted"))</f>
        <v/>
      </c>
      <c r="C813" s="5" t="str">
        <f>IFERROR(VLOOKUP($E813,'SLCC Student'!$A:$R,8,FALSE), IF($E813="", "", "Not yet admitted"))</f>
        <v/>
      </c>
      <c r="D813" s="5" t="str">
        <f>IFERROR(VLOOKUP($E813, 'HS Info'!$A:$D, 3, FALSE), IF($E813="", "",  "Not in HS Info"))</f>
        <v/>
      </c>
      <c r="E813" t="str">
        <f>IF(ISBLANK('HS Info'!A812), "", 'HS Info'!A812)</f>
        <v/>
      </c>
      <c r="F813" s="5" t="str">
        <f>IFERROR(VLOOKUP($E813, 'HS Info'!$A:$D, 4, FALSE), IF($E813="", "", "Not in HS Info"))</f>
        <v/>
      </c>
      <c r="G813" t="str">
        <f>IF(_xlfn.MAXIFS(ACT!$K:$K, ACT!$B:$B, 'Vetting Master'!$C813)&gt;0, _xlfn.MAXIFS(ACT!$K:$K, ACT!$B:$B, 'Vetting Master'!$C813), IF($E813="", "", 0))</f>
        <v/>
      </c>
      <c r="H813" t="str">
        <f>IF(_xlfn.MAXIFS(ACT!$J:$J, ACT!$B:$B, 'Vetting Master'!$C813)&gt;0, _xlfn.MAXIFS(ACT!$J:$J, ACT!$B:$B, 'Vetting Master'!$C813), IF($E813="", "", 0))</f>
        <v/>
      </c>
      <c r="I813" t="str">
        <f>IF(_xlfn.MAXIFS('SLCC Placement'!K:K, 'SLCC Placement'!B:B, 'Vetting Master'!$C813)&gt;0, _xlfn.MAXIFS('SLCC Placement'!K:K, 'SLCC Placement'!B:B, 'Vetting Master'!$C813), IF($E813="", "", 0))</f>
        <v/>
      </c>
      <c r="J813" t="str">
        <f>IF(_xlfn.MAXIFS('SLCC Placement'!J:J, 'SLCC Placement'!B:B, 'Vetting Master'!$C813)&gt;0, _xlfn.MAXIFS('SLCC Placement'!J:J, 'SLCC Placement'!B:B, 'Vetting Master'!$C813), IF($E813="", "", 0))</f>
        <v/>
      </c>
      <c r="K813" s="5" t="str">
        <f>IFERROR(IF(AND(MATCH(C813,'AP Credit'!B:B,0)&gt;0, MATCH("ENGL 1010",'AP Credit'!J:J,0)&gt;0),"Yes","No"), IF($E813="", " ", "No"))</f>
        <v xml:space="preserve"> </v>
      </c>
      <c r="L813" s="11" t="str" cm="1">
        <f t="array" ref="L813">IF($E813="", "", _xlfn.IFNA(_xlfn.IFS( J813&gt;599,  "1210 - Verify C or Better",  AND(J813&gt;499, OR(I813&gt;13, G813&gt;17)), "1060 - Verify C or Better", AND( OR(G813&gt;17, I813&gt;13), OR(H813&gt;22, J813&gt;399)), "1050 - Verify C or Better", OR( H813&gt;21, J813&gt;299), "1010/1030/1040", OR( H813&gt;19, J813&gt;299), "1010/1030", OR( H813&gt;18, J813&gt;299), "1030"), "Verify C or better in Secondary Math 1,2,3"))</f>
        <v/>
      </c>
      <c r="M813" s="4" t="str">
        <f>IFERROR(VLOOKUP($E813, 'HS Info'!$A:$E, 5, FALSE), IF($E813="", "", "Not in HS Info"))</f>
        <v/>
      </c>
      <c r="N813" s="5" t="str">
        <f>IFERROR(VLOOKUP($C813,Holds!$C:$K, 2, FALSE), IF($E813="", "", 0))</f>
        <v/>
      </c>
      <c r="O813" s="7" t="str">
        <f>IF($E813="", "", _xlfn.XLOOKUP(C813, 'SLCC Student'!H:H, 'SLCC Student'!P:P, "Not Found", 0, 1))</f>
        <v/>
      </c>
      <c r="P813" s="5" t="str">
        <f>IFERROR(VLOOKUP($E813, 'SLCC Student'!$A:$Q, 10, FALSE), IF($E813="", "", "Not Admitted"))</f>
        <v/>
      </c>
      <c r="Q813" s="5" t="str">
        <f>IFERROR(VLOOKUP($E813,'SLCC Student'!$A:$Q,12,FALSE),IF($E813="","", "NotAdmitted"))</f>
        <v/>
      </c>
    </row>
    <row r="814" spans="1:17" x14ac:dyDescent="0.2">
      <c r="A814" s="5" t="str">
        <f>IFERROR(VLOOKUP($E814,'HS Info'!$A:$D,2,FALSE),IF($E814="","","Not in HS Info"))</f>
        <v/>
      </c>
      <c r="B814" s="6" t="str">
        <f>IFERROR(VLOOKUP($C814, 'SLCC Student'!$H:$R, 11, FALSE), IF($E814="", "",  "Not yet admitted"))</f>
        <v/>
      </c>
      <c r="C814" s="5" t="str">
        <f>IFERROR(VLOOKUP($E814,'SLCC Student'!$A:$R,8,FALSE), IF($E814="", "", "Not yet admitted"))</f>
        <v/>
      </c>
      <c r="D814" s="5" t="str">
        <f>IFERROR(VLOOKUP($E814, 'HS Info'!$A:$D, 3, FALSE), IF($E814="", "",  "Not in HS Info"))</f>
        <v/>
      </c>
      <c r="E814" t="str">
        <f>IF(ISBLANK('HS Info'!A813), "", 'HS Info'!A813)</f>
        <v/>
      </c>
      <c r="F814" s="5" t="str">
        <f>IFERROR(VLOOKUP($E814, 'HS Info'!$A:$D, 4, FALSE), IF($E814="", "", "Not in HS Info"))</f>
        <v/>
      </c>
      <c r="G814" t="str">
        <f>IF(_xlfn.MAXIFS(ACT!$K:$K, ACT!$B:$B, 'Vetting Master'!$C814)&gt;0, _xlfn.MAXIFS(ACT!$K:$K, ACT!$B:$B, 'Vetting Master'!$C814), IF($E814="", "", 0))</f>
        <v/>
      </c>
      <c r="H814" t="str">
        <f>IF(_xlfn.MAXIFS(ACT!$J:$J, ACT!$B:$B, 'Vetting Master'!$C814)&gt;0, _xlfn.MAXIFS(ACT!$J:$J, ACT!$B:$B, 'Vetting Master'!$C814), IF($E814="", "", 0))</f>
        <v/>
      </c>
      <c r="I814" t="str">
        <f>IF(_xlfn.MAXIFS('SLCC Placement'!K:K, 'SLCC Placement'!B:B, 'Vetting Master'!$C814)&gt;0, _xlfn.MAXIFS('SLCC Placement'!K:K, 'SLCC Placement'!B:B, 'Vetting Master'!$C814), IF($E814="", "", 0))</f>
        <v/>
      </c>
      <c r="J814" t="str">
        <f>IF(_xlfn.MAXIFS('SLCC Placement'!J:J, 'SLCC Placement'!B:B, 'Vetting Master'!$C814)&gt;0, _xlfn.MAXIFS('SLCC Placement'!J:J, 'SLCC Placement'!B:B, 'Vetting Master'!$C814), IF($E814="", "", 0))</f>
        <v/>
      </c>
      <c r="K814" s="5" t="str">
        <f>IFERROR(IF(AND(MATCH(C814,'AP Credit'!B:B,0)&gt;0, MATCH("ENGL 1010",'AP Credit'!J:J,0)&gt;0),"Yes","No"), IF($E814="", " ", "No"))</f>
        <v xml:space="preserve"> </v>
      </c>
      <c r="L814" s="11" t="str" cm="1">
        <f t="array" ref="L814">IF($E814="", "", _xlfn.IFNA(_xlfn.IFS( J814&gt;599,  "1210 - Verify C or Better",  AND(J814&gt;499, OR(I814&gt;13, G814&gt;17)), "1060 - Verify C or Better", AND( OR(G814&gt;17, I814&gt;13), OR(H814&gt;22, J814&gt;399)), "1050 - Verify C or Better", OR( H814&gt;21, J814&gt;299), "1010/1030/1040", OR( H814&gt;19, J814&gt;299), "1010/1030", OR( H814&gt;18, J814&gt;299), "1030"), "Verify C or better in Secondary Math 1,2,3"))</f>
        <v/>
      </c>
      <c r="M814" s="4" t="str">
        <f>IFERROR(VLOOKUP($E814, 'HS Info'!$A:$E, 5, FALSE), IF($E814="", "", "Not in HS Info"))</f>
        <v/>
      </c>
      <c r="N814" s="5" t="str">
        <f>IFERROR(VLOOKUP($C814,Holds!$C:$K, 2, FALSE), IF($E814="", "", 0))</f>
        <v/>
      </c>
      <c r="O814" s="7" t="str">
        <f>IF($E814="", "", _xlfn.XLOOKUP(C814, 'SLCC Student'!H:H, 'SLCC Student'!P:P, "Not Found", 0, 1))</f>
        <v/>
      </c>
      <c r="P814" s="5" t="str">
        <f>IFERROR(VLOOKUP($E814, 'SLCC Student'!$A:$Q, 10, FALSE), IF($E814="", "", "Not Admitted"))</f>
        <v/>
      </c>
      <c r="Q814" s="5" t="str">
        <f>IFERROR(VLOOKUP($E814,'SLCC Student'!$A:$Q,12,FALSE),IF($E814="","", "NotAdmitted"))</f>
        <v/>
      </c>
    </row>
    <row r="815" spans="1:17" x14ac:dyDescent="0.2">
      <c r="A815" s="5" t="str">
        <f>IFERROR(VLOOKUP($E815,'HS Info'!$A:$D,2,FALSE),IF($E815="","","Not in HS Info"))</f>
        <v/>
      </c>
      <c r="B815" s="6" t="str">
        <f>IFERROR(VLOOKUP($C815, 'SLCC Student'!$H:$R, 11, FALSE), IF($E815="", "",  "Not yet admitted"))</f>
        <v/>
      </c>
      <c r="C815" s="5" t="str">
        <f>IFERROR(VLOOKUP($E815,'SLCC Student'!$A:$R,8,FALSE), IF($E815="", "", "Not yet admitted"))</f>
        <v/>
      </c>
      <c r="D815" s="5" t="str">
        <f>IFERROR(VLOOKUP($E815, 'HS Info'!$A:$D, 3, FALSE), IF($E815="", "",  "Not in HS Info"))</f>
        <v/>
      </c>
      <c r="E815" t="str">
        <f>IF(ISBLANK('HS Info'!A814), "", 'HS Info'!A814)</f>
        <v/>
      </c>
      <c r="F815" s="5" t="str">
        <f>IFERROR(VLOOKUP($E815, 'HS Info'!$A:$D, 4, FALSE), IF($E815="", "", "Not in HS Info"))</f>
        <v/>
      </c>
      <c r="G815" t="str">
        <f>IF(_xlfn.MAXIFS(ACT!$K:$K, ACT!$B:$B, 'Vetting Master'!$C815)&gt;0, _xlfn.MAXIFS(ACT!$K:$K, ACT!$B:$B, 'Vetting Master'!$C815), IF($E815="", "", 0))</f>
        <v/>
      </c>
      <c r="H815" t="str">
        <f>IF(_xlfn.MAXIFS(ACT!$J:$J, ACT!$B:$B, 'Vetting Master'!$C815)&gt;0, _xlfn.MAXIFS(ACT!$J:$J, ACT!$B:$B, 'Vetting Master'!$C815), IF($E815="", "", 0))</f>
        <v/>
      </c>
      <c r="I815" t="str">
        <f>IF(_xlfn.MAXIFS('SLCC Placement'!K:K, 'SLCC Placement'!B:B, 'Vetting Master'!$C815)&gt;0, _xlfn.MAXIFS('SLCC Placement'!K:K, 'SLCC Placement'!B:B, 'Vetting Master'!$C815), IF($E815="", "", 0))</f>
        <v/>
      </c>
      <c r="J815" t="str">
        <f>IF(_xlfn.MAXIFS('SLCC Placement'!J:J, 'SLCC Placement'!B:B, 'Vetting Master'!$C815)&gt;0, _xlfn.MAXIFS('SLCC Placement'!J:J, 'SLCC Placement'!B:B, 'Vetting Master'!$C815), IF($E815="", "", 0))</f>
        <v/>
      </c>
      <c r="K815" s="5" t="str">
        <f>IFERROR(IF(AND(MATCH(C815,'AP Credit'!B:B,0)&gt;0, MATCH("ENGL 1010",'AP Credit'!J:J,0)&gt;0),"Yes","No"), IF($E815="", " ", "No"))</f>
        <v xml:space="preserve"> </v>
      </c>
      <c r="L815" s="11" t="str" cm="1">
        <f t="array" ref="L815">IF($E815="", "", _xlfn.IFNA(_xlfn.IFS( J815&gt;599,  "1210 - Verify C or Better",  AND(J815&gt;499, OR(I815&gt;13, G815&gt;17)), "1060 - Verify C or Better", AND( OR(G815&gt;17, I815&gt;13), OR(H815&gt;22, J815&gt;399)), "1050 - Verify C or Better", OR( H815&gt;21, J815&gt;299), "1010/1030/1040", OR( H815&gt;19, J815&gt;299), "1010/1030", OR( H815&gt;18, J815&gt;299), "1030"), "Verify C or better in Secondary Math 1,2,3"))</f>
        <v/>
      </c>
      <c r="M815" s="4" t="str">
        <f>IFERROR(VLOOKUP($E815, 'HS Info'!$A:$E, 5, FALSE), IF($E815="", "", "Not in HS Info"))</f>
        <v/>
      </c>
      <c r="N815" s="5" t="str">
        <f>IFERROR(VLOOKUP($C815,Holds!$C:$K, 2, FALSE), IF($E815="", "", 0))</f>
        <v/>
      </c>
      <c r="O815" s="7" t="str">
        <f>IF($E815="", "", _xlfn.XLOOKUP(C815, 'SLCC Student'!H:H, 'SLCC Student'!P:P, "Not Found", 0, 1))</f>
        <v/>
      </c>
      <c r="P815" s="5" t="str">
        <f>IFERROR(VLOOKUP($E815, 'SLCC Student'!$A:$Q, 10, FALSE), IF($E815="", "", "Not Admitted"))</f>
        <v/>
      </c>
      <c r="Q815" s="5" t="str">
        <f>IFERROR(VLOOKUP($E815,'SLCC Student'!$A:$Q,12,FALSE),IF($E815="","", "NotAdmitted"))</f>
        <v/>
      </c>
    </row>
    <row r="816" spans="1:17" x14ac:dyDescent="0.2">
      <c r="A816" s="5" t="str">
        <f>IFERROR(VLOOKUP($E816,'HS Info'!$A:$D,2,FALSE),IF($E816="","","Not in HS Info"))</f>
        <v/>
      </c>
      <c r="B816" s="6" t="str">
        <f>IFERROR(VLOOKUP($C816, 'SLCC Student'!$H:$R, 11, FALSE), IF($E816="", "",  "Not yet admitted"))</f>
        <v/>
      </c>
      <c r="C816" s="5" t="str">
        <f>IFERROR(VLOOKUP($E816,'SLCC Student'!$A:$R,8,FALSE), IF($E816="", "", "Not yet admitted"))</f>
        <v/>
      </c>
      <c r="D816" s="5" t="str">
        <f>IFERROR(VLOOKUP($E816, 'HS Info'!$A:$D, 3, FALSE), IF($E816="", "",  "Not in HS Info"))</f>
        <v/>
      </c>
      <c r="E816" t="str">
        <f>IF(ISBLANK('HS Info'!A815), "", 'HS Info'!A815)</f>
        <v/>
      </c>
      <c r="F816" s="5" t="str">
        <f>IFERROR(VLOOKUP($E816, 'HS Info'!$A:$D, 4, FALSE), IF($E816="", "", "Not in HS Info"))</f>
        <v/>
      </c>
      <c r="G816" t="str">
        <f>IF(_xlfn.MAXIFS(ACT!$K:$K, ACT!$B:$B, 'Vetting Master'!$C816)&gt;0, _xlfn.MAXIFS(ACT!$K:$K, ACT!$B:$B, 'Vetting Master'!$C816), IF($E816="", "", 0))</f>
        <v/>
      </c>
      <c r="H816" t="str">
        <f>IF(_xlfn.MAXIFS(ACT!$J:$J, ACT!$B:$B, 'Vetting Master'!$C816)&gt;0, _xlfn.MAXIFS(ACT!$J:$J, ACT!$B:$B, 'Vetting Master'!$C816), IF($E816="", "", 0))</f>
        <v/>
      </c>
      <c r="I816" t="str">
        <f>IF(_xlfn.MAXIFS('SLCC Placement'!K:K, 'SLCC Placement'!B:B, 'Vetting Master'!$C816)&gt;0, _xlfn.MAXIFS('SLCC Placement'!K:K, 'SLCC Placement'!B:B, 'Vetting Master'!$C816), IF($E816="", "", 0))</f>
        <v/>
      </c>
      <c r="J816" t="str">
        <f>IF(_xlfn.MAXIFS('SLCC Placement'!J:J, 'SLCC Placement'!B:B, 'Vetting Master'!$C816)&gt;0, _xlfn.MAXIFS('SLCC Placement'!J:J, 'SLCC Placement'!B:B, 'Vetting Master'!$C816), IF($E816="", "", 0))</f>
        <v/>
      </c>
      <c r="K816" s="5" t="str">
        <f>IFERROR(IF(AND(MATCH(C816,'AP Credit'!B:B,0)&gt;0, MATCH("ENGL 1010",'AP Credit'!J:J,0)&gt;0),"Yes","No"), IF($E816="", " ", "No"))</f>
        <v xml:space="preserve"> </v>
      </c>
      <c r="L816" s="11" t="str" cm="1">
        <f t="array" ref="L816">IF($E816="", "", _xlfn.IFNA(_xlfn.IFS( J816&gt;599,  "1210 - Verify C or Better",  AND(J816&gt;499, OR(I816&gt;13, G816&gt;17)), "1060 - Verify C or Better", AND( OR(G816&gt;17, I816&gt;13), OR(H816&gt;22, J816&gt;399)), "1050 - Verify C or Better", OR( H816&gt;21, J816&gt;299), "1010/1030/1040", OR( H816&gt;19, J816&gt;299), "1010/1030", OR( H816&gt;18, J816&gt;299), "1030"), "Verify C or better in Secondary Math 1,2,3"))</f>
        <v/>
      </c>
      <c r="M816" s="4" t="str">
        <f>IFERROR(VLOOKUP($E816, 'HS Info'!$A:$E, 5, FALSE), IF($E816="", "", "Not in HS Info"))</f>
        <v/>
      </c>
      <c r="N816" s="5" t="str">
        <f>IFERROR(VLOOKUP($C816,Holds!$C:$K, 2, FALSE), IF($E816="", "", 0))</f>
        <v/>
      </c>
      <c r="O816" s="7" t="str">
        <f>IF($E816="", "", _xlfn.XLOOKUP(C816, 'SLCC Student'!H:H, 'SLCC Student'!P:P, "Not Found", 0, 1))</f>
        <v/>
      </c>
      <c r="P816" s="5" t="str">
        <f>IFERROR(VLOOKUP($E816, 'SLCC Student'!$A:$Q, 10, FALSE), IF($E816="", "", "Not Admitted"))</f>
        <v/>
      </c>
      <c r="Q816" s="5" t="str">
        <f>IFERROR(VLOOKUP($E816,'SLCC Student'!$A:$Q,12,FALSE),IF($E816="","", "NotAdmitted"))</f>
        <v/>
      </c>
    </row>
    <row r="817" spans="1:17" x14ac:dyDescent="0.2">
      <c r="A817" s="5" t="str">
        <f>IFERROR(VLOOKUP($E817,'HS Info'!$A:$D,2,FALSE),IF($E817="","","Not in HS Info"))</f>
        <v/>
      </c>
      <c r="B817" s="6" t="str">
        <f>IFERROR(VLOOKUP($C817, 'SLCC Student'!$H:$R, 11, FALSE), IF($E817="", "",  "Not yet admitted"))</f>
        <v/>
      </c>
      <c r="C817" s="5" t="str">
        <f>IFERROR(VLOOKUP($E817,'SLCC Student'!$A:$R,8,FALSE), IF($E817="", "", "Not yet admitted"))</f>
        <v/>
      </c>
      <c r="D817" s="5" t="str">
        <f>IFERROR(VLOOKUP($E817, 'HS Info'!$A:$D, 3, FALSE), IF($E817="", "",  "Not in HS Info"))</f>
        <v/>
      </c>
      <c r="E817" t="str">
        <f>IF(ISBLANK('HS Info'!A816), "", 'HS Info'!A816)</f>
        <v/>
      </c>
      <c r="F817" s="5" t="str">
        <f>IFERROR(VLOOKUP($E817, 'HS Info'!$A:$D, 4, FALSE), IF($E817="", "", "Not in HS Info"))</f>
        <v/>
      </c>
      <c r="G817" t="str">
        <f>IF(_xlfn.MAXIFS(ACT!$K:$K, ACT!$B:$B, 'Vetting Master'!$C817)&gt;0, _xlfn.MAXIFS(ACT!$K:$K, ACT!$B:$B, 'Vetting Master'!$C817), IF($E817="", "", 0))</f>
        <v/>
      </c>
      <c r="H817" t="str">
        <f>IF(_xlfn.MAXIFS(ACT!$J:$J, ACT!$B:$B, 'Vetting Master'!$C817)&gt;0, _xlfn.MAXIFS(ACT!$J:$J, ACT!$B:$B, 'Vetting Master'!$C817), IF($E817="", "", 0))</f>
        <v/>
      </c>
      <c r="I817" t="str">
        <f>IF(_xlfn.MAXIFS('SLCC Placement'!K:K, 'SLCC Placement'!B:B, 'Vetting Master'!$C817)&gt;0, _xlfn.MAXIFS('SLCC Placement'!K:K, 'SLCC Placement'!B:B, 'Vetting Master'!$C817), IF($E817="", "", 0))</f>
        <v/>
      </c>
      <c r="J817" t="str">
        <f>IF(_xlfn.MAXIFS('SLCC Placement'!J:J, 'SLCC Placement'!B:B, 'Vetting Master'!$C817)&gt;0, _xlfn.MAXIFS('SLCC Placement'!J:J, 'SLCC Placement'!B:B, 'Vetting Master'!$C817), IF($E817="", "", 0))</f>
        <v/>
      </c>
      <c r="K817" s="5" t="str">
        <f>IFERROR(IF(AND(MATCH(C817,'AP Credit'!B:B,0)&gt;0, MATCH("ENGL 1010",'AP Credit'!J:J,0)&gt;0),"Yes","No"), IF($E817="", " ", "No"))</f>
        <v xml:space="preserve"> </v>
      </c>
      <c r="L817" s="11" t="str" cm="1">
        <f t="array" ref="L817">IF($E817="", "", _xlfn.IFNA(_xlfn.IFS( J817&gt;599,  "1210 - Verify C or Better",  AND(J817&gt;499, OR(I817&gt;13, G817&gt;17)), "1060 - Verify C or Better", AND( OR(G817&gt;17, I817&gt;13), OR(H817&gt;22, J817&gt;399)), "1050 - Verify C or Better", OR( H817&gt;21, J817&gt;299), "1010/1030/1040", OR( H817&gt;19, J817&gt;299), "1010/1030", OR( H817&gt;18, J817&gt;299), "1030"), "Verify C or better in Secondary Math 1,2,3"))</f>
        <v/>
      </c>
      <c r="M817" s="4" t="str">
        <f>IFERROR(VLOOKUP($E817, 'HS Info'!$A:$E, 5, FALSE), IF($E817="", "", "Not in HS Info"))</f>
        <v/>
      </c>
      <c r="N817" s="5" t="str">
        <f>IFERROR(VLOOKUP($C817,Holds!$C:$K, 2, FALSE), IF($E817="", "", 0))</f>
        <v/>
      </c>
      <c r="O817" s="7" t="str">
        <f>IF($E817="", "", _xlfn.XLOOKUP(C817, 'SLCC Student'!H:H, 'SLCC Student'!P:P, "Not Found", 0, 1))</f>
        <v/>
      </c>
      <c r="P817" s="5" t="str">
        <f>IFERROR(VLOOKUP($E817, 'SLCC Student'!$A:$Q, 10, FALSE), IF($E817="", "", "Not Admitted"))</f>
        <v/>
      </c>
      <c r="Q817" s="5" t="str">
        <f>IFERROR(VLOOKUP($E817,'SLCC Student'!$A:$Q,12,FALSE),IF($E817="","", "NotAdmitted"))</f>
        <v/>
      </c>
    </row>
    <row r="818" spans="1:17" x14ac:dyDescent="0.2">
      <c r="A818" s="5" t="str">
        <f>IFERROR(VLOOKUP($E818,'HS Info'!$A:$D,2,FALSE),IF($E818="","","Not in HS Info"))</f>
        <v/>
      </c>
      <c r="B818" s="6" t="str">
        <f>IFERROR(VLOOKUP($C818, 'SLCC Student'!$H:$R, 11, FALSE), IF($E818="", "",  "Not yet admitted"))</f>
        <v/>
      </c>
      <c r="C818" s="5" t="str">
        <f>IFERROR(VLOOKUP($E818,'SLCC Student'!$A:$R,8,FALSE), IF($E818="", "", "Not yet admitted"))</f>
        <v/>
      </c>
      <c r="D818" s="5" t="str">
        <f>IFERROR(VLOOKUP($E818, 'HS Info'!$A:$D, 3, FALSE), IF($E818="", "",  "Not in HS Info"))</f>
        <v/>
      </c>
      <c r="E818" t="str">
        <f>IF(ISBLANK('HS Info'!A817), "", 'HS Info'!A817)</f>
        <v/>
      </c>
      <c r="F818" s="5" t="str">
        <f>IFERROR(VLOOKUP($E818, 'HS Info'!$A:$D, 4, FALSE), IF($E818="", "", "Not in HS Info"))</f>
        <v/>
      </c>
      <c r="G818" t="str">
        <f>IF(_xlfn.MAXIFS(ACT!$K:$K, ACT!$B:$B, 'Vetting Master'!$C818)&gt;0, _xlfn.MAXIFS(ACT!$K:$K, ACT!$B:$B, 'Vetting Master'!$C818), IF($E818="", "", 0))</f>
        <v/>
      </c>
      <c r="H818" t="str">
        <f>IF(_xlfn.MAXIFS(ACT!$J:$J, ACT!$B:$B, 'Vetting Master'!$C818)&gt;0, _xlfn.MAXIFS(ACT!$J:$J, ACT!$B:$B, 'Vetting Master'!$C818), IF($E818="", "", 0))</f>
        <v/>
      </c>
      <c r="I818" t="str">
        <f>IF(_xlfn.MAXIFS('SLCC Placement'!K:K, 'SLCC Placement'!B:B, 'Vetting Master'!$C818)&gt;0, _xlfn.MAXIFS('SLCC Placement'!K:K, 'SLCC Placement'!B:B, 'Vetting Master'!$C818), IF($E818="", "", 0))</f>
        <v/>
      </c>
      <c r="J818" t="str">
        <f>IF(_xlfn.MAXIFS('SLCC Placement'!J:J, 'SLCC Placement'!B:B, 'Vetting Master'!$C818)&gt;0, _xlfn.MAXIFS('SLCC Placement'!J:J, 'SLCC Placement'!B:B, 'Vetting Master'!$C818), IF($E818="", "", 0))</f>
        <v/>
      </c>
      <c r="K818" s="5" t="str">
        <f>IFERROR(IF(AND(MATCH(C818,'AP Credit'!B:B,0)&gt;0, MATCH("ENGL 1010",'AP Credit'!J:J,0)&gt;0),"Yes","No"), IF($E818="", " ", "No"))</f>
        <v xml:space="preserve"> </v>
      </c>
      <c r="L818" s="11" t="str" cm="1">
        <f t="array" ref="L818">IF($E818="", "", _xlfn.IFNA(_xlfn.IFS( J818&gt;599,  "1210 - Verify C or Better",  AND(J818&gt;499, OR(I818&gt;13, G818&gt;17)), "1060 - Verify C or Better", AND( OR(G818&gt;17, I818&gt;13), OR(H818&gt;22, J818&gt;399)), "1050 - Verify C or Better", OR( H818&gt;21, J818&gt;299), "1010/1030/1040", OR( H818&gt;19, J818&gt;299), "1010/1030", OR( H818&gt;18, J818&gt;299), "1030"), "Verify C or better in Secondary Math 1,2,3"))</f>
        <v/>
      </c>
      <c r="M818" s="4" t="str">
        <f>IFERROR(VLOOKUP($E818, 'HS Info'!$A:$E, 5, FALSE), IF($E818="", "", "Not in HS Info"))</f>
        <v/>
      </c>
      <c r="N818" s="5" t="str">
        <f>IFERROR(VLOOKUP($C818,Holds!$C:$K, 2, FALSE), IF($E818="", "", 0))</f>
        <v/>
      </c>
      <c r="O818" s="7" t="str">
        <f>IF($E818="", "", _xlfn.XLOOKUP(C818, 'SLCC Student'!H:H, 'SLCC Student'!P:P, "Not Found", 0, 1))</f>
        <v/>
      </c>
      <c r="P818" s="5" t="str">
        <f>IFERROR(VLOOKUP($E818, 'SLCC Student'!$A:$Q, 10, FALSE), IF($E818="", "", "Not Admitted"))</f>
        <v/>
      </c>
      <c r="Q818" s="5" t="str">
        <f>IFERROR(VLOOKUP($E818,'SLCC Student'!$A:$Q,12,FALSE),IF($E818="","", "NotAdmitted"))</f>
        <v/>
      </c>
    </row>
    <row r="819" spans="1:17" x14ac:dyDescent="0.2">
      <c r="A819" s="5" t="str">
        <f>IFERROR(VLOOKUP($E819,'HS Info'!$A:$D,2,FALSE),IF($E819="","","Not in HS Info"))</f>
        <v/>
      </c>
      <c r="B819" s="6" t="str">
        <f>IFERROR(VLOOKUP($C819, 'SLCC Student'!$H:$R, 11, FALSE), IF($E819="", "",  "Not yet admitted"))</f>
        <v/>
      </c>
      <c r="C819" s="5" t="str">
        <f>IFERROR(VLOOKUP($E819,'SLCC Student'!$A:$R,8,FALSE), IF($E819="", "", "Not yet admitted"))</f>
        <v/>
      </c>
      <c r="D819" s="5" t="str">
        <f>IFERROR(VLOOKUP($E819, 'HS Info'!$A:$D, 3, FALSE), IF($E819="", "",  "Not in HS Info"))</f>
        <v/>
      </c>
      <c r="E819" t="str">
        <f>IF(ISBLANK('HS Info'!A818), "", 'HS Info'!A818)</f>
        <v/>
      </c>
      <c r="F819" s="5" t="str">
        <f>IFERROR(VLOOKUP($E819, 'HS Info'!$A:$D, 4, FALSE), IF($E819="", "", "Not in HS Info"))</f>
        <v/>
      </c>
      <c r="G819" t="str">
        <f>IF(_xlfn.MAXIFS(ACT!$K:$K, ACT!$B:$B, 'Vetting Master'!$C819)&gt;0, _xlfn.MAXIFS(ACT!$K:$K, ACT!$B:$B, 'Vetting Master'!$C819), IF($E819="", "", 0))</f>
        <v/>
      </c>
      <c r="H819" t="str">
        <f>IF(_xlfn.MAXIFS(ACT!$J:$J, ACT!$B:$B, 'Vetting Master'!$C819)&gt;0, _xlfn.MAXIFS(ACT!$J:$J, ACT!$B:$B, 'Vetting Master'!$C819), IF($E819="", "", 0))</f>
        <v/>
      </c>
      <c r="I819" t="str">
        <f>IF(_xlfn.MAXIFS('SLCC Placement'!K:K, 'SLCC Placement'!B:B, 'Vetting Master'!$C819)&gt;0, _xlfn.MAXIFS('SLCC Placement'!K:K, 'SLCC Placement'!B:B, 'Vetting Master'!$C819), IF($E819="", "", 0))</f>
        <v/>
      </c>
      <c r="J819" t="str">
        <f>IF(_xlfn.MAXIFS('SLCC Placement'!J:J, 'SLCC Placement'!B:B, 'Vetting Master'!$C819)&gt;0, _xlfn.MAXIFS('SLCC Placement'!J:J, 'SLCC Placement'!B:B, 'Vetting Master'!$C819), IF($E819="", "", 0))</f>
        <v/>
      </c>
      <c r="K819" s="5" t="str">
        <f>IFERROR(IF(AND(MATCH(C819,'AP Credit'!B:B,0)&gt;0, MATCH("ENGL 1010",'AP Credit'!J:J,0)&gt;0),"Yes","No"), IF($E819="", " ", "No"))</f>
        <v xml:space="preserve"> </v>
      </c>
      <c r="L819" s="11" t="str" cm="1">
        <f t="array" ref="L819">IF($E819="", "", _xlfn.IFNA(_xlfn.IFS( J819&gt;599,  "1210 - Verify C or Better",  AND(J819&gt;499, OR(I819&gt;13, G819&gt;17)), "1060 - Verify C or Better", AND( OR(G819&gt;17, I819&gt;13), OR(H819&gt;22, J819&gt;399)), "1050 - Verify C or Better", OR( H819&gt;21, J819&gt;299), "1010/1030/1040", OR( H819&gt;19, J819&gt;299), "1010/1030", OR( H819&gt;18, J819&gt;299), "1030"), "Verify C or better in Secondary Math 1,2,3"))</f>
        <v/>
      </c>
      <c r="M819" s="4" t="str">
        <f>IFERROR(VLOOKUP($E819, 'HS Info'!$A:$E, 5, FALSE), IF($E819="", "", "Not in HS Info"))</f>
        <v/>
      </c>
      <c r="N819" s="5" t="str">
        <f>IFERROR(VLOOKUP($C819,Holds!$C:$K, 2, FALSE), IF($E819="", "", 0))</f>
        <v/>
      </c>
      <c r="O819" s="7" t="str">
        <f>IF($E819="", "", _xlfn.XLOOKUP(C819, 'SLCC Student'!H:H, 'SLCC Student'!P:P, "Not Found", 0, 1))</f>
        <v/>
      </c>
      <c r="P819" s="5" t="str">
        <f>IFERROR(VLOOKUP($E819, 'SLCC Student'!$A:$Q, 10, FALSE), IF($E819="", "", "Not Admitted"))</f>
        <v/>
      </c>
      <c r="Q819" s="5" t="str">
        <f>IFERROR(VLOOKUP($E819,'SLCC Student'!$A:$Q,12,FALSE),IF($E819="","", "NotAdmitted"))</f>
        <v/>
      </c>
    </row>
    <row r="820" spans="1:17" x14ac:dyDescent="0.2">
      <c r="A820" s="5" t="str">
        <f>IFERROR(VLOOKUP($E820,'HS Info'!$A:$D,2,FALSE),IF($E820="","","Not in HS Info"))</f>
        <v/>
      </c>
      <c r="B820" s="6" t="str">
        <f>IFERROR(VLOOKUP($C820, 'SLCC Student'!$H:$R, 11, FALSE), IF($E820="", "",  "Not yet admitted"))</f>
        <v/>
      </c>
      <c r="C820" s="5" t="str">
        <f>IFERROR(VLOOKUP($E820,'SLCC Student'!$A:$R,8,FALSE), IF($E820="", "", "Not yet admitted"))</f>
        <v/>
      </c>
      <c r="D820" s="5" t="str">
        <f>IFERROR(VLOOKUP($E820, 'HS Info'!$A:$D, 3, FALSE), IF($E820="", "",  "Not in HS Info"))</f>
        <v/>
      </c>
      <c r="E820" t="str">
        <f>IF(ISBLANK('HS Info'!A819), "", 'HS Info'!A819)</f>
        <v/>
      </c>
      <c r="F820" s="5" t="str">
        <f>IFERROR(VLOOKUP($E820, 'HS Info'!$A:$D, 4, FALSE), IF($E820="", "", "Not in HS Info"))</f>
        <v/>
      </c>
      <c r="G820" t="str">
        <f>IF(_xlfn.MAXIFS(ACT!$K:$K, ACT!$B:$B, 'Vetting Master'!$C820)&gt;0, _xlfn.MAXIFS(ACT!$K:$K, ACT!$B:$B, 'Vetting Master'!$C820), IF($E820="", "", 0))</f>
        <v/>
      </c>
      <c r="H820" t="str">
        <f>IF(_xlfn.MAXIFS(ACT!$J:$J, ACT!$B:$B, 'Vetting Master'!$C820)&gt;0, _xlfn.MAXIFS(ACT!$J:$J, ACT!$B:$B, 'Vetting Master'!$C820), IF($E820="", "", 0))</f>
        <v/>
      </c>
      <c r="I820" t="str">
        <f>IF(_xlfn.MAXIFS('SLCC Placement'!K:K, 'SLCC Placement'!B:B, 'Vetting Master'!$C820)&gt;0, _xlfn.MAXIFS('SLCC Placement'!K:K, 'SLCC Placement'!B:B, 'Vetting Master'!$C820), IF($E820="", "", 0))</f>
        <v/>
      </c>
      <c r="J820" t="str">
        <f>IF(_xlfn.MAXIFS('SLCC Placement'!J:J, 'SLCC Placement'!B:B, 'Vetting Master'!$C820)&gt;0, _xlfn.MAXIFS('SLCC Placement'!J:J, 'SLCC Placement'!B:B, 'Vetting Master'!$C820), IF($E820="", "", 0))</f>
        <v/>
      </c>
      <c r="K820" s="5" t="str">
        <f>IFERROR(IF(AND(MATCH(C820,'AP Credit'!B:B,0)&gt;0, MATCH("ENGL 1010",'AP Credit'!J:J,0)&gt;0),"Yes","No"), IF($E820="", " ", "No"))</f>
        <v xml:space="preserve"> </v>
      </c>
      <c r="L820" s="11" t="str" cm="1">
        <f t="array" ref="L820">IF($E820="", "", _xlfn.IFNA(_xlfn.IFS( J820&gt;599,  "1210 - Verify C or Better",  AND(J820&gt;499, OR(I820&gt;13, G820&gt;17)), "1060 - Verify C or Better", AND( OR(G820&gt;17, I820&gt;13), OR(H820&gt;22, J820&gt;399)), "1050 - Verify C or Better", OR( H820&gt;21, J820&gt;299), "1010/1030/1040", OR( H820&gt;19, J820&gt;299), "1010/1030", OR( H820&gt;18, J820&gt;299), "1030"), "Verify C or better in Secondary Math 1,2,3"))</f>
        <v/>
      </c>
      <c r="M820" s="4" t="str">
        <f>IFERROR(VLOOKUP($E820, 'HS Info'!$A:$E, 5, FALSE), IF($E820="", "", "Not in HS Info"))</f>
        <v/>
      </c>
      <c r="N820" s="5" t="str">
        <f>IFERROR(VLOOKUP($C820,Holds!$C:$K, 2, FALSE), IF($E820="", "", 0))</f>
        <v/>
      </c>
      <c r="O820" s="7" t="str">
        <f>IF($E820="", "", _xlfn.XLOOKUP(C820, 'SLCC Student'!H:H, 'SLCC Student'!P:P, "Not Found", 0, 1))</f>
        <v/>
      </c>
      <c r="P820" s="5" t="str">
        <f>IFERROR(VLOOKUP($E820, 'SLCC Student'!$A:$Q, 10, FALSE), IF($E820="", "", "Not Admitted"))</f>
        <v/>
      </c>
      <c r="Q820" s="5" t="str">
        <f>IFERROR(VLOOKUP($E820,'SLCC Student'!$A:$Q,12,FALSE),IF($E820="","", "NotAdmitted"))</f>
        <v/>
      </c>
    </row>
    <row r="821" spans="1:17" x14ac:dyDescent="0.2">
      <c r="A821" s="5" t="str">
        <f>IFERROR(VLOOKUP($E821,'HS Info'!$A:$D,2,FALSE),IF($E821="","","Not in HS Info"))</f>
        <v/>
      </c>
      <c r="B821" s="6" t="str">
        <f>IFERROR(VLOOKUP($C821, 'SLCC Student'!$H:$R, 11, FALSE), IF($E821="", "",  "Not yet admitted"))</f>
        <v/>
      </c>
      <c r="C821" s="5" t="str">
        <f>IFERROR(VLOOKUP($E821,'SLCC Student'!$A:$R,8,FALSE), IF($E821="", "", "Not yet admitted"))</f>
        <v/>
      </c>
      <c r="D821" s="5" t="str">
        <f>IFERROR(VLOOKUP($E821, 'HS Info'!$A:$D, 3, FALSE), IF($E821="", "",  "Not in HS Info"))</f>
        <v/>
      </c>
      <c r="E821" t="str">
        <f>IF(ISBLANK('HS Info'!A820), "", 'HS Info'!A820)</f>
        <v/>
      </c>
      <c r="F821" s="5" t="str">
        <f>IFERROR(VLOOKUP($E821, 'HS Info'!$A:$D, 4, FALSE), IF($E821="", "", "Not in HS Info"))</f>
        <v/>
      </c>
      <c r="G821" t="str">
        <f>IF(_xlfn.MAXIFS(ACT!$K:$K, ACT!$B:$B, 'Vetting Master'!$C821)&gt;0, _xlfn.MAXIFS(ACT!$K:$K, ACT!$B:$B, 'Vetting Master'!$C821), IF($E821="", "", 0))</f>
        <v/>
      </c>
      <c r="H821" t="str">
        <f>IF(_xlfn.MAXIFS(ACT!$J:$J, ACT!$B:$B, 'Vetting Master'!$C821)&gt;0, _xlfn.MAXIFS(ACT!$J:$J, ACT!$B:$B, 'Vetting Master'!$C821), IF($E821="", "", 0))</f>
        <v/>
      </c>
      <c r="I821" t="str">
        <f>IF(_xlfn.MAXIFS('SLCC Placement'!K:K, 'SLCC Placement'!B:B, 'Vetting Master'!$C821)&gt;0, _xlfn.MAXIFS('SLCC Placement'!K:K, 'SLCC Placement'!B:B, 'Vetting Master'!$C821), IF($E821="", "", 0))</f>
        <v/>
      </c>
      <c r="J821" t="str">
        <f>IF(_xlfn.MAXIFS('SLCC Placement'!J:J, 'SLCC Placement'!B:B, 'Vetting Master'!$C821)&gt;0, _xlfn.MAXIFS('SLCC Placement'!J:J, 'SLCC Placement'!B:B, 'Vetting Master'!$C821), IF($E821="", "", 0))</f>
        <v/>
      </c>
      <c r="K821" s="5" t="str">
        <f>IFERROR(IF(AND(MATCH(C821,'AP Credit'!B:B,0)&gt;0, MATCH("ENGL 1010",'AP Credit'!J:J,0)&gt;0),"Yes","No"), IF($E821="", " ", "No"))</f>
        <v xml:space="preserve"> </v>
      </c>
      <c r="L821" s="11" t="str" cm="1">
        <f t="array" ref="L821">IF($E821="", "", _xlfn.IFNA(_xlfn.IFS( J821&gt;599,  "1210 - Verify C or Better",  AND(J821&gt;499, OR(I821&gt;13, G821&gt;17)), "1060 - Verify C or Better", AND( OR(G821&gt;17, I821&gt;13), OR(H821&gt;22, J821&gt;399)), "1050 - Verify C or Better", OR( H821&gt;21, J821&gt;299), "1010/1030/1040", OR( H821&gt;19, J821&gt;299), "1010/1030", OR( H821&gt;18, J821&gt;299), "1030"), "Verify C or better in Secondary Math 1,2,3"))</f>
        <v/>
      </c>
      <c r="M821" s="4" t="str">
        <f>IFERROR(VLOOKUP($E821, 'HS Info'!$A:$E, 5, FALSE), IF($E821="", "", "Not in HS Info"))</f>
        <v/>
      </c>
      <c r="N821" s="5" t="str">
        <f>IFERROR(VLOOKUP($C821,Holds!$C:$K, 2, FALSE), IF($E821="", "", 0))</f>
        <v/>
      </c>
      <c r="O821" s="7" t="str">
        <f>IF($E821="", "", _xlfn.XLOOKUP(C821, 'SLCC Student'!H:H, 'SLCC Student'!P:P, "Not Found", 0, 1))</f>
        <v/>
      </c>
      <c r="P821" s="5" t="str">
        <f>IFERROR(VLOOKUP($E821, 'SLCC Student'!$A:$Q, 10, FALSE), IF($E821="", "", "Not Admitted"))</f>
        <v/>
      </c>
      <c r="Q821" s="5" t="str">
        <f>IFERROR(VLOOKUP($E821,'SLCC Student'!$A:$Q,12,FALSE),IF($E821="","", "NotAdmitted"))</f>
        <v/>
      </c>
    </row>
    <row r="822" spans="1:17" x14ac:dyDescent="0.2">
      <c r="A822" s="5" t="str">
        <f>IFERROR(VLOOKUP($E822,'HS Info'!$A:$D,2,FALSE),IF($E822="","","Not in HS Info"))</f>
        <v/>
      </c>
      <c r="B822" s="6" t="str">
        <f>IFERROR(VLOOKUP($C822, 'SLCC Student'!$H:$R, 11, FALSE), IF($E822="", "",  "Not yet admitted"))</f>
        <v/>
      </c>
      <c r="C822" s="5" t="str">
        <f>IFERROR(VLOOKUP($E822,'SLCC Student'!$A:$R,8,FALSE), IF($E822="", "", "Not yet admitted"))</f>
        <v/>
      </c>
      <c r="D822" s="5" t="str">
        <f>IFERROR(VLOOKUP($E822, 'HS Info'!$A:$D, 3, FALSE), IF($E822="", "",  "Not in HS Info"))</f>
        <v/>
      </c>
      <c r="E822" t="str">
        <f>IF(ISBLANK('HS Info'!A821), "", 'HS Info'!A821)</f>
        <v/>
      </c>
      <c r="F822" s="5" t="str">
        <f>IFERROR(VLOOKUP($E822, 'HS Info'!$A:$D, 4, FALSE), IF($E822="", "", "Not in HS Info"))</f>
        <v/>
      </c>
      <c r="G822" t="str">
        <f>IF(_xlfn.MAXIFS(ACT!$K:$K, ACT!$B:$B, 'Vetting Master'!$C822)&gt;0, _xlfn.MAXIFS(ACT!$K:$K, ACT!$B:$B, 'Vetting Master'!$C822), IF($E822="", "", 0))</f>
        <v/>
      </c>
      <c r="H822" t="str">
        <f>IF(_xlfn.MAXIFS(ACT!$J:$J, ACT!$B:$B, 'Vetting Master'!$C822)&gt;0, _xlfn.MAXIFS(ACT!$J:$J, ACT!$B:$B, 'Vetting Master'!$C822), IF($E822="", "", 0))</f>
        <v/>
      </c>
      <c r="I822" t="str">
        <f>IF(_xlfn.MAXIFS('SLCC Placement'!K:K, 'SLCC Placement'!B:B, 'Vetting Master'!$C822)&gt;0, _xlfn.MAXIFS('SLCC Placement'!K:K, 'SLCC Placement'!B:B, 'Vetting Master'!$C822), IF($E822="", "", 0))</f>
        <v/>
      </c>
      <c r="J822" t="str">
        <f>IF(_xlfn.MAXIFS('SLCC Placement'!J:J, 'SLCC Placement'!B:B, 'Vetting Master'!$C822)&gt;0, _xlfn.MAXIFS('SLCC Placement'!J:J, 'SLCC Placement'!B:B, 'Vetting Master'!$C822), IF($E822="", "", 0))</f>
        <v/>
      </c>
      <c r="K822" s="5" t="str">
        <f>IFERROR(IF(AND(MATCH(C822,'AP Credit'!B:B,0)&gt;0, MATCH("ENGL 1010",'AP Credit'!J:J,0)&gt;0),"Yes","No"), IF($E822="", " ", "No"))</f>
        <v xml:space="preserve"> </v>
      </c>
      <c r="L822" s="11" t="str" cm="1">
        <f t="array" ref="L822">IF($E822="", "", _xlfn.IFNA(_xlfn.IFS( J822&gt;599,  "1210 - Verify C or Better",  AND(J822&gt;499, OR(I822&gt;13, G822&gt;17)), "1060 - Verify C or Better", AND( OR(G822&gt;17, I822&gt;13), OR(H822&gt;22, J822&gt;399)), "1050 - Verify C or Better", OR( H822&gt;21, J822&gt;299), "1010/1030/1040", OR( H822&gt;19, J822&gt;299), "1010/1030", OR( H822&gt;18, J822&gt;299), "1030"), "Verify C or better in Secondary Math 1,2,3"))</f>
        <v/>
      </c>
      <c r="M822" s="4" t="str">
        <f>IFERROR(VLOOKUP($E822, 'HS Info'!$A:$E, 5, FALSE), IF($E822="", "", "Not in HS Info"))</f>
        <v/>
      </c>
      <c r="N822" s="5" t="str">
        <f>IFERROR(VLOOKUP($C822,Holds!$C:$K, 2, FALSE), IF($E822="", "", 0))</f>
        <v/>
      </c>
      <c r="O822" s="7" t="str">
        <f>IF($E822="", "", _xlfn.XLOOKUP(C822, 'SLCC Student'!H:H, 'SLCC Student'!P:P, "Not Found", 0, 1))</f>
        <v/>
      </c>
      <c r="P822" s="5" t="str">
        <f>IFERROR(VLOOKUP($E822, 'SLCC Student'!$A:$Q, 10, FALSE), IF($E822="", "", "Not Admitted"))</f>
        <v/>
      </c>
      <c r="Q822" s="5" t="str">
        <f>IFERROR(VLOOKUP($E822,'SLCC Student'!$A:$Q,12,FALSE),IF($E822="","", "NotAdmitted"))</f>
        <v/>
      </c>
    </row>
    <row r="823" spans="1:17" x14ac:dyDescent="0.2">
      <c r="A823" s="5" t="str">
        <f>IFERROR(VLOOKUP($E823,'HS Info'!$A:$D,2,FALSE),IF($E823="","","Not in HS Info"))</f>
        <v/>
      </c>
      <c r="B823" s="6" t="str">
        <f>IFERROR(VLOOKUP($C823, 'SLCC Student'!$H:$R, 11, FALSE), IF($E823="", "",  "Not yet admitted"))</f>
        <v/>
      </c>
      <c r="C823" s="5" t="str">
        <f>IFERROR(VLOOKUP($E823,'SLCC Student'!$A:$R,8,FALSE), IF($E823="", "", "Not yet admitted"))</f>
        <v/>
      </c>
      <c r="D823" s="5" t="str">
        <f>IFERROR(VLOOKUP($E823, 'HS Info'!$A:$D, 3, FALSE), IF($E823="", "",  "Not in HS Info"))</f>
        <v/>
      </c>
      <c r="E823" t="str">
        <f>IF(ISBLANK('HS Info'!A822), "", 'HS Info'!A822)</f>
        <v/>
      </c>
      <c r="F823" s="5" t="str">
        <f>IFERROR(VLOOKUP($E823, 'HS Info'!$A:$D, 4, FALSE), IF($E823="", "", "Not in HS Info"))</f>
        <v/>
      </c>
      <c r="G823" t="str">
        <f>IF(_xlfn.MAXIFS(ACT!$K:$K, ACT!$B:$B, 'Vetting Master'!$C823)&gt;0, _xlfn.MAXIFS(ACT!$K:$K, ACT!$B:$B, 'Vetting Master'!$C823), IF($E823="", "", 0))</f>
        <v/>
      </c>
      <c r="H823" t="str">
        <f>IF(_xlfn.MAXIFS(ACT!$J:$J, ACT!$B:$B, 'Vetting Master'!$C823)&gt;0, _xlfn.MAXIFS(ACT!$J:$J, ACT!$B:$B, 'Vetting Master'!$C823), IF($E823="", "", 0))</f>
        <v/>
      </c>
      <c r="I823" t="str">
        <f>IF(_xlfn.MAXIFS('SLCC Placement'!K:K, 'SLCC Placement'!B:B, 'Vetting Master'!$C823)&gt;0, _xlfn.MAXIFS('SLCC Placement'!K:K, 'SLCC Placement'!B:B, 'Vetting Master'!$C823), IF($E823="", "", 0))</f>
        <v/>
      </c>
      <c r="J823" t="str">
        <f>IF(_xlfn.MAXIFS('SLCC Placement'!J:J, 'SLCC Placement'!B:B, 'Vetting Master'!$C823)&gt;0, _xlfn.MAXIFS('SLCC Placement'!J:J, 'SLCC Placement'!B:B, 'Vetting Master'!$C823), IF($E823="", "", 0))</f>
        <v/>
      </c>
      <c r="K823" s="5" t="str">
        <f>IFERROR(IF(AND(MATCH(C823,'AP Credit'!B:B,0)&gt;0, MATCH("ENGL 1010",'AP Credit'!J:J,0)&gt;0),"Yes","No"), IF($E823="", " ", "No"))</f>
        <v xml:space="preserve"> </v>
      </c>
      <c r="L823" s="11" t="str" cm="1">
        <f t="array" ref="L823">IF($E823="", "", _xlfn.IFNA(_xlfn.IFS( J823&gt;599,  "1210 - Verify C or Better",  AND(J823&gt;499, OR(I823&gt;13, G823&gt;17)), "1060 - Verify C or Better", AND( OR(G823&gt;17, I823&gt;13), OR(H823&gt;22, J823&gt;399)), "1050 - Verify C or Better", OR( H823&gt;21, J823&gt;299), "1010/1030/1040", OR( H823&gt;19, J823&gt;299), "1010/1030", OR( H823&gt;18, J823&gt;299), "1030"), "Verify C or better in Secondary Math 1,2,3"))</f>
        <v/>
      </c>
      <c r="M823" s="4" t="str">
        <f>IFERROR(VLOOKUP($E823, 'HS Info'!$A:$E, 5, FALSE), IF($E823="", "", "Not in HS Info"))</f>
        <v/>
      </c>
      <c r="N823" s="5" t="str">
        <f>IFERROR(VLOOKUP($C823,Holds!$C:$K, 2, FALSE), IF($E823="", "", 0))</f>
        <v/>
      </c>
      <c r="O823" s="7" t="str">
        <f>IF($E823="", "", _xlfn.XLOOKUP(C823, 'SLCC Student'!H:H, 'SLCC Student'!P:P, "Not Found", 0, 1))</f>
        <v/>
      </c>
      <c r="P823" s="5" t="str">
        <f>IFERROR(VLOOKUP($E823, 'SLCC Student'!$A:$Q, 10, FALSE), IF($E823="", "", "Not Admitted"))</f>
        <v/>
      </c>
      <c r="Q823" s="5" t="str">
        <f>IFERROR(VLOOKUP($E823,'SLCC Student'!$A:$Q,12,FALSE),IF($E823="","", "NotAdmitted"))</f>
        <v/>
      </c>
    </row>
    <row r="824" spans="1:17" x14ac:dyDescent="0.2">
      <c r="A824" s="5" t="str">
        <f>IFERROR(VLOOKUP($E824,'HS Info'!$A:$D,2,FALSE),IF($E824="","","Not in HS Info"))</f>
        <v/>
      </c>
      <c r="B824" s="6" t="str">
        <f>IFERROR(VLOOKUP($C824, 'SLCC Student'!$H:$R, 11, FALSE), IF($E824="", "",  "Not yet admitted"))</f>
        <v/>
      </c>
      <c r="C824" s="5" t="str">
        <f>IFERROR(VLOOKUP($E824,'SLCC Student'!$A:$R,8,FALSE), IF($E824="", "", "Not yet admitted"))</f>
        <v/>
      </c>
      <c r="D824" s="5" t="str">
        <f>IFERROR(VLOOKUP($E824, 'HS Info'!$A:$D, 3, FALSE), IF($E824="", "",  "Not in HS Info"))</f>
        <v/>
      </c>
      <c r="E824" t="str">
        <f>IF(ISBLANK('HS Info'!A823), "", 'HS Info'!A823)</f>
        <v/>
      </c>
      <c r="F824" s="5" t="str">
        <f>IFERROR(VLOOKUP($E824, 'HS Info'!$A:$D, 4, FALSE), IF($E824="", "", "Not in HS Info"))</f>
        <v/>
      </c>
      <c r="G824" t="str">
        <f>IF(_xlfn.MAXIFS(ACT!$K:$K, ACT!$B:$B, 'Vetting Master'!$C824)&gt;0, _xlfn.MAXIFS(ACT!$K:$K, ACT!$B:$B, 'Vetting Master'!$C824), IF($E824="", "", 0))</f>
        <v/>
      </c>
      <c r="H824" t="str">
        <f>IF(_xlfn.MAXIFS(ACT!$J:$J, ACT!$B:$B, 'Vetting Master'!$C824)&gt;0, _xlfn.MAXIFS(ACT!$J:$J, ACT!$B:$B, 'Vetting Master'!$C824), IF($E824="", "", 0))</f>
        <v/>
      </c>
      <c r="I824" t="str">
        <f>IF(_xlfn.MAXIFS('SLCC Placement'!K:K, 'SLCC Placement'!B:B, 'Vetting Master'!$C824)&gt;0, _xlfn.MAXIFS('SLCC Placement'!K:K, 'SLCC Placement'!B:B, 'Vetting Master'!$C824), IF($E824="", "", 0))</f>
        <v/>
      </c>
      <c r="J824" t="str">
        <f>IF(_xlfn.MAXIFS('SLCC Placement'!J:J, 'SLCC Placement'!B:B, 'Vetting Master'!$C824)&gt;0, _xlfn.MAXIFS('SLCC Placement'!J:J, 'SLCC Placement'!B:B, 'Vetting Master'!$C824), IF($E824="", "", 0))</f>
        <v/>
      </c>
      <c r="K824" s="5" t="str">
        <f>IFERROR(IF(AND(MATCH(C824,'AP Credit'!B:B,0)&gt;0, MATCH("ENGL 1010",'AP Credit'!J:J,0)&gt;0),"Yes","No"), IF($E824="", " ", "No"))</f>
        <v xml:space="preserve"> </v>
      </c>
      <c r="L824" s="11" t="str" cm="1">
        <f t="array" ref="L824">IF($E824="", "", _xlfn.IFNA(_xlfn.IFS( J824&gt;599,  "1210 - Verify C or Better",  AND(J824&gt;499, OR(I824&gt;13, G824&gt;17)), "1060 - Verify C or Better", AND( OR(G824&gt;17, I824&gt;13), OR(H824&gt;22, J824&gt;399)), "1050 - Verify C or Better", OR( H824&gt;21, J824&gt;299), "1010/1030/1040", OR( H824&gt;19, J824&gt;299), "1010/1030", OR( H824&gt;18, J824&gt;299), "1030"), "Verify C or better in Secondary Math 1,2,3"))</f>
        <v/>
      </c>
      <c r="M824" s="4" t="str">
        <f>IFERROR(VLOOKUP($E824, 'HS Info'!$A:$E, 5, FALSE), IF($E824="", "", "Not in HS Info"))</f>
        <v/>
      </c>
      <c r="N824" s="5" t="str">
        <f>IFERROR(VLOOKUP($C824,Holds!$C:$K, 2, FALSE), IF($E824="", "", 0))</f>
        <v/>
      </c>
      <c r="O824" s="7" t="str">
        <f>IF($E824="", "", _xlfn.XLOOKUP(C824, 'SLCC Student'!H:H, 'SLCC Student'!P:P, "Not Found", 0, 1))</f>
        <v/>
      </c>
      <c r="P824" s="5" t="str">
        <f>IFERROR(VLOOKUP($E824, 'SLCC Student'!$A:$Q, 10, FALSE), IF($E824="", "", "Not Admitted"))</f>
        <v/>
      </c>
      <c r="Q824" s="5" t="str">
        <f>IFERROR(VLOOKUP($E824,'SLCC Student'!$A:$Q,12,FALSE),IF($E824="","", "NotAdmitted"))</f>
        <v/>
      </c>
    </row>
    <row r="825" spans="1:17" x14ac:dyDescent="0.2">
      <c r="A825" s="5" t="str">
        <f>IFERROR(VLOOKUP($E825,'HS Info'!$A:$D,2,FALSE),IF($E825="","","Not in HS Info"))</f>
        <v/>
      </c>
      <c r="B825" s="6" t="str">
        <f>IFERROR(VLOOKUP($C825, 'SLCC Student'!$H:$R, 11, FALSE), IF($E825="", "",  "Not yet admitted"))</f>
        <v/>
      </c>
      <c r="C825" s="5" t="str">
        <f>IFERROR(VLOOKUP($E825,'SLCC Student'!$A:$R,8,FALSE), IF($E825="", "", "Not yet admitted"))</f>
        <v/>
      </c>
      <c r="D825" s="5" t="str">
        <f>IFERROR(VLOOKUP($E825, 'HS Info'!$A:$D, 3, FALSE), IF($E825="", "",  "Not in HS Info"))</f>
        <v/>
      </c>
      <c r="E825" t="str">
        <f>IF(ISBLANK('HS Info'!A824), "", 'HS Info'!A824)</f>
        <v/>
      </c>
      <c r="F825" s="5" t="str">
        <f>IFERROR(VLOOKUP($E825, 'HS Info'!$A:$D, 4, FALSE), IF($E825="", "", "Not in HS Info"))</f>
        <v/>
      </c>
      <c r="G825" t="str">
        <f>IF(_xlfn.MAXIFS(ACT!$K:$K, ACT!$B:$B, 'Vetting Master'!$C825)&gt;0, _xlfn.MAXIFS(ACT!$K:$K, ACT!$B:$B, 'Vetting Master'!$C825), IF($E825="", "", 0))</f>
        <v/>
      </c>
      <c r="H825" t="str">
        <f>IF(_xlfn.MAXIFS(ACT!$J:$J, ACT!$B:$B, 'Vetting Master'!$C825)&gt;0, _xlfn.MAXIFS(ACT!$J:$J, ACT!$B:$B, 'Vetting Master'!$C825), IF($E825="", "", 0))</f>
        <v/>
      </c>
      <c r="I825" t="str">
        <f>IF(_xlfn.MAXIFS('SLCC Placement'!K:K, 'SLCC Placement'!B:B, 'Vetting Master'!$C825)&gt;0, _xlfn.MAXIFS('SLCC Placement'!K:K, 'SLCC Placement'!B:B, 'Vetting Master'!$C825), IF($E825="", "", 0))</f>
        <v/>
      </c>
      <c r="J825" t="str">
        <f>IF(_xlfn.MAXIFS('SLCC Placement'!J:J, 'SLCC Placement'!B:B, 'Vetting Master'!$C825)&gt;0, _xlfn.MAXIFS('SLCC Placement'!J:J, 'SLCC Placement'!B:B, 'Vetting Master'!$C825), IF($E825="", "", 0))</f>
        <v/>
      </c>
      <c r="K825" s="5" t="str">
        <f>IFERROR(IF(AND(MATCH(C825,'AP Credit'!B:B,0)&gt;0, MATCH("ENGL 1010",'AP Credit'!J:J,0)&gt;0),"Yes","No"), IF($E825="", " ", "No"))</f>
        <v xml:space="preserve"> </v>
      </c>
      <c r="L825" s="11" t="str" cm="1">
        <f t="array" ref="L825">IF($E825="", "", _xlfn.IFNA(_xlfn.IFS( J825&gt;599,  "1210 - Verify C or Better",  AND(J825&gt;499, OR(I825&gt;13, G825&gt;17)), "1060 - Verify C or Better", AND( OR(G825&gt;17, I825&gt;13), OR(H825&gt;22, J825&gt;399)), "1050 - Verify C or Better", OR( H825&gt;21, J825&gt;299), "1010/1030/1040", OR( H825&gt;19, J825&gt;299), "1010/1030", OR( H825&gt;18, J825&gt;299), "1030"), "Verify C or better in Secondary Math 1,2,3"))</f>
        <v/>
      </c>
      <c r="M825" s="4" t="str">
        <f>IFERROR(VLOOKUP($E825, 'HS Info'!$A:$E, 5, FALSE), IF($E825="", "", "Not in HS Info"))</f>
        <v/>
      </c>
      <c r="N825" s="5" t="str">
        <f>IFERROR(VLOOKUP($C825,Holds!$C:$K, 2, FALSE), IF($E825="", "", 0))</f>
        <v/>
      </c>
      <c r="O825" s="7" t="str">
        <f>IF($E825="", "", _xlfn.XLOOKUP(C825, 'SLCC Student'!H:H, 'SLCC Student'!P:P, "Not Found", 0, 1))</f>
        <v/>
      </c>
      <c r="P825" s="5" t="str">
        <f>IFERROR(VLOOKUP($E825, 'SLCC Student'!$A:$Q, 10, FALSE), IF($E825="", "", "Not Admitted"))</f>
        <v/>
      </c>
      <c r="Q825" s="5" t="str">
        <f>IFERROR(VLOOKUP($E825,'SLCC Student'!$A:$Q,12,FALSE),IF($E825="","", "NotAdmitted"))</f>
        <v/>
      </c>
    </row>
    <row r="826" spans="1:17" x14ac:dyDescent="0.2">
      <c r="A826" s="5" t="str">
        <f>IFERROR(VLOOKUP($E826,'HS Info'!$A:$D,2,FALSE),IF($E826="","","Not in HS Info"))</f>
        <v/>
      </c>
      <c r="B826" s="6" t="str">
        <f>IFERROR(VLOOKUP($C826, 'SLCC Student'!$H:$R, 11, FALSE), IF($E826="", "",  "Not yet admitted"))</f>
        <v/>
      </c>
      <c r="C826" s="5" t="str">
        <f>IFERROR(VLOOKUP($E826,'SLCC Student'!$A:$R,8,FALSE), IF($E826="", "", "Not yet admitted"))</f>
        <v/>
      </c>
      <c r="D826" s="5" t="str">
        <f>IFERROR(VLOOKUP($E826, 'HS Info'!$A:$D, 3, FALSE), IF($E826="", "",  "Not in HS Info"))</f>
        <v/>
      </c>
      <c r="E826" t="str">
        <f>IF(ISBLANK('HS Info'!A825), "", 'HS Info'!A825)</f>
        <v/>
      </c>
      <c r="F826" s="5" t="str">
        <f>IFERROR(VLOOKUP($E826, 'HS Info'!$A:$D, 4, FALSE), IF($E826="", "", "Not in HS Info"))</f>
        <v/>
      </c>
      <c r="G826" t="str">
        <f>IF(_xlfn.MAXIFS(ACT!$K:$K, ACT!$B:$B, 'Vetting Master'!$C826)&gt;0, _xlfn.MAXIFS(ACT!$K:$K, ACT!$B:$B, 'Vetting Master'!$C826), IF($E826="", "", 0))</f>
        <v/>
      </c>
      <c r="H826" t="str">
        <f>IF(_xlfn.MAXIFS(ACT!$J:$J, ACT!$B:$B, 'Vetting Master'!$C826)&gt;0, _xlfn.MAXIFS(ACT!$J:$J, ACT!$B:$B, 'Vetting Master'!$C826), IF($E826="", "", 0))</f>
        <v/>
      </c>
      <c r="I826" t="str">
        <f>IF(_xlfn.MAXIFS('SLCC Placement'!K:K, 'SLCC Placement'!B:B, 'Vetting Master'!$C826)&gt;0, _xlfn.MAXIFS('SLCC Placement'!K:K, 'SLCC Placement'!B:B, 'Vetting Master'!$C826), IF($E826="", "", 0))</f>
        <v/>
      </c>
      <c r="J826" t="str">
        <f>IF(_xlfn.MAXIFS('SLCC Placement'!J:J, 'SLCC Placement'!B:B, 'Vetting Master'!$C826)&gt;0, _xlfn.MAXIFS('SLCC Placement'!J:J, 'SLCC Placement'!B:B, 'Vetting Master'!$C826), IF($E826="", "", 0))</f>
        <v/>
      </c>
      <c r="K826" s="5" t="str">
        <f>IFERROR(IF(AND(MATCH(C826,'AP Credit'!B:B,0)&gt;0, MATCH("ENGL 1010",'AP Credit'!J:J,0)&gt;0),"Yes","No"), IF($E826="", " ", "No"))</f>
        <v xml:space="preserve"> </v>
      </c>
      <c r="L826" s="11" t="str" cm="1">
        <f t="array" ref="L826">IF($E826="", "", _xlfn.IFNA(_xlfn.IFS( J826&gt;599,  "1210 - Verify C or Better",  AND(J826&gt;499, OR(I826&gt;13, G826&gt;17)), "1060 - Verify C or Better", AND( OR(G826&gt;17, I826&gt;13), OR(H826&gt;22, J826&gt;399)), "1050 - Verify C or Better", OR( H826&gt;21, J826&gt;299), "1010/1030/1040", OR( H826&gt;19, J826&gt;299), "1010/1030", OR( H826&gt;18, J826&gt;299), "1030"), "Verify C or better in Secondary Math 1,2,3"))</f>
        <v/>
      </c>
      <c r="M826" s="4" t="str">
        <f>IFERROR(VLOOKUP($E826, 'HS Info'!$A:$E, 5, FALSE), IF($E826="", "", "Not in HS Info"))</f>
        <v/>
      </c>
      <c r="N826" s="5" t="str">
        <f>IFERROR(VLOOKUP($C826,Holds!$C:$K, 2, FALSE), IF($E826="", "", 0))</f>
        <v/>
      </c>
      <c r="O826" s="7" t="str">
        <f>IF($E826="", "", _xlfn.XLOOKUP(C826, 'SLCC Student'!H:H, 'SLCC Student'!P:P, "Not Found", 0, 1))</f>
        <v/>
      </c>
      <c r="P826" s="5" t="str">
        <f>IFERROR(VLOOKUP($E826, 'SLCC Student'!$A:$Q, 10, FALSE), IF($E826="", "", "Not Admitted"))</f>
        <v/>
      </c>
      <c r="Q826" s="5" t="str">
        <f>IFERROR(VLOOKUP($E826,'SLCC Student'!$A:$Q,12,FALSE),IF($E826="","", "NotAdmitted"))</f>
        <v/>
      </c>
    </row>
    <row r="827" spans="1:17" x14ac:dyDescent="0.2">
      <c r="A827" s="5" t="str">
        <f>IFERROR(VLOOKUP($E827,'HS Info'!$A:$D,2,FALSE),IF($E827="","","Not in HS Info"))</f>
        <v/>
      </c>
      <c r="B827" s="6" t="str">
        <f>IFERROR(VLOOKUP($C827, 'SLCC Student'!$H:$R, 11, FALSE), IF($E827="", "",  "Not yet admitted"))</f>
        <v/>
      </c>
      <c r="C827" s="5" t="str">
        <f>IFERROR(VLOOKUP($E827,'SLCC Student'!$A:$R,8,FALSE), IF($E827="", "", "Not yet admitted"))</f>
        <v/>
      </c>
      <c r="D827" s="5" t="str">
        <f>IFERROR(VLOOKUP($E827, 'HS Info'!$A:$D, 3, FALSE), IF($E827="", "",  "Not in HS Info"))</f>
        <v/>
      </c>
      <c r="E827" t="str">
        <f>IF(ISBLANK('HS Info'!A826), "", 'HS Info'!A826)</f>
        <v/>
      </c>
      <c r="F827" s="5" t="str">
        <f>IFERROR(VLOOKUP($E827, 'HS Info'!$A:$D, 4, FALSE), IF($E827="", "", "Not in HS Info"))</f>
        <v/>
      </c>
      <c r="G827" t="str">
        <f>IF(_xlfn.MAXIFS(ACT!$K:$K, ACT!$B:$B, 'Vetting Master'!$C827)&gt;0, _xlfn.MAXIFS(ACT!$K:$K, ACT!$B:$B, 'Vetting Master'!$C827), IF($E827="", "", 0))</f>
        <v/>
      </c>
      <c r="H827" t="str">
        <f>IF(_xlfn.MAXIFS(ACT!$J:$J, ACT!$B:$B, 'Vetting Master'!$C827)&gt;0, _xlfn.MAXIFS(ACT!$J:$J, ACT!$B:$B, 'Vetting Master'!$C827), IF($E827="", "", 0))</f>
        <v/>
      </c>
      <c r="I827" t="str">
        <f>IF(_xlfn.MAXIFS('SLCC Placement'!K:K, 'SLCC Placement'!B:B, 'Vetting Master'!$C827)&gt;0, _xlfn.MAXIFS('SLCC Placement'!K:K, 'SLCC Placement'!B:B, 'Vetting Master'!$C827), IF($E827="", "", 0))</f>
        <v/>
      </c>
      <c r="J827" t="str">
        <f>IF(_xlfn.MAXIFS('SLCC Placement'!J:J, 'SLCC Placement'!B:B, 'Vetting Master'!$C827)&gt;0, _xlfn.MAXIFS('SLCC Placement'!J:J, 'SLCC Placement'!B:B, 'Vetting Master'!$C827), IF($E827="", "", 0))</f>
        <v/>
      </c>
      <c r="K827" s="5" t="str">
        <f>IFERROR(IF(AND(MATCH(C827,'AP Credit'!B:B,0)&gt;0, MATCH("ENGL 1010",'AP Credit'!J:J,0)&gt;0),"Yes","No"), IF($E827="", " ", "No"))</f>
        <v xml:space="preserve"> </v>
      </c>
      <c r="L827" s="11" t="str" cm="1">
        <f t="array" ref="L827">IF($E827="", "", _xlfn.IFNA(_xlfn.IFS( J827&gt;599,  "1210 - Verify C or Better",  AND(J827&gt;499, OR(I827&gt;13, G827&gt;17)), "1060 - Verify C or Better", AND( OR(G827&gt;17, I827&gt;13), OR(H827&gt;22, J827&gt;399)), "1050 - Verify C or Better", OR( H827&gt;21, J827&gt;299), "1010/1030/1040", OR( H827&gt;19, J827&gt;299), "1010/1030", OR( H827&gt;18, J827&gt;299), "1030"), "Verify C or better in Secondary Math 1,2,3"))</f>
        <v/>
      </c>
      <c r="M827" s="4" t="str">
        <f>IFERROR(VLOOKUP($E827, 'HS Info'!$A:$E, 5, FALSE), IF($E827="", "", "Not in HS Info"))</f>
        <v/>
      </c>
      <c r="N827" s="5" t="str">
        <f>IFERROR(VLOOKUP($C827,Holds!$C:$K, 2, FALSE), IF($E827="", "", 0))</f>
        <v/>
      </c>
      <c r="O827" s="7" t="str">
        <f>IF($E827="", "", _xlfn.XLOOKUP(C827, 'SLCC Student'!H:H, 'SLCC Student'!P:P, "Not Found", 0, 1))</f>
        <v/>
      </c>
      <c r="P827" s="5" t="str">
        <f>IFERROR(VLOOKUP($E827, 'SLCC Student'!$A:$Q, 10, FALSE), IF($E827="", "", "Not Admitted"))</f>
        <v/>
      </c>
      <c r="Q827" s="5" t="str">
        <f>IFERROR(VLOOKUP($E827,'SLCC Student'!$A:$Q,12,FALSE),IF($E827="","", "NotAdmitted"))</f>
        <v/>
      </c>
    </row>
    <row r="828" spans="1:17" x14ac:dyDescent="0.2">
      <c r="A828" s="5" t="str">
        <f>IFERROR(VLOOKUP($E828,'HS Info'!$A:$D,2,FALSE),IF($E828="","","Not in HS Info"))</f>
        <v/>
      </c>
      <c r="B828" s="6" t="str">
        <f>IFERROR(VLOOKUP($C828, 'SLCC Student'!$H:$R, 11, FALSE), IF($E828="", "",  "Not yet admitted"))</f>
        <v/>
      </c>
      <c r="C828" s="5" t="str">
        <f>IFERROR(VLOOKUP($E828,'SLCC Student'!$A:$R,8,FALSE), IF($E828="", "", "Not yet admitted"))</f>
        <v/>
      </c>
      <c r="D828" s="5" t="str">
        <f>IFERROR(VLOOKUP($E828, 'HS Info'!$A:$D, 3, FALSE), IF($E828="", "",  "Not in HS Info"))</f>
        <v/>
      </c>
      <c r="E828" t="str">
        <f>IF(ISBLANK('HS Info'!A827), "", 'HS Info'!A827)</f>
        <v/>
      </c>
      <c r="F828" s="5" t="str">
        <f>IFERROR(VLOOKUP($E828, 'HS Info'!$A:$D, 4, FALSE), IF($E828="", "", "Not in HS Info"))</f>
        <v/>
      </c>
      <c r="G828" t="str">
        <f>IF(_xlfn.MAXIFS(ACT!$K:$K, ACT!$B:$B, 'Vetting Master'!$C828)&gt;0, _xlfn.MAXIFS(ACT!$K:$K, ACT!$B:$B, 'Vetting Master'!$C828), IF($E828="", "", 0))</f>
        <v/>
      </c>
      <c r="H828" t="str">
        <f>IF(_xlfn.MAXIFS(ACT!$J:$J, ACT!$B:$B, 'Vetting Master'!$C828)&gt;0, _xlfn.MAXIFS(ACT!$J:$J, ACT!$B:$B, 'Vetting Master'!$C828), IF($E828="", "", 0))</f>
        <v/>
      </c>
      <c r="I828" t="str">
        <f>IF(_xlfn.MAXIFS('SLCC Placement'!K:K, 'SLCC Placement'!B:B, 'Vetting Master'!$C828)&gt;0, _xlfn.MAXIFS('SLCC Placement'!K:K, 'SLCC Placement'!B:B, 'Vetting Master'!$C828), IF($E828="", "", 0))</f>
        <v/>
      </c>
      <c r="J828" t="str">
        <f>IF(_xlfn.MAXIFS('SLCC Placement'!J:J, 'SLCC Placement'!B:B, 'Vetting Master'!$C828)&gt;0, _xlfn.MAXIFS('SLCC Placement'!J:J, 'SLCC Placement'!B:B, 'Vetting Master'!$C828), IF($E828="", "", 0))</f>
        <v/>
      </c>
      <c r="K828" s="5" t="str">
        <f>IFERROR(IF(AND(MATCH(C828,'AP Credit'!B:B,0)&gt;0, MATCH("ENGL 1010",'AP Credit'!J:J,0)&gt;0),"Yes","No"), IF($E828="", " ", "No"))</f>
        <v xml:space="preserve"> </v>
      </c>
      <c r="L828" s="11" t="str" cm="1">
        <f t="array" ref="L828">IF($E828="", "", _xlfn.IFNA(_xlfn.IFS( J828&gt;599,  "1210 - Verify C or Better",  AND(J828&gt;499, OR(I828&gt;13, G828&gt;17)), "1060 - Verify C or Better", AND( OR(G828&gt;17, I828&gt;13), OR(H828&gt;22, J828&gt;399)), "1050 - Verify C or Better", OR( H828&gt;21, J828&gt;299), "1010/1030/1040", OR( H828&gt;19, J828&gt;299), "1010/1030", OR( H828&gt;18, J828&gt;299), "1030"), "Verify C or better in Secondary Math 1,2,3"))</f>
        <v/>
      </c>
      <c r="M828" s="4" t="str">
        <f>IFERROR(VLOOKUP($E828, 'HS Info'!$A:$E, 5, FALSE), IF($E828="", "", "Not in HS Info"))</f>
        <v/>
      </c>
      <c r="N828" s="5" t="str">
        <f>IFERROR(VLOOKUP($C828,Holds!$C:$K, 2, FALSE), IF($E828="", "", 0))</f>
        <v/>
      </c>
      <c r="O828" s="7" t="str">
        <f>IF($E828="", "", _xlfn.XLOOKUP(C828, 'SLCC Student'!H:H, 'SLCC Student'!P:P, "Not Found", 0, 1))</f>
        <v/>
      </c>
      <c r="P828" s="5" t="str">
        <f>IFERROR(VLOOKUP($E828, 'SLCC Student'!$A:$Q, 10, FALSE), IF($E828="", "", "Not Admitted"))</f>
        <v/>
      </c>
      <c r="Q828" s="5" t="str">
        <f>IFERROR(VLOOKUP($E828,'SLCC Student'!$A:$Q,12,FALSE),IF($E828="","", "NotAdmitted"))</f>
        <v/>
      </c>
    </row>
    <row r="829" spans="1:17" x14ac:dyDescent="0.2">
      <c r="A829" s="5" t="str">
        <f>IFERROR(VLOOKUP($E829,'HS Info'!$A:$D,2,FALSE),IF($E829="","","Not in HS Info"))</f>
        <v/>
      </c>
      <c r="B829" s="6" t="str">
        <f>IFERROR(VLOOKUP($C829, 'SLCC Student'!$H:$R, 11, FALSE), IF($E829="", "",  "Not yet admitted"))</f>
        <v/>
      </c>
      <c r="C829" s="5" t="str">
        <f>IFERROR(VLOOKUP($E829,'SLCC Student'!$A:$R,8,FALSE), IF($E829="", "", "Not yet admitted"))</f>
        <v/>
      </c>
      <c r="D829" s="5" t="str">
        <f>IFERROR(VLOOKUP($E829, 'HS Info'!$A:$D, 3, FALSE), IF($E829="", "",  "Not in HS Info"))</f>
        <v/>
      </c>
      <c r="E829" t="str">
        <f>IF(ISBLANK('HS Info'!A828), "", 'HS Info'!A828)</f>
        <v/>
      </c>
      <c r="F829" s="5" t="str">
        <f>IFERROR(VLOOKUP($E829, 'HS Info'!$A:$D, 4, FALSE), IF($E829="", "", "Not in HS Info"))</f>
        <v/>
      </c>
      <c r="G829" t="str">
        <f>IF(_xlfn.MAXIFS(ACT!$K:$K, ACT!$B:$B, 'Vetting Master'!$C829)&gt;0, _xlfn.MAXIFS(ACT!$K:$K, ACT!$B:$B, 'Vetting Master'!$C829), IF($E829="", "", 0))</f>
        <v/>
      </c>
      <c r="H829" t="str">
        <f>IF(_xlfn.MAXIFS(ACT!$J:$J, ACT!$B:$B, 'Vetting Master'!$C829)&gt;0, _xlfn.MAXIFS(ACT!$J:$J, ACT!$B:$B, 'Vetting Master'!$C829), IF($E829="", "", 0))</f>
        <v/>
      </c>
      <c r="I829" t="str">
        <f>IF(_xlfn.MAXIFS('SLCC Placement'!K:K, 'SLCC Placement'!B:B, 'Vetting Master'!$C829)&gt;0, _xlfn.MAXIFS('SLCC Placement'!K:K, 'SLCC Placement'!B:B, 'Vetting Master'!$C829), IF($E829="", "", 0))</f>
        <v/>
      </c>
      <c r="J829" t="str">
        <f>IF(_xlfn.MAXIFS('SLCC Placement'!J:J, 'SLCC Placement'!B:B, 'Vetting Master'!$C829)&gt;0, _xlfn.MAXIFS('SLCC Placement'!J:J, 'SLCC Placement'!B:B, 'Vetting Master'!$C829), IF($E829="", "", 0))</f>
        <v/>
      </c>
      <c r="K829" s="5" t="str">
        <f>IFERROR(IF(AND(MATCH(C829,'AP Credit'!B:B,0)&gt;0, MATCH("ENGL 1010",'AP Credit'!J:J,0)&gt;0),"Yes","No"), IF($E829="", " ", "No"))</f>
        <v xml:space="preserve"> </v>
      </c>
      <c r="L829" s="11" t="str" cm="1">
        <f t="array" ref="L829">IF($E829="", "", _xlfn.IFNA(_xlfn.IFS( J829&gt;599,  "1210 - Verify C or Better",  AND(J829&gt;499, OR(I829&gt;13, G829&gt;17)), "1060 - Verify C or Better", AND( OR(G829&gt;17, I829&gt;13), OR(H829&gt;22, J829&gt;399)), "1050 - Verify C or Better", OR( H829&gt;21, J829&gt;299), "1010/1030/1040", OR( H829&gt;19, J829&gt;299), "1010/1030", OR( H829&gt;18, J829&gt;299), "1030"), "Verify C or better in Secondary Math 1,2,3"))</f>
        <v/>
      </c>
      <c r="M829" s="4" t="str">
        <f>IFERROR(VLOOKUP($E829, 'HS Info'!$A:$E, 5, FALSE), IF($E829="", "", "Not in HS Info"))</f>
        <v/>
      </c>
      <c r="N829" s="5" t="str">
        <f>IFERROR(VLOOKUP($C829,Holds!$C:$K, 2, FALSE), IF($E829="", "", 0))</f>
        <v/>
      </c>
      <c r="O829" s="7" t="str">
        <f>IF($E829="", "", _xlfn.XLOOKUP(C829, 'SLCC Student'!H:H, 'SLCC Student'!P:P, "Not Found", 0, 1))</f>
        <v/>
      </c>
      <c r="P829" s="5" t="str">
        <f>IFERROR(VLOOKUP($E829, 'SLCC Student'!$A:$Q, 10, FALSE), IF($E829="", "", "Not Admitted"))</f>
        <v/>
      </c>
      <c r="Q829" s="5" t="str">
        <f>IFERROR(VLOOKUP($E829,'SLCC Student'!$A:$Q,12,FALSE),IF($E829="","", "NotAdmitted"))</f>
        <v/>
      </c>
    </row>
    <row r="830" spans="1:17" x14ac:dyDescent="0.2">
      <c r="A830" s="5" t="str">
        <f>IFERROR(VLOOKUP($E830,'HS Info'!$A:$D,2,FALSE),IF($E830="","","Not in HS Info"))</f>
        <v/>
      </c>
      <c r="B830" s="6" t="str">
        <f>IFERROR(VLOOKUP($C830, 'SLCC Student'!$H:$R, 11, FALSE), IF($E830="", "",  "Not yet admitted"))</f>
        <v/>
      </c>
      <c r="C830" s="5" t="str">
        <f>IFERROR(VLOOKUP($E830,'SLCC Student'!$A:$R,8,FALSE), IF($E830="", "", "Not yet admitted"))</f>
        <v/>
      </c>
      <c r="D830" s="5" t="str">
        <f>IFERROR(VLOOKUP($E830, 'HS Info'!$A:$D, 3, FALSE), IF($E830="", "",  "Not in HS Info"))</f>
        <v/>
      </c>
      <c r="E830" t="str">
        <f>IF(ISBLANK('HS Info'!A829), "", 'HS Info'!A829)</f>
        <v/>
      </c>
      <c r="F830" s="5" t="str">
        <f>IFERROR(VLOOKUP($E830, 'HS Info'!$A:$D, 4, FALSE), IF($E830="", "", "Not in HS Info"))</f>
        <v/>
      </c>
      <c r="G830" t="str">
        <f>IF(_xlfn.MAXIFS(ACT!$K:$K, ACT!$B:$B, 'Vetting Master'!$C830)&gt;0, _xlfn.MAXIFS(ACT!$K:$K, ACT!$B:$B, 'Vetting Master'!$C830), IF($E830="", "", 0))</f>
        <v/>
      </c>
      <c r="H830" t="str">
        <f>IF(_xlfn.MAXIFS(ACT!$J:$J, ACT!$B:$B, 'Vetting Master'!$C830)&gt;0, _xlfn.MAXIFS(ACT!$J:$J, ACT!$B:$B, 'Vetting Master'!$C830), IF($E830="", "", 0))</f>
        <v/>
      </c>
      <c r="I830" t="str">
        <f>IF(_xlfn.MAXIFS('SLCC Placement'!K:K, 'SLCC Placement'!B:B, 'Vetting Master'!$C830)&gt;0, _xlfn.MAXIFS('SLCC Placement'!K:K, 'SLCC Placement'!B:B, 'Vetting Master'!$C830), IF($E830="", "", 0))</f>
        <v/>
      </c>
      <c r="J830" t="str">
        <f>IF(_xlfn.MAXIFS('SLCC Placement'!J:J, 'SLCC Placement'!B:B, 'Vetting Master'!$C830)&gt;0, _xlfn.MAXIFS('SLCC Placement'!J:J, 'SLCC Placement'!B:B, 'Vetting Master'!$C830), IF($E830="", "", 0))</f>
        <v/>
      </c>
      <c r="K830" s="5" t="str">
        <f>IFERROR(IF(AND(MATCH(C830,'AP Credit'!B:B,0)&gt;0, MATCH("ENGL 1010",'AP Credit'!J:J,0)&gt;0),"Yes","No"), IF($E830="", " ", "No"))</f>
        <v xml:space="preserve"> </v>
      </c>
      <c r="L830" s="11" t="str" cm="1">
        <f t="array" ref="L830">IF($E830="", "", _xlfn.IFNA(_xlfn.IFS( J830&gt;599,  "1210 - Verify C or Better",  AND(J830&gt;499, OR(I830&gt;13, G830&gt;17)), "1060 - Verify C or Better", AND( OR(G830&gt;17, I830&gt;13), OR(H830&gt;22, J830&gt;399)), "1050 - Verify C or Better", OR( H830&gt;21, J830&gt;299), "1010/1030/1040", OR( H830&gt;19, J830&gt;299), "1010/1030", OR( H830&gt;18, J830&gt;299), "1030"), "Verify C or better in Secondary Math 1,2,3"))</f>
        <v/>
      </c>
      <c r="M830" s="4" t="str">
        <f>IFERROR(VLOOKUP($E830, 'HS Info'!$A:$E, 5, FALSE), IF($E830="", "", "Not in HS Info"))</f>
        <v/>
      </c>
      <c r="N830" s="5" t="str">
        <f>IFERROR(VLOOKUP($C830,Holds!$C:$K, 2, FALSE), IF($E830="", "", 0))</f>
        <v/>
      </c>
      <c r="O830" s="7" t="str">
        <f>IF($E830="", "", _xlfn.XLOOKUP(C830, 'SLCC Student'!H:H, 'SLCC Student'!P:P, "Not Found", 0, 1))</f>
        <v/>
      </c>
      <c r="P830" s="5" t="str">
        <f>IFERROR(VLOOKUP($E830, 'SLCC Student'!$A:$Q, 10, FALSE), IF($E830="", "", "Not Admitted"))</f>
        <v/>
      </c>
      <c r="Q830" s="5" t="str">
        <f>IFERROR(VLOOKUP($E830,'SLCC Student'!$A:$Q,12,FALSE),IF($E830="","", "NotAdmitted"))</f>
        <v/>
      </c>
    </row>
    <row r="831" spans="1:17" x14ac:dyDescent="0.2">
      <c r="A831" s="5" t="str">
        <f>IFERROR(VLOOKUP($E831,'HS Info'!$A:$D,2,FALSE),IF($E831="","","Not in HS Info"))</f>
        <v/>
      </c>
      <c r="B831" s="6" t="str">
        <f>IFERROR(VLOOKUP($C831, 'SLCC Student'!$H:$R, 11, FALSE), IF($E831="", "",  "Not yet admitted"))</f>
        <v/>
      </c>
      <c r="C831" s="5" t="str">
        <f>IFERROR(VLOOKUP($E831,'SLCC Student'!$A:$R,8,FALSE), IF($E831="", "", "Not yet admitted"))</f>
        <v/>
      </c>
      <c r="D831" s="5" t="str">
        <f>IFERROR(VLOOKUP($E831, 'HS Info'!$A:$D, 3, FALSE), IF($E831="", "",  "Not in HS Info"))</f>
        <v/>
      </c>
      <c r="E831" t="str">
        <f>IF(ISBLANK('HS Info'!A830), "", 'HS Info'!A830)</f>
        <v/>
      </c>
      <c r="F831" s="5" t="str">
        <f>IFERROR(VLOOKUP($E831, 'HS Info'!$A:$D, 4, FALSE), IF($E831="", "", "Not in HS Info"))</f>
        <v/>
      </c>
      <c r="G831" t="str">
        <f>IF(_xlfn.MAXIFS(ACT!$K:$K, ACT!$B:$B, 'Vetting Master'!$C831)&gt;0, _xlfn.MAXIFS(ACT!$K:$K, ACT!$B:$B, 'Vetting Master'!$C831), IF($E831="", "", 0))</f>
        <v/>
      </c>
      <c r="H831" t="str">
        <f>IF(_xlfn.MAXIFS(ACT!$J:$J, ACT!$B:$B, 'Vetting Master'!$C831)&gt;0, _xlfn.MAXIFS(ACT!$J:$J, ACT!$B:$B, 'Vetting Master'!$C831), IF($E831="", "", 0))</f>
        <v/>
      </c>
      <c r="I831" t="str">
        <f>IF(_xlfn.MAXIFS('SLCC Placement'!K:K, 'SLCC Placement'!B:B, 'Vetting Master'!$C831)&gt;0, _xlfn.MAXIFS('SLCC Placement'!K:K, 'SLCC Placement'!B:B, 'Vetting Master'!$C831), IF($E831="", "", 0))</f>
        <v/>
      </c>
      <c r="J831" t="str">
        <f>IF(_xlfn.MAXIFS('SLCC Placement'!J:J, 'SLCC Placement'!B:B, 'Vetting Master'!$C831)&gt;0, _xlfn.MAXIFS('SLCC Placement'!J:J, 'SLCC Placement'!B:B, 'Vetting Master'!$C831), IF($E831="", "", 0))</f>
        <v/>
      </c>
      <c r="K831" s="5" t="str">
        <f>IFERROR(IF(AND(MATCH(C831,'AP Credit'!B:B,0)&gt;0, MATCH("ENGL 1010",'AP Credit'!J:J,0)&gt;0),"Yes","No"), IF($E831="", " ", "No"))</f>
        <v xml:space="preserve"> </v>
      </c>
      <c r="L831" s="11" t="str" cm="1">
        <f t="array" ref="L831">IF($E831="", "", _xlfn.IFNA(_xlfn.IFS( J831&gt;599,  "1210 - Verify C or Better",  AND(J831&gt;499, OR(I831&gt;13, G831&gt;17)), "1060 - Verify C or Better", AND( OR(G831&gt;17, I831&gt;13), OR(H831&gt;22, J831&gt;399)), "1050 - Verify C or Better", OR( H831&gt;21, J831&gt;299), "1010/1030/1040", OR( H831&gt;19, J831&gt;299), "1010/1030", OR( H831&gt;18, J831&gt;299), "1030"), "Verify C or better in Secondary Math 1,2,3"))</f>
        <v/>
      </c>
      <c r="M831" s="4" t="str">
        <f>IFERROR(VLOOKUP($E831, 'HS Info'!$A:$E, 5, FALSE), IF($E831="", "", "Not in HS Info"))</f>
        <v/>
      </c>
      <c r="N831" s="5" t="str">
        <f>IFERROR(VLOOKUP($C831,Holds!$C:$K, 2, FALSE), IF($E831="", "", 0))</f>
        <v/>
      </c>
      <c r="O831" s="7" t="str">
        <f>IF($E831="", "", _xlfn.XLOOKUP(C831, 'SLCC Student'!H:H, 'SLCC Student'!P:P, "Not Found", 0, 1))</f>
        <v/>
      </c>
      <c r="P831" s="5" t="str">
        <f>IFERROR(VLOOKUP($E831, 'SLCC Student'!$A:$Q, 10, FALSE), IF($E831="", "", "Not Admitted"))</f>
        <v/>
      </c>
      <c r="Q831" s="5" t="str">
        <f>IFERROR(VLOOKUP($E831,'SLCC Student'!$A:$Q,12,FALSE),IF($E831="","", "NotAdmitted"))</f>
        <v/>
      </c>
    </row>
    <row r="832" spans="1:17" x14ac:dyDescent="0.2">
      <c r="A832" s="5" t="str">
        <f>IFERROR(VLOOKUP($E832,'HS Info'!$A:$D,2,FALSE),IF($E832="","","Not in HS Info"))</f>
        <v/>
      </c>
      <c r="B832" s="6" t="str">
        <f>IFERROR(VLOOKUP($C832, 'SLCC Student'!$H:$R, 11, FALSE), IF($E832="", "",  "Not yet admitted"))</f>
        <v/>
      </c>
      <c r="C832" s="5" t="str">
        <f>IFERROR(VLOOKUP($E832,'SLCC Student'!$A:$R,8,FALSE), IF($E832="", "", "Not yet admitted"))</f>
        <v/>
      </c>
      <c r="D832" s="5" t="str">
        <f>IFERROR(VLOOKUP($E832, 'HS Info'!$A:$D, 3, FALSE), IF($E832="", "",  "Not in HS Info"))</f>
        <v/>
      </c>
      <c r="E832" t="str">
        <f>IF(ISBLANK('HS Info'!A831), "", 'HS Info'!A831)</f>
        <v/>
      </c>
      <c r="F832" s="5" t="str">
        <f>IFERROR(VLOOKUP($E832, 'HS Info'!$A:$D, 4, FALSE), IF($E832="", "", "Not in HS Info"))</f>
        <v/>
      </c>
      <c r="G832" t="str">
        <f>IF(_xlfn.MAXIFS(ACT!$K:$K, ACT!$B:$B, 'Vetting Master'!$C832)&gt;0, _xlfn.MAXIFS(ACT!$K:$K, ACT!$B:$B, 'Vetting Master'!$C832), IF($E832="", "", 0))</f>
        <v/>
      </c>
      <c r="H832" t="str">
        <f>IF(_xlfn.MAXIFS(ACT!$J:$J, ACT!$B:$B, 'Vetting Master'!$C832)&gt;0, _xlfn.MAXIFS(ACT!$J:$J, ACT!$B:$B, 'Vetting Master'!$C832), IF($E832="", "", 0))</f>
        <v/>
      </c>
      <c r="I832" t="str">
        <f>IF(_xlfn.MAXIFS('SLCC Placement'!K:K, 'SLCC Placement'!B:B, 'Vetting Master'!$C832)&gt;0, _xlfn.MAXIFS('SLCC Placement'!K:K, 'SLCC Placement'!B:B, 'Vetting Master'!$C832), IF($E832="", "", 0))</f>
        <v/>
      </c>
      <c r="J832" t="str">
        <f>IF(_xlfn.MAXIFS('SLCC Placement'!J:J, 'SLCC Placement'!B:B, 'Vetting Master'!$C832)&gt;0, _xlfn.MAXIFS('SLCC Placement'!J:J, 'SLCC Placement'!B:B, 'Vetting Master'!$C832), IF($E832="", "", 0))</f>
        <v/>
      </c>
      <c r="K832" s="5" t="str">
        <f>IFERROR(IF(AND(MATCH(C832,'AP Credit'!B:B,0)&gt;0, MATCH("ENGL 1010",'AP Credit'!J:J,0)&gt;0),"Yes","No"), IF($E832="", " ", "No"))</f>
        <v xml:space="preserve"> </v>
      </c>
      <c r="L832" s="11" t="str" cm="1">
        <f t="array" ref="L832">IF($E832="", "", _xlfn.IFNA(_xlfn.IFS( J832&gt;599,  "1210 - Verify C or Better",  AND(J832&gt;499, OR(I832&gt;13, G832&gt;17)), "1060 - Verify C or Better", AND( OR(G832&gt;17, I832&gt;13), OR(H832&gt;22, J832&gt;399)), "1050 - Verify C or Better", OR( H832&gt;21, J832&gt;299), "1010/1030/1040", OR( H832&gt;19, J832&gt;299), "1010/1030", OR( H832&gt;18, J832&gt;299), "1030"), "Verify C or better in Secondary Math 1,2,3"))</f>
        <v/>
      </c>
      <c r="M832" s="4" t="str">
        <f>IFERROR(VLOOKUP($E832, 'HS Info'!$A:$E, 5, FALSE), IF($E832="", "", "Not in HS Info"))</f>
        <v/>
      </c>
      <c r="N832" s="5" t="str">
        <f>IFERROR(VLOOKUP($C832,Holds!$C:$K, 2, FALSE), IF($E832="", "", 0))</f>
        <v/>
      </c>
      <c r="O832" s="7" t="str">
        <f>IF($E832="", "", _xlfn.XLOOKUP(C832, 'SLCC Student'!H:H, 'SLCC Student'!P:P, "Not Found", 0, 1))</f>
        <v/>
      </c>
      <c r="P832" s="5" t="str">
        <f>IFERROR(VLOOKUP($E832, 'SLCC Student'!$A:$Q, 10, FALSE), IF($E832="", "", "Not Admitted"))</f>
        <v/>
      </c>
      <c r="Q832" s="5" t="str">
        <f>IFERROR(VLOOKUP($E832,'SLCC Student'!$A:$Q,12,FALSE),IF($E832="","", "NotAdmitted"))</f>
        <v/>
      </c>
    </row>
    <row r="833" spans="1:17" x14ac:dyDescent="0.2">
      <c r="A833" s="5" t="str">
        <f>IFERROR(VLOOKUP($E833,'HS Info'!$A:$D,2,FALSE),IF($E833="","","Not in HS Info"))</f>
        <v/>
      </c>
      <c r="B833" s="6" t="str">
        <f>IFERROR(VLOOKUP($C833, 'SLCC Student'!$H:$R, 11, FALSE), IF($E833="", "",  "Not yet admitted"))</f>
        <v/>
      </c>
      <c r="C833" s="5" t="str">
        <f>IFERROR(VLOOKUP($E833,'SLCC Student'!$A:$R,8,FALSE), IF($E833="", "", "Not yet admitted"))</f>
        <v/>
      </c>
      <c r="D833" s="5" t="str">
        <f>IFERROR(VLOOKUP($E833, 'HS Info'!$A:$D, 3, FALSE), IF($E833="", "",  "Not in HS Info"))</f>
        <v/>
      </c>
      <c r="E833" t="str">
        <f>IF(ISBLANK('HS Info'!A832), "", 'HS Info'!A832)</f>
        <v/>
      </c>
      <c r="F833" s="5" t="str">
        <f>IFERROR(VLOOKUP($E833, 'HS Info'!$A:$D, 4, FALSE), IF($E833="", "", "Not in HS Info"))</f>
        <v/>
      </c>
      <c r="G833" t="str">
        <f>IF(_xlfn.MAXIFS(ACT!$K:$K, ACT!$B:$B, 'Vetting Master'!$C833)&gt;0, _xlfn.MAXIFS(ACT!$K:$K, ACT!$B:$B, 'Vetting Master'!$C833), IF($E833="", "", 0))</f>
        <v/>
      </c>
      <c r="H833" t="str">
        <f>IF(_xlfn.MAXIFS(ACT!$J:$J, ACT!$B:$B, 'Vetting Master'!$C833)&gt;0, _xlfn.MAXIFS(ACT!$J:$J, ACT!$B:$B, 'Vetting Master'!$C833), IF($E833="", "", 0))</f>
        <v/>
      </c>
      <c r="I833" t="str">
        <f>IF(_xlfn.MAXIFS('SLCC Placement'!K:K, 'SLCC Placement'!B:B, 'Vetting Master'!$C833)&gt;0, _xlfn.MAXIFS('SLCC Placement'!K:K, 'SLCC Placement'!B:B, 'Vetting Master'!$C833), IF($E833="", "", 0))</f>
        <v/>
      </c>
      <c r="J833" t="str">
        <f>IF(_xlfn.MAXIFS('SLCC Placement'!J:J, 'SLCC Placement'!B:B, 'Vetting Master'!$C833)&gt;0, _xlfn.MAXIFS('SLCC Placement'!J:J, 'SLCC Placement'!B:B, 'Vetting Master'!$C833), IF($E833="", "", 0))</f>
        <v/>
      </c>
      <c r="K833" s="5" t="str">
        <f>IFERROR(IF(AND(MATCH(C833,'AP Credit'!B:B,0)&gt;0, MATCH("ENGL 1010",'AP Credit'!J:J,0)&gt;0),"Yes","No"), IF($E833="", " ", "No"))</f>
        <v xml:space="preserve"> </v>
      </c>
      <c r="L833" s="11" t="str" cm="1">
        <f t="array" ref="L833">IF($E833="", "", _xlfn.IFNA(_xlfn.IFS( J833&gt;599,  "1210 - Verify C or Better",  AND(J833&gt;499, OR(I833&gt;13, G833&gt;17)), "1060 - Verify C or Better", AND( OR(G833&gt;17, I833&gt;13), OR(H833&gt;22, J833&gt;399)), "1050 - Verify C or Better", OR( H833&gt;21, J833&gt;299), "1010/1030/1040", OR( H833&gt;19, J833&gt;299), "1010/1030", OR( H833&gt;18, J833&gt;299), "1030"), "Verify C or better in Secondary Math 1,2,3"))</f>
        <v/>
      </c>
      <c r="M833" s="4" t="str">
        <f>IFERROR(VLOOKUP($E833, 'HS Info'!$A:$E, 5, FALSE), IF($E833="", "", "Not in HS Info"))</f>
        <v/>
      </c>
      <c r="N833" s="5" t="str">
        <f>IFERROR(VLOOKUP($C833,Holds!$C:$K, 2, FALSE), IF($E833="", "", 0))</f>
        <v/>
      </c>
      <c r="O833" s="7" t="str">
        <f>IF($E833="", "", _xlfn.XLOOKUP(C833, 'SLCC Student'!H:H, 'SLCC Student'!P:P, "Not Found", 0, 1))</f>
        <v/>
      </c>
      <c r="P833" s="5" t="str">
        <f>IFERROR(VLOOKUP($E833, 'SLCC Student'!$A:$Q, 10, FALSE), IF($E833="", "", "Not Admitted"))</f>
        <v/>
      </c>
      <c r="Q833" s="5" t="str">
        <f>IFERROR(VLOOKUP($E833,'SLCC Student'!$A:$Q,12,FALSE),IF($E833="","", "NotAdmitted"))</f>
        <v/>
      </c>
    </row>
    <row r="834" spans="1:17" x14ac:dyDescent="0.2">
      <c r="A834" s="5" t="str">
        <f>IFERROR(VLOOKUP($E834,'HS Info'!$A:$D,2,FALSE),IF($E834="","","Not in HS Info"))</f>
        <v/>
      </c>
      <c r="B834" s="6" t="str">
        <f>IFERROR(VLOOKUP($C834, 'SLCC Student'!$H:$R, 11, FALSE), IF($E834="", "",  "Not yet admitted"))</f>
        <v/>
      </c>
      <c r="C834" s="5" t="str">
        <f>IFERROR(VLOOKUP($E834,'SLCC Student'!$A:$R,8,FALSE), IF($E834="", "", "Not yet admitted"))</f>
        <v/>
      </c>
      <c r="D834" s="5" t="str">
        <f>IFERROR(VLOOKUP($E834, 'HS Info'!$A:$D, 3, FALSE), IF($E834="", "",  "Not in HS Info"))</f>
        <v/>
      </c>
      <c r="E834" t="str">
        <f>IF(ISBLANK('HS Info'!A833), "", 'HS Info'!A833)</f>
        <v/>
      </c>
      <c r="F834" s="5" t="str">
        <f>IFERROR(VLOOKUP($E834, 'HS Info'!$A:$D, 4, FALSE), IF($E834="", "", "Not in HS Info"))</f>
        <v/>
      </c>
      <c r="G834" t="str">
        <f>IF(_xlfn.MAXIFS(ACT!$K:$K, ACT!$B:$B, 'Vetting Master'!$C834)&gt;0, _xlfn.MAXIFS(ACT!$K:$K, ACT!$B:$B, 'Vetting Master'!$C834), IF($E834="", "", 0))</f>
        <v/>
      </c>
      <c r="H834" t="str">
        <f>IF(_xlfn.MAXIFS(ACT!$J:$J, ACT!$B:$B, 'Vetting Master'!$C834)&gt;0, _xlfn.MAXIFS(ACT!$J:$J, ACT!$B:$B, 'Vetting Master'!$C834), IF($E834="", "", 0))</f>
        <v/>
      </c>
      <c r="I834" t="str">
        <f>IF(_xlfn.MAXIFS('SLCC Placement'!K:K, 'SLCC Placement'!B:B, 'Vetting Master'!$C834)&gt;0, _xlfn.MAXIFS('SLCC Placement'!K:K, 'SLCC Placement'!B:B, 'Vetting Master'!$C834), IF($E834="", "", 0))</f>
        <v/>
      </c>
      <c r="J834" t="str">
        <f>IF(_xlfn.MAXIFS('SLCC Placement'!J:J, 'SLCC Placement'!B:B, 'Vetting Master'!$C834)&gt;0, _xlfn.MAXIFS('SLCC Placement'!J:J, 'SLCC Placement'!B:B, 'Vetting Master'!$C834), IF($E834="", "", 0))</f>
        <v/>
      </c>
      <c r="K834" s="5" t="str">
        <f>IFERROR(IF(AND(MATCH(C834,'AP Credit'!B:B,0)&gt;0, MATCH("ENGL 1010",'AP Credit'!J:J,0)&gt;0),"Yes","No"), IF($E834="", " ", "No"))</f>
        <v xml:space="preserve"> </v>
      </c>
      <c r="L834" s="11" t="str" cm="1">
        <f t="array" ref="L834">IF($E834="", "", _xlfn.IFNA(_xlfn.IFS( J834&gt;599,  "1210 - Verify C or Better",  AND(J834&gt;499, OR(I834&gt;13, G834&gt;17)), "1060 - Verify C or Better", AND( OR(G834&gt;17, I834&gt;13), OR(H834&gt;22, J834&gt;399)), "1050 - Verify C or Better", OR( H834&gt;21, J834&gt;299), "1010/1030/1040", OR( H834&gt;19, J834&gt;299), "1010/1030", OR( H834&gt;18, J834&gt;299), "1030"), "Verify C or better in Secondary Math 1,2,3"))</f>
        <v/>
      </c>
      <c r="M834" s="4" t="str">
        <f>IFERROR(VLOOKUP($E834, 'HS Info'!$A:$E, 5, FALSE), IF($E834="", "", "Not in HS Info"))</f>
        <v/>
      </c>
      <c r="N834" s="5" t="str">
        <f>IFERROR(VLOOKUP($C834,Holds!$C:$K, 2, FALSE), IF($E834="", "", 0))</f>
        <v/>
      </c>
      <c r="O834" s="7" t="str">
        <f>IF($E834="", "", _xlfn.XLOOKUP(C834, 'SLCC Student'!H:H, 'SLCC Student'!P:P, "Not Found", 0, 1))</f>
        <v/>
      </c>
      <c r="P834" s="5" t="str">
        <f>IFERROR(VLOOKUP($E834, 'SLCC Student'!$A:$Q, 10, FALSE), IF($E834="", "", "Not Admitted"))</f>
        <v/>
      </c>
      <c r="Q834" s="5" t="str">
        <f>IFERROR(VLOOKUP($E834,'SLCC Student'!$A:$Q,12,FALSE),IF($E834="","", "NotAdmitted"))</f>
        <v/>
      </c>
    </row>
    <row r="835" spans="1:17" x14ac:dyDescent="0.2">
      <c r="A835" s="5" t="str">
        <f>IFERROR(VLOOKUP($E835,'HS Info'!$A:$D,2,FALSE),IF($E835="","","Not in HS Info"))</f>
        <v/>
      </c>
      <c r="B835" s="6" t="str">
        <f>IFERROR(VLOOKUP($C835, 'SLCC Student'!$H:$R, 11, FALSE), IF($E835="", "",  "Not yet admitted"))</f>
        <v/>
      </c>
      <c r="C835" s="5" t="str">
        <f>IFERROR(VLOOKUP($E835,'SLCC Student'!$A:$R,8,FALSE), IF($E835="", "", "Not yet admitted"))</f>
        <v/>
      </c>
      <c r="D835" s="5" t="str">
        <f>IFERROR(VLOOKUP($E835, 'HS Info'!$A:$D, 3, FALSE), IF($E835="", "",  "Not in HS Info"))</f>
        <v/>
      </c>
      <c r="E835" t="str">
        <f>IF(ISBLANK('HS Info'!A834), "", 'HS Info'!A834)</f>
        <v/>
      </c>
      <c r="F835" s="5" t="str">
        <f>IFERROR(VLOOKUP($E835, 'HS Info'!$A:$D, 4, FALSE), IF($E835="", "", "Not in HS Info"))</f>
        <v/>
      </c>
      <c r="G835" t="str">
        <f>IF(_xlfn.MAXIFS(ACT!$K:$K, ACT!$B:$B, 'Vetting Master'!$C835)&gt;0, _xlfn.MAXIFS(ACT!$K:$K, ACT!$B:$B, 'Vetting Master'!$C835), IF($E835="", "", 0))</f>
        <v/>
      </c>
      <c r="H835" t="str">
        <f>IF(_xlfn.MAXIFS(ACT!$J:$J, ACT!$B:$B, 'Vetting Master'!$C835)&gt;0, _xlfn.MAXIFS(ACT!$J:$J, ACT!$B:$B, 'Vetting Master'!$C835), IF($E835="", "", 0))</f>
        <v/>
      </c>
      <c r="I835" t="str">
        <f>IF(_xlfn.MAXIFS('SLCC Placement'!K:K, 'SLCC Placement'!B:B, 'Vetting Master'!$C835)&gt;0, _xlfn.MAXIFS('SLCC Placement'!K:K, 'SLCC Placement'!B:B, 'Vetting Master'!$C835), IF($E835="", "", 0))</f>
        <v/>
      </c>
      <c r="J835" t="str">
        <f>IF(_xlfn.MAXIFS('SLCC Placement'!J:J, 'SLCC Placement'!B:B, 'Vetting Master'!$C835)&gt;0, _xlfn.MAXIFS('SLCC Placement'!J:J, 'SLCC Placement'!B:B, 'Vetting Master'!$C835), IF($E835="", "", 0))</f>
        <v/>
      </c>
      <c r="K835" s="5" t="str">
        <f>IFERROR(IF(AND(MATCH(C835,'AP Credit'!B:B,0)&gt;0, MATCH("ENGL 1010",'AP Credit'!J:J,0)&gt;0),"Yes","No"), IF($E835="", " ", "No"))</f>
        <v xml:space="preserve"> </v>
      </c>
      <c r="L835" s="11" t="str" cm="1">
        <f t="array" ref="L835">IF($E835="", "", _xlfn.IFNA(_xlfn.IFS( J835&gt;599,  "1210 - Verify C or Better",  AND(J835&gt;499, OR(I835&gt;13, G835&gt;17)), "1060 - Verify C or Better", AND( OR(G835&gt;17, I835&gt;13), OR(H835&gt;22, J835&gt;399)), "1050 - Verify C or Better", OR( H835&gt;21, J835&gt;299), "1010/1030/1040", OR( H835&gt;19, J835&gt;299), "1010/1030", OR( H835&gt;18, J835&gt;299), "1030"), "Verify C or better in Secondary Math 1,2,3"))</f>
        <v/>
      </c>
      <c r="M835" s="4" t="str">
        <f>IFERROR(VLOOKUP($E835, 'HS Info'!$A:$E, 5, FALSE), IF($E835="", "", "Not in HS Info"))</f>
        <v/>
      </c>
      <c r="N835" s="5" t="str">
        <f>IFERROR(VLOOKUP($C835,Holds!$C:$K, 2, FALSE), IF($E835="", "", 0))</f>
        <v/>
      </c>
      <c r="O835" s="7" t="str">
        <f>IF($E835="", "", _xlfn.XLOOKUP(C835, 'SLCC Student'!H:H, 'SLCC Student'!P:P, "Not Found", 0, 1))</f>
        <v/>
      </c>
      <c r="P835" s="5" t="str">
        <f>IFERROR(VLOOKUP($E835, 'SLCC Student'!$A:$Q, 10, FALSE), IF($E835="", "", "Not Admitted"))</f>
        <v/>
      </c>
      <c r="Q835" s="5" t="str">
        <f>IFERROR(VLOOKUP($E835,'SLCC Student'!$A:$Q,12,FALSE),IF($E835="","", "NotAdmitted"))</f>
        <v/>
      </c>
    </row>
    <row r="836" spans="1:17" x14ac:dyDescent="0.2">
      <c r="A836" s="5" t="str">
        <f>IFERROR(VLOOKUP($E836,'HS Info'!$A:$D,2,FALSE),IF($E836="","","Not in HS Info"))</f>
        <v/>
      </c>
      <c r="B836" s="6" t="str">
        <f>IFERROR(VLOOKUP($C836, 'SLCC Student'!$H:$R, 11, FALSE), IF($E836="", "",  "Not yet admitted"))</f>
        <v/>
      </c>
      <c r="C836" s="5" t="str">
        <f>IFERROR(VLOOKUP($E836,'SLCC Student'!$A:$R,8,FALSE), IF($E836="", "", "Not yet admitted"))</f>
        <v/>
      </c>
      <c r="D836" s="5" t="str">
        <f>IFERROR(VLOOKUP($E836, 'HS Info'!$A:$D, 3, FALSE), IF($E836="", "",  "Not in HS Info"))</f>
        <v/>
      </c>
      <c r="E836" t="str">
        <f>IF(ISBLANK('HS Info'!A835), "", 'HS Info'!A835)</f>
        <v/>
      </c>
      <c r="F836" s="5" t="str">
        <f>IFERROR(VLOOKUP($E836, 'HS Info'!$A:$D, 4, FALSE), IF($E836="", "", "Not in HS Info"))</f>
        <v/>
      </c>
      <c r="G836" t="str">
        <f>IF(_xlfn.MAXIFS(ACT!$K:$K, ACT!$B:$B, 'Vetting Master'!$C836)&gt;0, _xlfn.MAXIFS(ACT!$K:$K, ACT!$B:$B, 'Vetting Master'!$C836), IF($E836="", "", 0))</f>
        <v/>
      </c>
      <c r="H836" t="str">
        <f>IF(_xlfn.MAXIFS(ACT!$J:$J, ACT!$B:$B, 'Vetting Master'!$C836)&gt;0, _xlfn.MAXIFS(ACT!$J:$J, ACT!$B:$B, 'Vetting Master'!$C836), IF($E836="", "", 0))</f>
        <v/>
      </c>
      <c r="I836" t="str">
        <f>IF(_xlfn.MAXIFS('SLCC Placement'!K:K, 'SLCC Placement'!B:B, 'Vetting Master'!$C836)&gt;0, _xlfn.MAXIFS('SLCC Placement'!K:K, 'SLCC Placement'!B:B, 'Vetting Master'!$C836), IF($E836="", "", 0))</f>
        <v/>
      </c>
      <c r="J836" t="str">
        <f>IF(_xlfn.MAXIFS('SLCC Placement'!J:J, 'SLCC Placement'!B:B, 'Vetting Master'!$C836)&gt;0, _xlfn.MAXIFS('SLCC Placement'!J:J, 'SLCC Placement'!B:B, 'Vetting Master'!$C836), IF($E836="", "", 0))</f>
        <v/>
      </c>
      <c r="K836" s="5" t="str">
        <f>IFERROR(IF(AND(MATCH(C836,'AP Credit'!B:B,0)&gt;0, MATCH("ENGL 1010",'AP Credit'!J:J,0)&gt;0),"Yes","No"), IF($E836="", " ", "No"))</f>
        <v xml:space="preserve"> </v>
      </c>
      <c r="L836" s="11" t="str" cm="1">
        <f t="array" ref="L836">IF($E836="", "", _xlfn.IFNA(_xlfn.IFS( J836&gt;599,  "1210 - Verify C or Better",  AND(J836&gt;499, OR(I836&gt;13, G836&gt;17)), "1060 - Verify C or Better", AND( OR(G836&gt;17, I836&gt;13), OR(H836&gt;22, J836&gt;399)), "1050 - Verify C or Better", OR( H836&gt;21, J836&gt;299), "1010/1030/1040", OR( H836&gt;19, J836&gt;299), "1010/1030", OR( H836&gt;18, J836&gt;299), "1030"), "Verify C or better in Secondary Math 1,2,3"))</f>
        <v/>
      </c>
      <c r="M836" s="4" t="str">
        <f>IFERROR(VLOOKUP($E836, 'HS Info'!$A:$E, 5, FALSE), IF($E836="", "", "Not in HS Info"))</f>
        <v/>
      </c>
      <c r="N836" s="5" t="str">
        <f>IFERROR(VLOOKUP($C836,Holds!$C:$K, 2, FALSE), IF($E836="", "", 0))</f>
        <v/>
      </c>
      <c r="O836" s="7" t="str">
        <f>IF($E836="", "", _xlfn.XLOOKUP(C836, 'SLCC Student'!H:H, 'SLCC Student'!P:P, "Not Found", 0, 1))</f>
        <v/>
      </c>
      <c r="P836" s="5" t="str">
        <f>IFERROR(VLOOKUP($E836, 'SLCC Student'!$A:$Q, 10, FALSE), IF($E836="", "", "Not Admitted"))</f>
        <v/>
      </c>
      <c r="Q836" s="5" t="str">
        <f>IFERROR(VLOOKUP($E836,'SLCC Student'!$A:$Q,12,FALSE),IF($E836="","", "NotAdmitted"))</f>
        <v/>
      </c>
    </row>
    <row r="837" spans="1:17" x14ac:dyDescent="0.2">
      <c r="A837" s="5" t="str">
        <f>IFERROR(VLOOKUP($E837,'HS Info'!$A:$D,2,FALSE),IF($E837="","","Not in HS Info"))</f>
        <v/>
      </c>
      <c r="B837" s="6" t="str">
        <f>IFERROR(VLOOKUP($C837, 'SLCC Student'!$H:$R, 11, FALSE), IF($E837="", "",  "Not yet admitted"))</f>
        <v/>
      </c>
      <c r="C837" s="5" t="str">
        <f>IFERROR(VLOOKUP($E837,'SLCC Student'!$A:$R,8,FALSE), IF($E837="", "", "Not yet admitted"))</f>
        <v/>
      </c>
      <c r="D837" s="5" t="str">
        <f>IFERROR(VLOOKUP($E837, 'HS Info'!$A:$D, 3, FALSE), IF($E837="", "",  "Not in HS Info"))</f>
        <v/>
      </c>
      <c r="E837" t="str">
        <f>IF(ISBLANK('HS Info'!A836), "", 'HS Info'!A836)</f>
        <v/>
      </c>
      <c r="F837" s="5" t="str">
        <f>IFERROR(VLOOKUP($E837, 'HS Info'!$A:$D, 4, FALSE), IF($E837="", "", "Not in HS Info"))</f>
        <v/>
      </c>
      <c r="G837" t="str">
        <f>IF(_xlfn.MAXIFS(ACT!$K:$K, ACT!$B:$B, 'Vetting Master'!$C837)&gt;0, _xlfn.MAXIFS(ACT!$K:$K, ACT!$B:$B, 'Vetting Master'!$C837), IF($E837="", "", 0))</f>
        <v/>
      </c>
      <c r="H837" t="str">
        <f>IF(_xlfn.MAXIFS(ACT!$J:$J, ACT!$B:$B, 'Vetting Master'!$C837)&gt;0, _xlfn.MAXIFS(ACT!$J:$J, ACT!$B:$B, 'Vetting Master'!$C837), IF($E837="", "", 0))</f>
        <v/>
      </c>
      <c r="I837" t="str">
        <f>IF(_xlfn.MAXIFS('SLCC Placement'!K:K, 'SLCC Placement'!B:B, 'Vetting Master'!$C837)&gt;0, _xlfn.MAXIFS('SLCC Placement'!K:K, 'SLCC Placement'!B:B, 'Vetting Master'!$C837), IF($E837="", "", 0))</f>
        <v/>
      </c>
      <c r="J837" t="str">
        <f>IF(_xlfn.MAXIFS('SLCC Placement'!J:J, 'SLCC Placement'!B:B, 'Vetting Master'!$C837)&gt;0, _xlfn.MAXIFS('SLCC Placement'!J:J, 'SLCC Placement'!B:B, 'Vetting Master'!$C837), IF($E837="", "", 0))</f>
        <v/>
      </c>
      <c r="K837" s="5" t="str">
        <f>IFERROR(IF(AND(MATCH(C837,'AP Credit'!B:B,0)&gt;0, MATCH("ENGL 1010",'AP Credit'!J:J,0)&gt;0),"Yes","No"), IF($E837="", " ", "No"))</f>
        <v xml:space="preserve"> </v>
      </c>
      <c r="L837" s="11" t="str" cm="1">
        <f t="array" ref="L837">IF($E837="", "", _xlfn.IFNA(_xlfn.IFS( J837&gt;599,  "1210 - Verify C or Better",  AND(J837&gt;499, OR(I837&gt;13, G837&gt;17)), "1060 - Verify C or Better", AND( OR(G837&gt;17, I837&gt;13), OR(H837&gt;22, J837&gt;399)), "1050 - Verify C or Better", OR( H837&gt;21, J837&gt;299), "1010/1030/1040", OR( H837&gt;19, J837&gt;299), "1010/1030", OR( H837&gt;18, J837&gt;299), "1030"), "Verify C or better in Secondary Math 1,2,3"))</f>
        <v/>
      </c>
      <c r="M837" s="4" t="str">
        <f>IFERROR(VLOOKUP($E837, 'HS Info'!$A:$E, 5, FALSE), IF($E837="", "", "Not in HS Info"))</f>
        <v/>
      </c>
      <c r="N837" s="5" t="str">
        <f>IFERROR(VLOOKUP($C837,Holds!$C:$K, 2, FALSE), IF($E837="", "", 0))</f>
        <v/>
      </c>
      <c r="O837" s="7" t="str">
        <f>IF($E837="", "", _xlfn.XLOOKUP(C837, 'SLCC Student'!H:H, 'SLCC Student'!P:P, "Not Found", 0, 1))</f>
        <v/>
      </c>
      <c r="P837" s="5" t="str">
        <f>IFERROR(VLOOKUP($E837, 'SLCC Student'!$A:$Q, 10, FALSE), IF($E837="", "", "Not Admitted"))</f>
        <v/>
      </c>
      <c r="Q837" s="5" t="str">
        <f>IFERROR(VLOOKUP($E837,'SLCC Student'!$A:$Q,12,FALSE),IF($E837="","", "NotAdmitted"))</f>
        <v/>
      </c>
    </row>
    <row r="838" spans="1:17" x14ac:dyDescent="0.2">
      <c r="A838" s="5" t="str">
        <f>IFERROR(VLOOKUP($E838,'HS Info'!$A:$D,2,FALSE),IF($E838="","","Not in HS Info"))</f>
        <v/>
      </c>
      <c r="B838" s="6" t="str">
        <f>IFERROR(VLOOKUP($C838, 'SLCC Student'!$H:$R, 11, FALSE), IF($E838="", "",  "Not yet admitted"))</f>
        <v/>
      </c>
      <c r="C838" s="5" t="str">
        <f>IFERROR(VLOOKUP($E838,'SLCC Student'!$A:$R,8,FALSE), IF($E838="", "", "Not yet admitted"))</f>
        <v/>
      </c>
      <c r="D838" s="5" t="str">
        <f>IFERROR(VLOOKUP($E838, 'HS Info'!$A:$D, 3, FALSE), IF($E838="", "",  "Not in HS Info"))</f>
        <v/>
      </c>
      <c r="E838" t="str">
        <f>IF(ISBLANK('HS Info'!A837), "", 'HS Info'!A837)</f>
        <v/>
      </c>
      <c r="F838" s="5" t="str">
        <f>IFERROR(VLOOKUP($E838, 'HS Info'!$A:$D, 4, FALSE), IF($E838="", "", "Not in HS Info"))</f>
        <v/>
      </c>
      <c r="G838" t="str">
        <f>IF(_xlfn.MAXIFS(ACT!$K:$K, ACT!$B:$B, 'Vetting Master'!$C838)&gt;0, _xlfn.MAXIFS(ACT!$K:$K, ACT!$B:$B, 'Vetting Master'!$C838), IF($E838="", "", 0))</f>
        <v/>
      </c>
      <c r="H838" t="str">
        <f>IF(_xlfn.MAXIFS(ACT!$J:$J, ACT!$B:$B, 'Vetting Master'!$C838)&gt;0, _xlfn.MAXIFS(ACT!$J:$J, ACT!$B:$B, 'Vetting Master'!$C838), IF($E838="", "", 0))</f>
        <v/>
      </c>
      <c r="I838" t="str">
        <f>IF(_xlfn.MAXIFS('SLCC Placement'!K:K, 'SLCC Placement'!B:B, 'Vetting Master'!$C838)&gt;0, _xlfn.MAXIFS('SLCC Placement'!K:K, 'SLCC Placement'!B:B, 'Vetting Master'!$C838), IF($E838="", "", 0))</f>
        <v/>
      </c>
      <c r="J838" t="str">
        <f>IF(_xlfn.MAXIFS('SLCC Placement'!J:J, 'SLCC Placement'!B:B, 'Vetting Master'!$C838)&gt;0, _xlfn.MAXIFS('SLCC Placement'!J:J, 'SLCC Placement'!B:B, 'Vetting Master'!$C838), IF($E838="", "", 0))</f>
        <v/>
      </c>
      <c r="K838" s="5" t="str">
        <f>IFERROR(IF(AND(MATCH(C838,'AP Credit'!B:B,0)&gt;0, MATCH("ENGL 1010",'AP Credit'!J:J,0)&gt;0),"Yes","No"), IF($E838="", " ", "No"))</f>
        <v xml:space="preserve"> </v>
      </c>
      <c r="L838" s="11" t="str" cm="1">
        <f t="array" ref="L838">IF($E838="", "", _xlfn.IFNA(_xlfn.IFS( J838&gt;599,  "1210 - Verify C or Better",  AND(J838&gt;499, OR(I838&gt;13, G838&gt;17)), "1060 - Verify C or Better", AND( OR(G838&gt;17, I838&gt;13), OR(H838&gt;22, J838&gt;399)), "1050 - Verify C or Better", OR( H838&gt;21, J838&gt;299), "1010/1030/1040", OR( H838&gt;19, J838&gt;299), "1010/1030", OR( H838&gt;18, J838&gt;299), "1030"), "Verify C or better in Secondary Math 1,2,3"))</f>
        <v/>
      </c>
      <c r="M838" s="4" t="str">
        <f>IFERROR(VLOOKUP($E838, 'HS Info'!$A:$E, 5, FALSE), IF($E838="", "", "Not in HS Info"))</f>
        <v/>
      </c>
      <c r="N838" s="5" t="str">
        <f>IFERROR(VLOOKUP($C838,Holds!$C:$K, 2, FALSE), IF($E838="", "", 0))</f>
        <v/>
      </c>
      <c r="O838" s="7" t="str">
        <f>IF($E838="", "", _xlfn.XLOOKUP(C838, 'SLCC Student'!H:H, 'SLCC Student'!P:P, "Not Found", 0, 1))</f>
        <v/>
      </c>
      <c r="P838" s="5" t="str">
        <f>IFERROR(VLOOKUP($E838, 'SLCC Student'!$A:$Q, 10, FALSE), IF($E838="", "", "Not Admitted"))</f>
        <v/>
      </c>
      <c r="Q838" s="5" t="str">
        <f>IFERROR(VLOOKUP($E838,'SLCC Student'!$A:$Q,12,FALSE),IF($E838="","", "NotAdmitted"))</f>
        <v/>
      </c>
    </row>
    <row r="839" spans="1:17" x14ac:dyDescent="0.2">
      <c r="A839" s="5" t="str">
        <f>IFERROR(VLOOKUP($E839,'HS Info'!$A:$D,2,FALSE),IF($E839="","","Not in HS Info"))</f>
        <v/>
      </c>
      <c r="B839" s="6" t="str">
        <f>IFERROR(VLOOKUP($C839, 'SLCC Student'!$H:$R, 11, FALSE), IF($E839="", "",  "Not yet admitted"))</f>
        <v/>
      </c>
      <c r="C839" s="5" t="str">
        <f>IFERROR(VLOOKUP($E839,'SLCC Student'!$A:$R,8,FALSE), IF($E839="", "", "Not yet admitted"))</f>
        <v/>
      </c>
      <c r="D839" s="5" t="str">
        <f>IFERROR(VLOOKUP($E839, 'HS Info'!$A:$D, 3, FALSE), IF($E839="", "",  "Not in HS Info"))</f>
        <v/>
      </c>
      <c r="E839" t="str">
        <f>IF(ISBLANK('HS Info'!A838), "", 'HS Info'!A838)</f>
        <v/>
      </c>
      <c r="F839" s="5" t="str">
        <f>IFERROR(VLOOKUP($E839, 'HS Info'!$A:$D, 4, FALSE), IF($E839="", "", "Not in HS Info"))</f>
        <v/>
      </c>
      <c r="G839" t="str">
        <f>IF(_xlfn.MAXIFS(ACT!$K:$K, ACT!$B:$B, 'Vetting Master'!$C839)&gt;0, _xlfn.MAXIFS(ACT!$K:$K, ACT!$B:$B, 'Vetting Master'!$C839), IF($E839="", "", 0))</f>
        <v/>
      </c>
      <c r="H839" t="str">
        <f>IF(_xlfn.MAXIFS(ACT!$J:$J, ACT!$B:$B, 'Vetting Master'!$C839)&gt;0, _xlfn.MAXIFS(ACT!$J:$J, ACT!$B:$B, 'Vetting Master'!$C839), IF($E839="", "", 0))</f>
        <v/>
      </c>
      <c r="I839" t="str">
        <f>IF(_xlfn.MAXIFS('SLCC Placement'!K:K, 'SLCC Placement'!B:B, 'Vetting Master'!$C839)&gt;0, _xlfn.MAXIFS('SLCC Placement'!K:K, 'SLCC Placement'!B:B, 'Vetting Master'!$C839), IF($E839="", "", 0))</f>
        <v/>
      </c>
      <c r="J839" t="str">
        <f>IF(_xlfn.MAXIFS('SLCC Placement'!J:J, 'SLCC Placement'!B:B, 'Vetting Master'!$C839)&gt;0, _xlfn.MAXIFS('SLCC Placement'!J:J, 'SLCC Placement'!B:B, 'Vetting Master'!$C839), IF($E839="", "", 0))</f>
        <v/>
      </c>
      <c r="K839" s="5" t="str">
        <f>IFERROR(IF(AND(MATCH(C839,'AP Credit'!B:B,0)&gt;0, MATCH("ENGL 1010",'AP Credit'!J:J,0)&gt;0),"Yes","No"), IF($E839="", " ", "No"))</f>
        <v xml:space="preserve"> </v>
      </c>
      <c r="L839" s="11" t="str" cm="1">
        <f t="array" ref="L839">IF($E839="", "", _xlfn.IFNA(_xlfn.IFS( J839&gt;599,  "1210 - Verify C or Better",  AND(J839&gt;499, OR(I839&gt;13, G839&gt;17)), "1060 - Verify C or Better", AND( OR(G839&gt;17, I839&gt;13), OR(H839&gt;22, J839&gt;399)), "1050 - Verify C or Better", OR( H839&gt;21, J839&gt;299), "1010/1030/1040", OR( H839&gt;19, J839&gt;299), "1010/1030", OR( H839&gt;18, J839&gt;299), "1030"), "Verify C or better in Secondary Math 1,2,3"))</f>
        <v/>
      </c>
      <c r="M839" s="4" t="str">
        <f>IFERROR(VLOOKUP($E839, 'HS Info'!$A:$E, 5, FALSE), IF($E839="", "", "Not in HS Info"))</f>
        <v/>
      </c>
      <c r="N839" s="5" t="str">
        <f>IFERROR(VLOOKUP($C839,Holds!$C:$K, 2, FALSE), IF($E839="", "", 0))</f>
        <v/>
      </c>
      <c r="O839" s="7" t="str">
        <f>IF($E839="", "", _xlfn.XLOOKUP(C839, 'SLCC Student'!H:H, 'SLCC Student'!P:P, "Not Found", 0, 1))</f>
        <v/>
      </c>
      <c r="P839" s="5" t="str">
        <f>IFERROR(VLOOKUP($E839, 'SLCC Student'!$A:$Q, 10, FALSE), IF($E839="", "", "Not Admitted"))</f>
        <v/>
      </c>
      <c r="Q839" s="5" t="str">
        <f>IFERROR(VLOOKUP($E839,'SLCC Student'!$A:$Q,12,FALSE),IF($E839="","", "NotAdmitted"))</f>
        <v/>
      </c>
    </row>
    <row r="840" spans="1:17" x14ac:dyDescent="0.2">
      <c r="A840" s="5" t="str">
        <f>IFERROR(VLOOKUP($E840,'HS Info'!$A:$D,2,FALSE),IF($E840="","","Not in HS Info"))</f>
        <v/>
      </c>
      <c r="B840" s="6" t="str">
        <f>IFERROR(VLOOKUP($C840, 'SLCC Student'!$H:$R, 11, FALSE), IF($E840="", "",  "Not yet admitted"))</f>
        <v/>
      </c>
      <c r="C840" s="5" t="str">
        <f>IFERROR(VLOOKUP($E840,'SLCC Student'!$A:$R,8,FALSE), IF($E840="", "", "Not yet admitted"))</f>
        <v/>
      </c>
      <c r="D840" s="5" t="str">
        <f>IFERROR(VLOOKUP($E840, 'HS Info'!$A:$D, 3, FALSE), IF($E840="", "",  "Not in HS Info"))</f>
        <v/>
      </c>
      <c r="E840" t="str">
        <f>IF(ISBLANK('HS Info'!A839), "", 'HS Info'!A839)</f>
        <v/>
      </c>
      <c r="F840" s="5" t="str">
        <f>IFERROR(VLOOKUP($E840, 'HS Info'!$A:$D, 4, FALSE), IF($E840="", "", "Not in HS Info"))</f>
        <v/>
      </c>
      <c r="G840" t="str">
        <f>IF(_xlfn.MAXIFS(ACT!$K:$K, ACT!$B:$B, 'Vetting Master'!$C840)&gt;0, _xlfn.MAXIFS(ACT!$K:$K, ACT!$B:$B, 'Vetting Master'!$C840), IF($E840="", "", 0))</f>
        <v/>
      </c>
      <c r="H840" t="str">
        <f>IF(_xlfn.MAXIFS(ACT!$J:$J, ACT!$B:$B, 'Vetting Master'!$C840)&gt;0, _xlfn.MAXIFS(ACT!$J:$J, ACT!$B:$B, 'Vetting Master'!$C840), IF($E840="", "", 0))</f>
        <v/>
      </c>
      <c r="I840" t="str">
        <f>IF(_xlfn.MAXIFS('SLCC Placement'!K:K, 'SLCC Placement'!B:B, 'Vetting Master'!$C840)&gt;0, _xlfn.MAXIFS('SLCC Placement'!K:K, 'SLCC Placement'!B:B, 'Vetting Master'!$C840), IF($E840="", "", 0))</f>
        <v/>
      </c>
      <c r="J840" t="str">
        <f>IF(_xlfn.MAXIFS('SLCC Placement'!J:J, 'SLCC Placement'!B:B, 'Vetting Master'!$C840)&gt;0, _xlfn.MAXIFS('SLCC Placement'!J:J, 'SLCC Placement'!B:B, 'Vetting Master'!$C840), IF($E840="", "", 0))</f>
        <v/>
      </c>
      <c r="K840" s="5" t="str">
        <f>IFERROR(IF(AND(MATCH(C840,'AP Credit'!B:B,0)&gt;0, MATCH("ENGL 1010",'AP Credit'!J:J,0)&gt;0),"Yes","No"), IF($E840="", " ", "No"))</f>
        <v xml:space="preserve"> </v>
      </c>
      <c r="L840" s="11" t="str" cm="1">
        <f t="array" ref="L840">IF($E840="", "", _xlfn.IFNA(_xlfn.IFS( J840&gt;599,  "1210 - Verify C or Better",  AND(J840&gt;499, OR(I840&gt;13, G840&gt;17)), "1060 - Verify C or Better", AND( OR(G840&gt;17, I840&gt;13), OR(H840&gt;22, J840&gt;399)), "1050 - Verify C or Better", OR( H840&gt;21, J840&gt;299), "1010/1030/1040", OR( H840&gt;19, J840&gt;299), "1010/1030", OR( H840&gt;18, J840&gt;299), "1030"), "Verify C or better in Secondary Math 1,2,3"))</f>
        <v/>
      </c>
      <c r="M840" s="4" t="str">
        <f>IFERROR(VLOOKUP($E840, 'HS Info'!$A:$E, 5, FALSE), IF($E840="", "", "Not in HS Info"))</f>
        <v/>
      </c>
      <c r="N840" s="5" t="str">
        <f>IFERROR(VLOOKUP($C840,Holds!$C:$K, 2, FALSE), IF($E840="", "", 0))</f>
        <v/>
      </c>
      <c r="O840" s="7" t="str">
        <f>IF($E840="", "", _xlfn.XLOOKUP(C840, 'SLCC Student'!H:H, 'SLCC Student'!P:P, "Not Found", 0, 1))</f>
        <v/>
      </c>
      <c r="P840" s="5" t="str">
        <f>IFERROR(VLOOKUP($E840, 'SLCC Student'!$A:$Q, 10, FALSE), IF($E840="", "", "Not Admitted"))</f>
        <v/>
      </c>
      <c r="Q840" s="5" t="str">
        <f>IFERROR(VLOOKUP($E840,'SLCC Student'!$A:$Q,12,FALSE),IF($E840="","", "NotAdmitted"))</f>
        <v/>
      </c>
    </row>
    <row r="841" spans="1:17" x14ac:dyDescent="0.2">
      <c r="A841" s="5" t="str">
        <f>IFERROR(VLOOKUP($E841,'HS Info'!$A:$D,2,FALSE),IF($E841="","","Not in HS Info"))</f>
        <v/>
      </c>
      <c r="B841" s="6" t="str">
        <f>IFERROR(VLOOKUP($C841, 'SLCC Student'!$H:$R, 11, FALSE), IF($E841="", "",  "Not yet admitted"))</f>
        <v/>
      </c>
      <c r="C841" s="5" t="str">
        <f>IFERROR(VLOOKUP($E841,'SLCC Student'!$A:$R,8,FALSE), IF($E841="", "", "Not yet admitted"))</f>
        <v/>
      </c>
      <c r="D841" s="5" t="str">
        <f>IFERROR(VLOOKUP($E841, 'HS Info'!$A:$D, 3, FALSE), IF($E841="", "",  "Not in HS Info"))</f>
        <v/>
      </c>
      <c r="E841" t="str">
        <f>IF(ISBLANK('HS Info'!A840), "", 'HS Info'!A840)</f>
        <v/>
      </c>
      <c r="F841" s="5" t="str">
        <f>IFERROR(VLOOKUP($E841, 'HS Info'!$A:$D, 4, FALSE), IF($E841="", "", "Not in HS Info"))</f>
        <v/>
      </c>
      <c r="G841" t="str">
        <f>IF(_xlfn.MAXIFS(ACT!$K:$K, ACT!$B:$B, 'Vetting Master'!$C841)&gt;0, _xlfn.MAXIFS(ACT!$K:$K, ACT!$B:$B, 'Vetting Master'!$C841), IF($E841="", "", 0))</f>
        <v/>
      </c>
      <c r="H841" t="str">
        <f>IF(_xlfn.MAXIFS(ACT!$J:$J, ACT!$B:$B, 'Vetting Master'!$C841)&gt;0, _xlfn.MAXIFS(ACT!$J:$J, ACT!$B:$B, 'Vetting Master'!$C841), IF($E841="", "", 0))</f>
        <v/>
      </c>
      <c r="I841" t="str">
        <f>IF(_xlfn.MAXIFS('SLCC Placement'!K:K, 'SLCC Placement'!B:B, 'Vetting Master'!$C841)&gt;0, _xlfn.MAXIFS('SLCC Placement'!K:K, 'SLCC Placement'!B:B, 'Vetting Master'!$C841), IF($E841="", "", 0))</f>
        <v/>
      </c>
      <c r="J841" t="str">
        <f>IF(_xlfn.MAXIFS('SLCC Placement'!J:J, 'SLCC Placement'!B:B, 'Vetting Master'!$C841)&gt;0, _xlfn.MAXIFS('SLCC Placement'!J:J, 'SLCC Placement'!B:B, 'Vetting Master'!$C841), IF($E841="", "", 0))</f>
        <v/>
      </c>
      <c r="K841" s="5" t="str">
        <f>IFERROR(IF(AND(MATCH(C841,'AP Credit'!B:B,0)&gt;0, MATCH("ENGL 1010",'AP Credit'!J:J,0)&gt;0),"Yes","No"), IF($E841="", " ", "No"))</f>
        <v xml:space="preserve"> </v>
      </c>
      <c r="L841" s="11" t="str" cm="1">
        <f t="array" ref="L841">IF($E841="", "", _xlfn.IFNA(_xlfn.IFS( J841&gt;599,  "1210 - Verify C or Better",  AND(J841&gt;499, OR(I841&gt;13, G841&gt;17)), "1060 - Verify C or Better", AND( OR(G841&gt;17, I841&gt;13), OR(H841&gt;22, J841&gt;399)), "1050 - Verify C or Better", OR( H841&gt;21, J841&gt;299), "1010/1030/1040", OR( H841&gt;19, J841&gt;299), "1010/1030", OR( H841&gt;18, J841&gt;299), "1030"), "Verify C or better in Secondary Math 1,2,3"))</f>
        <v/>
      </c>
      <c r="M841" s="4" t="str">
        <f>IFERROR(VLOOKUP($E841, 'HS Info'!$A:$E, 5, FALSE), IF($E841="", "", "Not in HS Info"))</f>
        <v/>
      </c>
      <c r="N841" s="5" t="str">
        <f>IFERROR(VLOOKUP($C841,Holds!$C:$K, 2, FALSE), IF($E841="", "", 0))</f>
        <v/>
      </c>
      <c r="O841" s="7" t="str">
        <f>IF($E841="", "", _xlfn.XLOOKUP(C841, 'SLCC Student'!H:H, 'SLCC Student'!P:P, "Not Found", 0, 1))</f>
        <v/>
      </c>
      <c r="P841" s="5" t="str">
        <f>IFERROR(VLOOKUP($E841, 'SLCC Student'!$A:$Q, 10, FALSE), IF($E841="", "", "Not Admitted"))</f>
        <v/>
      </c>
      <c r="Q841" s="5" t="str">
        <f>IFERROR(VLOOKUP($E841,'SLCC Student'!$A:$Q,12,FALSE),IF($E841="","", "NotAdmitted"))</f>
        <v/>
      </c>
    </row>
    <row r="842" spans="1:17" x14ac:dyDescent="0.2">
      <c r="A842" s="5" t="str">
        <f>IFERROR(VLOOKUP($E842,'HS Info'!$A:$D,2,FALSE),IF($E842="","","Not in HS Info"))</f>
        <v/>
      </c>
      <c r="B842" s="6" t="str">
        <f>IFERROR(VLOOKUP($C842, 'SLCC Student'!$H:$R, 11, FALSE), IF($E842="", "",  "Not yet admitted"))</f>
        <v/>
      </c>
      <c r="C842" s="5" t="str">
        <f>IFERROR(VLOOKUP($E842,'SLCC Student'!$A:$R,8,FALSE), IF($E842="", "", "Not yet admitted"))</f>
        <v/>
      </c>
      <c r="D842" s="5" t="str">
        <f>IFERROR(VLOOKUP($E842, 'HS Info'!$A:$D, 3, FALSE), IF($E842="", "",  "Not in HS Info"))</f>
        <v/>
      </c>
      <c r="E842" t="str">
        <f>IF(ISBLANK('HS Info'!A841), "", 'HS Info'!A841)</f>
        <v/>
      </c>
      <c r="F842" s="5" t="str">
        <f>IFERROR(VLOOKUP($E842, 'HS Info'!$A:$D, 4, FALSE), IF($E842="", "", "Not in HS Info"))</f>
        <v/>
      </c>
      <c r="G842" t="str">
        <f>IF(_xlfn.MAXIFS(ACT!$K:$K, ACT!$B:$B, 'Vetting Master'!$C842)&gt;0, _xlfn.MAXIFS(ACT!$K:$K, ACT!$B:$B, 'Vetting Master'!$C842), IF($E842="", "", 0))</f>
        <v/>
      </c>
      <c r="H842" t="str">
        <f>IF(_xlfn.MAXIFS(ACT!$J:$J, ACT!$B:$B, 'Vetting Master'!$C842)&gt;0, _xlfn.MAXIFS(ACT!$J:$J, ACT!$B:$B, 'Vetting Master'!$C842), IF($E842="", "", 0))</f>
        <v/>
      </c>
      <c r="I842" t="str">
        <f>IF(_xlfn.MAXIFS('SLCC Placement'!K:K, 'SLCC Placement'!B:B, 'Vetting Master'!$C842)&gt;0, _xlfn.MAXIFS('SLCC Placement'!K:K, 'SLCC Placement'!B:B, 'Vetting Master'!$C842), IF($E842="", "", 0))</f>
        <v/>
      </c>
      <c r="J842" t="str">
        <f>IF(_xlfn.MAXIFS('SLCC Placement'!J:J, 'SLCC Placement'!B:B, 'Vetting Master'!$C842)&gt;0, _xlfn.MAXIFS('SLCC Placement'!J:J, 'SLCC Placement'!B:B, 'Vetting Master'!$C842), IF($E842="", "", 0))</f>
        <v/>
      </c>
      <c r="K842" s="5" t="str">
        <f>IFERROR(IF(AND(MATCH(C842,'AP Credit'!B:B,0)&gt;0, MATCH("ENGL 1010",'AP Credit'!J:J,0)&gt;0),"Yes","No"), IF($E842="", " ", "No"))</f>
        <v xml:space="preserve"> </v>
      </c>
      <c r="L842" s="11" t="str" cm="1">
        <f t="array" ref="L842">IF($E842="", "", _xlfn.IFNA(_xlfn.IFS( J842&gt;599,  "1210 - Verify C or Better",  AND(J842&gt;499, OR(I842&gt;13, G842&gt;17)), "1060 - Verify C or Better", AND( OR(G842&gt;17, I842&gt;13), OR(H842&gt;22, J842&gt;399)), "1050 - Verify C or Better", OR( H842&gt;21, J842&gt;299), "1010/1030/1040", OR( H842&gt;19, J842&gt;299), "1010/1030", OR( H842&gt;18, J842&gt;299), "1030"), "Verify C or better in Secondary Math 1,2,3"))</f>
        <v/>
      </c>
      <c r="M842" s="4" t="str">
        <f>IFERROR(VLOOKUP($E842, 'HS Info'!$A:$E, 5, FALSE), IF($E842="", "", "Not in HS Info"))</f>
        <v/>
      </c>
      <c r="N842" s="5" t="str">
        <f>IFERROR(VLOOKUP($C842,Holds!$C:$K, 2, FALSE), IF($E842="", "", 0))</f>
        <v/>
      </c>
      <c r="O842" s="7" t="str">
        <f>IF($E842="", "", _xlfn.XLOOKUP(C842, 'SLCC Student'!H:H, 'SLCC Student'!P:P, "Not Found", 0, 1))</f>
        <v/>
      </c>
      <c r="P842" s="5" t="str">
        <f>IFERROR(VLOOKUP($E842, 'SLCC Student'!$A:$Q, 10, FALSE), IF($E842="", "", "Not Admitted"))</f>
        <v/>
      </c>
      <c r="Q842" s="5" t="str">
        <f>IFERROR(VLOOKUP($E842,'SLCC Student'!$A:$Q,12,FALSE),IF($E842="","", "NotAdmitted"))</f>
        <v/>
      </c>
    </row>
    <row r="843" spans="1:17" x14ac:dyDescent="0.2">
      <c r="A843" s="5" t="str">
        <f>IFERROR(VLOOKUP($E843,'HS Info'!$A:$D,2,FALSE),IF($E843="","","Not in HS Info"))</f>
        <v/>
      </c>
      <c r="B843" s="6" t="str">
        <f>IFERROR(VLOOKUP($C843, 'SLCC Student'!$H:$R, 11, FALSE), IF($E843="", "",  "Not yet admitted"))</f>
        <v/>
      </c>
      <c r="C843" s="5" t="str">
        <f>IFERROR(VLOOKUP($E843,'SLCC Student'!$A:$R,8,FALSE), IF($E843="", "", "Not yet admitted"))</f>
        <v/>
      </c>
      <c r="D843" s="5" t="str">
        <f>IFERROR(VLOOKUP($E843, 'HS Info'!$A:$D, 3, FALSE), IF($E843="", "",  "Not in HS Info"))</f>
        <v/>
      </c>
      <c r="E843" t="str">
        <f>IF(ISBLANK('HS Info'!A842), "", 'HS Info'!A842)</f>
        <v/>
      </c>
      <c r="F843" s="5" t="str">
        <f>IFERROR(VLOOKUP($E843, 'HS Info'!$A:$D, 4, FALSE), IF($E843="", "", "Not in HS Info"))</f>
        <v/>
      </c>
      <c r="G843" t="str">
        <f>IF(_xlfn.MAXIFS(ACT!$K:$K, ACT!$B:$B, 'Vetting Master'!$C843)&gt;0, _xlfn.MAXIFS(ACT!$K:$K, ACT!$B:$B, 'Vetting Master'!$C843), IF($E843="", "", 0))</f>
        <v/>
      </c>
      <c r="H843" t="str">
        <f>IF(_xlfn.MAXIFS(ACT!$J:$J, ACT!$B:$B, 'Vetting Master'!$C843)&gt;0, _xlfn.MAXIFS(ACT!$J:$J, ACT!$B:$B, 'Vetting Master'!$C843), IF($E843="", "", 0))</f>
        <v/>
      </c>
      <c r="I843" t="str">
        <f>IF(_xlfn.MAXIFS('SLCC Placement'!K:K, 'SLCC Placement'!B:B, 'Vetting Master'!$C843)&gt;0, _xlfn.MAXIFS('SLCC Placement'!K:K, 'SLCC Placement'!B:B, 'Vetting Master'!$C843), IF($E843="", "", 0))</f>
        <v/>
      </c>
      <c r="J843" t="str">
        <f>IF(_xlfn.MAXIFS('SLCC Placement'!J:J, 'SLCC Placement'!B:B, 'Vetting Master'!$C843)&gt;0, _xlfn.MAXIFS('SLCC Placement'!J:J, 'SLCC Placement'!B:B, 'Vetting Master'!$C843), IF($E843="", "", 0))</f>
        <v/>
      </c>
      <c r="K843" s="5" t="str">
        <f>IFERROR(IF(AND(MATCH(C843,'AP Credit'!B:B,0)&gt;0, MATCH("ENGL 1010",'AP Credit'!J:J,0)&gt;0),"Yes","No"), IF($E843="", " ", "No"))</f>
        <v xml:space="preserve"> </v>
      </c>
      <c r="L843" s="11" t="str" cm="1">
        <f t="array" ref="L843">IF($E843="", "", _xlfn.IFNA(_xlfn.IFS( J843&gt;599,  "1210 - Verify C or Better",  AND(J843&gt;499, OR(I843&gt;13, G843&gt;17)), "1060 - Verify C or Better", AND( OR(G843&gt;17, I843&gt;13), OR(H843&gt;22, J843&gt;399)), "1050 - Verify C or Better", OR( H843&gt;21, J843&gt;299), "1010/1030/1040", OR( H843&gt;19, J843&gt;299), "1010/1030", OR( H843&gt;18, J843&gt;299), "1030"), "Verify C or better in Secondary Math 1,2,3"))</f>
        <v/>
      </c>
      <c r="M843" s="4" t="str">
        <f>IFERROR(VLOOKUP($E843, 'HS Info'!$A:$E, 5, FALSE), IF($E843="", "", "Not in HS Info"))</f>
        <v/>
      </c>
      <c r="N843" s="5" t="str">
        <f>IFERROR(VLOOKUP($C843,Holds!$C:$K, 2, FALSE), IF($E843="", "", 0))</f>
        <v/>
      </c>
      <c r="O843" s="7" t="str">
        <f>IF($E843="", "", _xlfn.XLOOKUP(C843, 'SLCC Student'!H:H, 'SLCC Student'!P:P, "Not Found", 0, 1))</f>
        <v/>
      </c>
      <c r="P843" s="5" t="str">
        <f>IFERROR(VLOOKUP($E843, 'SLCC Student'!$A:$Q, 10, FALSE), IF($E843="", "", "Not Admitted"))</f>
        <v/>
      </c>
      <c r="Q843" s="5" t="str">
        <f>IFERROR(VLOOKUP($E843,'SLCC Student'!$A:$Q,12,FALSE),IF($E843="","", "NotAdmitted"))</f>
        <v/>
      </c>
    </row>
    <row r="844" spans="1:17" x14ac:dyDescent="0.2">
      <c r="A844" s="5" t="str">
        <f>IFERROR(VLOOKUP($E844,'HS Info'!$A:$D,2,FALSE),IF($E844="","","Not in HS Info"))</f>
        <v/>
      </c>
      <c r="B844" s="6" t="str">
        <f>IFERROR(VLOOKUP($C844, 'SLCC Student'!$H:$R, 11, FALSE), IF($E844="", "",  "Not yet admitted"))</f>
        <v/>
      </c>
      <c r="C844" s="5" t="str">
        <f>IFERROR(VLOOKUP($E844,'SLCC Student'!$A:$R,8,FALSE), IF($E844="", "", "Not yet admitted"))</f>
        <v/>
      </c>
      <c r="D844" s="5" t="str">
        <f>IFERROR(VLOOKUP($E844, 'HS Info'!$A:$D, 3, FALSE), IF($E844="", "",  "Not in HS Info"))</f>
        <v/>
      </c>
      <c r="E844" t="str">
        <f>IF(ISBLANK('HS Info'!A843), "", 'HS Info'!A843)</f>
        <v/>
      </c>
      <c r="F844" s="5" t="str">
        <f>IFERROR(VLOOKUP($E844, 'HS Info'!$A:$D, 4, FALSE), IF($E844="", "", "Not in HS Info"))</f>
        <v/>
      </c>
      <c r="G844" t="str">
        <f>IF(_xlfn.MAXIFS(ACT!$K:$K, ACT!$B:$B, 'Vetting Master'!$C844)&gt;0, _xlfn.MAXIFS(ACT!$K:$K, ACT!$B:$B, 'Vetting Master'!$C844), IF($E844="", "", 0))</f>
        <v/>
      </c>
      <c r="H844" t="str">
        <f>IF(_xlfn.MAXIFS(ACT!$J:$J, ACT!$B:$B, 'Vetting Master'!$C844)&gt;0, _xlfn.MAXIFS(ACT!$J:$J, ACT!$B:$B, 'Vetting Master'!$C844), IF($E844="", "", 0))</f>
        <v/>
      </c>
      <c r="I844" t="str">
        <f>IF(_xlfn.MAXIFS('SLCC Placement'!K:K, 'SLCC Placement'!B:B, 'Vetting Master'!$C844)&gt;0, _xlfn.MAXIFS('SLCC Placement'!K:K, 'SLCC Placement'!B:B, 'Vetting Master'!$C844), IF($E844="", "", 0))</f>
        <v/>
      </c>
      <c r="J844" t="str">
        <f>IF(_xlfn.MAXIFS('SLCC Placement'!J:J, 'SLCC Placement'!B:B, 'Vetting Master'!$C844)&gt;0, _xlfn.MAXIFS('SLCC Placement'!J:J, 'SLCC Placement'!B:B, 'Vetting Master'!$C844), IF($E844="", "", 0))</f>
        <v/>
      </c>
      <c r="K844" s="5" t="str">
        <f>IFERROR(IF(AND(MATCH(C844,'AP Credit'!B:B,0)&gt;0, MATCH("ENGL 1010",'AP Credit'!J:J,0)&gt;0),"Yes","No"), IF($E844="", " ", "No"))</f>
        <v xml:space="preserve"> </v>
      </c>
      <c r="L844" s="11" t="str" cm="1">
        <f t="array" ref="L844">IF($E844="", "", _xlfn.IFNA(_xlfn.IFS( J844&gt;599,  "1210 - Verify C or Better",  AND(J844&gt;499, OR(I844&gt;13, G844&gt;17)), "1060 - Verify C or Better", AND( OR(G844&gt;17, I844&gt;13), OR(H844&gt;22, J844&gt;399)), "1050 - Verify C or Better", OR( H844&gt;21, J844&gt;299), "1010/1030/1040", OR( H844&gt;19, J844&gt;299), "1010/1030", OR( H844&gt;18, J844&gt;299), "1030"), "Verify C or better in Secondary Math 1,2,3"))</f>
        <v/>
      </c>
      <c r="M844" s="4" t="str">
        <f>IFERROR(VLOOKUP($E844, 'HS Info'!$A:$E, 5, FALSE), IF($E844="", "", "Not in HS Info"))</f>
        <v/>
      </c>
      <c r="N844" s="5" t="str">
        <f>IFERROR(VLOOKUP($C844,Holds!$C:$K, 2, FALSE), IF($E844="", "", 0))</f>
        <v/>
      </c>
      <c r="O844" s="7" t="str">
        <f>IF($E844="", "", _xlfn.XLOOKUP(C844, 'SLCC Student'!H:H, 'SLCC Student'!P:P, "Not Found", 0, 1))</f>
        <v/>
      </c>
      <c r="P844" s="5" t="str">
        <f>IFERROR(VLOOKUP($E844, 'SLCC Student'!$A:$Q, 10, FALSE), IF($E844="", "", "Not Admitted"))</f>
        <v/>
      </c>
      <c r="Q844" s="5" t="str">
        <f>IFERROR(VLOOKUP($E844,'SLCC Student'!$A:$Q,12,FALSE),IF($E844="","", "NotAdmitted"))</f>
        <v/>
      </c>
    </row>
    <row r="845" spans="1:17" x14ac:dyDescent="0.2">
      <c r="A845" s="5" t="str">
        <f>IFERROR(VLOOKUP($E845,'HS Info'!$A:$D,2,FALSE),IF($E845="","","Not in HS Info"))</f>
        <v/>
      </c>
      <c r="B845" s="6" t="str">
        <f>IFERROR(VLOOKUP($C845, 'SLCC Student'!$H:$R, 11, FALSE), IF($E845="", "",  "Not yet admitted"))</f>
        <v/>
      </c>
      <c r="C845" s="5" t="str">
        <f>IFERROR(VLOOKUP($E845,'SLCC Student'!$A:$R,8,FALSE), IF($E845="", "", "Not yet admitted"))</f>
        <v/>
      </c>
      <c r="D845" s="5" t="str">
        <f>IFERROR(VLOOKUP($E845, 'HS Info'!$A:$D, 3, FALSE), IF($E845="", "",  "Not in HS Info"))</f>
        <v/>
      </c>
      <c r="E845" t="str">
        <f>IF(ISBLANK('HS Info'!A844), "", 'HS Info'!A844)</f>
        <v/>
      </c>
      <c r="F845" s="5" t="str">
        <f>IFERROR(VLOOKUP($E845, 'HS Info'!$A:$D, 4, FALSE), IF($E845="", "", "Not in HS Info"))</f>
        <v/>
      </c>
      <c r="G845" t="str">
        <f>IF(_xlfn.MAXIFS(ACT!$K:$K, ACT!$B:$B, 'Vetting Master'!$C845)&gt;0, _xlfn.MAXIFS(ACT!$K:$K, ACT!$B:$B, 'Vetting Master'!$C845), IF($E845="", "", 0))</f>
        <v/>
      </c>
      <c r="H845" t="str">
        <f>IF(_xlfn.MAXIFS(ACT!$J:$J, ACT!$B:$B, 'Vetting Master'!$C845)&gt;0, _xlfn.MAXIFS(ACT!$J:$J, ACT!$B:$B, 'Vetting Master'!$C845), IF($E845="", "", 0))</f>
        <v/>
      </c>
      <c r="I845" t="str">
        <f>IF(_xlfn.MAXIFS('SLCC Placement'!K:K, 'SLCC Placement'!B:B, 'Vetting Master'!$C845)&gt;0, _xlfn.MAXIFS('SLCC Placement'!K:K, 'SLCC Placement'!B:B, 'Vetting Master'!$C845), IF($E845="", "", 0))</f>
        <v/>
      </c>
      <c r="J845" t="str">
        <f>IF(_xlfn.MAXIFS('SLCC Placement'!J:J, 'SLCC Placement'!B:B, 'Vetting Master'!$C845)&gt;0, _xlfn.MAXIFS('SLCC Placement'!J:J, 'SLCC Placement'!B:B, 'Vetting Master'!$C845), IF($E845="", "", 0))</f>
        <v/>
      </c>
      <c r="K845" s="5" t="str">
        <f>IFERROR(IF(AND(MATCH(C845,'AP Credit'!B:B,0)&gt;0, MATCH("ENGL 1010",'AP Credit'!J:J,0)&gt;0),"Yes","No"), IF($E845="", " ", "No"))</f>
        <v xml:space="preserve"> </v>
      </c>
      <c r="L845" s="11" t="str" cm="1">
        <f t="array" ref="L845">IF($E845="", "", _xlfn.IFNA(_xlfn.IFS( J845&gt;599,  "1210 - Verify C or Better",  AND(J845&gt;499, OR(I845&gt;13, G845&gt;17)), "1060 - Verify C or Better", AND( OR(G845&gt;17, I845&gt;13), OR(H845&gt;22, J845&gt;399)), "1050 - Verify C or Better", OR( H845&gt;21, J845&gt;299), "1010/1030/1040", OR( H845&gt;19, J845&gt;299), "1010/1030", OR( H845&gt;18, J845&gt;299), "1030"), "Verify C or better in Secondary Math 1,2,3"))</f>
        <v/>
      </c>
      <c r="M845" s="4" t="str">
        <f>IFERROR(VLOOKUP($E845, 'HS Info'!$A:$E, 5, FALSE), IF($E845="", "", "Not in HS Info"))</f>
        <v/>
      </c>
      <c r="N845" s="5" t="str">
        <f>IFERROR(VLOOKUP($C845,Holds!$C:$K, 2, FALSE), IF($E845="", "", 0))</f>
        <v/>
      </c>
      <c r="O845" s="7" t="str">
        <f>IF($E845="", "", _xlfn.XLOOKUP(C845, 'SLCC Student'!H:H, 'SLCC Student'!P:P, "Not Found", 0, 1))</f>
        <v/>
      </c>
      <c r="P845" s="5" t="str">
        <f>IFERROR(VLOOKUP($E845, 'SLCC Student'!$A:$Q, 10, FALSE), IF($E845="", "", "Not Admitted"))</f>
        <v/>
      </c>
      <c r="Q845" s="5" t="str">
        <f>IFERROR(VLOOKUP($E845,'SLCC Student'!$A:$Q,12,FALSE),IF($E845="","", "NotAdmitted"))</f>
        <v/>
      </c>
    </row>
    <row r="846" spans="1:17" x14ac:dyDescent="0.2">
      <c r="A846" s="5" t="str">
        <f>IFERROR(VLOOKUP($E846,'HS Info'!$A:$D,2,FALSE),IF($E846="","","Not in HS Info"))</f>
        <v/>
      </c>
      <c r="B846" s="6" t="str">
        <f>IFERROR(VLOOKUP($C846, 'SLCC Student'!$H:$R, 11, FALSE), IF($E846="", "",  "Not yet admitted"))</f>
        <v/>
      </c>
      <c r="C846" s="5" t="str">
        <f>IFERROR(VLOOKUP($E846,'SLCC Student'!$A:$R,8,FALSE), IF($E846="", "", "Not yet admitted"))</f>
        <v/>
      </c>
      <c r="D846" s="5" t="str">
        <f>IFERROR(VLOOKUP($E846, 'HS Info'!$A:$D, 3, FALSE), IF($E846="", "",  "Not in HS Info"))</f>
        <v/>
      </c>
      <c r="E846" t="str">
        <f>IF(ISBLANK('HS Info'!A845), "", 'HS Info'!A845)</f>
        <v/>
      </c>
      <c r="F846" s="5" t="str">
        <f>IFERROR(VLOOKUP($E846, 'HS Info'!$A:$D, 4, FALSE), IF($E846="", "", "Not in HS Info"))</f>
        <v/>
      </c>
      <c r="G846" t="str">
        <f>IF(_xlfn.MAXIFS(ACT!$K:$K, ACT!$B:$B, 'Vetting Master'!$C846)&gt;0, _xlfn.MAXIFS(ACT!$K:$K, ACT!$B:$B, 'Vetting Master'!$C846), IF($E846="", "", 0))</f>
        <v/>
      </c>
      <c r="H846" t="str">
        <f>IF(_xlfn.MAXIFS(ACT!$J:$J, ACT!$B:$B, 'Vetting Master'!$C846)&gt;0, _xlfn.MAXIFS(ACT!$J:$J, ACT!$B:$B, 'Vetting Master'!$C846), IF($E846="", "", 0))</f>
        <v/>
      </c>
      <c r="I846" t="str">
        <f>IF(_xlfn.MAXIFS('SLCC Placement'!K:K, 'SLCC Placement'!B:B, 'Vetting Master'!$C846)&gt;0, _xlfn.MAXIFS('SLCC Placement'!K:K, 'SLCC Placement'!B:B, 'Vetting Master'!$C846), IF($E846="", "", 0))</f>
        <v/>
      </c>
      <c r="J846" t="str">
        <f>IF(_xlfn.MAXIFS('SLCC Placement'!J:J, 'SLCC Placement'!B:B, 'Vetting Master'!$C846)&gt;0, _xlfn.MAXIFS('SLCC Placement'!J:J, 'SLCC Placement'!B:B, 'Vetting Master'!$C846), IF($E846="", "", 0))</f>
        <v/>
      </c>
      <c r="K846" s="5" t="str">
        <f>IFERROR(IF(AND(MATCH(C846,'AP Credit'!B:B,0)&gt;0, MATCH("ENGL 1010",'AP Credit'!J:J,0)&gt;0),"Yes","No"), IF($E846="", " ", "No"))</f>
        <v xml:space="preserve"> </v>
      </c>
      <c r="L846" s="11" t="str" cm="1">
        <f t="array" ref="L846">IF($E846="", "", _xlfn.IFNA(_xlfn.IFS( J846&gt;599,  "1210 - Verify C or Better",  AND(J846&gt;499, OR(I846&gt;13, G846&gt;17)), "1060 - Verify C or Better", AND( OR(G846&gt;17, I846&gt;13), OR(H846&gt;22, J846&gt;399)), "1050 - Verify C or Better", OR( H846&gt;21, J846&gt;299), "1010/1030/1040", OR( H846&gt;19, J846&gt;299), "1010/1030", OR( H846&gt;18, J846&gt;299), "1030"), "Verify C or better in Secondary Math 1,2,3"))</f>
        <v/>
      </c>
      <c r="M846" s="4" t="str">
        <f>IFERROR(VLOOKUP($E846, 'HS Info'!$A:$E, 5, FALSE), IF($E846="", "", "Not in HS Info"))</f>
        <v/>
      </c>
      <c r="N846" s="5" t="str">
        <f>IFERROR(VLOOKUP($C846,Holds!$C:$K, 2, FALSE), IF($E846="", "", 0))</f>
        <v/>
      </c>
      <c r="O846" s="7" t="str">
        <f>IF($E846="", "", _xlfn.XLOOKUP(C846, 'SLCC Student'!H:H, 'SLCC Student'!P:P, "Not Found", 0, 1))</f>
        <v/>
      </c>
      <c r="P846" s="5" t="str">
        <f>IFERROR(VLOOKUP($E846, 'SLCC Student'!$A:$Q, 10, FALSE), IF($E846="", "", "Not Admitted"))</f>
        <v/>
      </c>
      <c r="Q846" s="5" t="str">
        <f>IFERROR(VLOOKUP($E846,'SLCC Student'!$A:$Q,12,FALSE),IF($E846="","", "NotAdmitted"))</f>
        <v/>
      </c>
    </row>
    <row r="847" spans="1:17" x14ac:dyDescent="0.2">
      <c r="A847" s="5" t="str">
        <f>IFERROR(VLOOKUP($E847,'HS Info'!$A:$D,2,FALSE),IF($E847="","","Not in HS Info"))</f>
        <v/>
      </c>
      <c r="B847" s="6" t="str">
        <f>IFERROR(VLOOKUP($C847, 'SLCC Student'!$H:$R, 11, FALSE), IF($E847="", "",  "Not yet admitted"))</f>
        <v/>
      </c>
      <c r="C847" s="5" t="str">
        <f>IFERROR(VLOOKUP($E847,'SLCC Student'!$A:$R,8,FALSE), IF($E847="", "", "Not yet admitted"))</f>
        <v/>
      </c>
      <c r="D847" s="5" t="str">
        <f>IFERROR(VLOOKUP($E847, 'HS Info'!$A:$D, 3, FALSE), IF($E847="", "",  "Not in HS Info"))</f>
        <v/>
      </c>
      <c r="E847" t="str">
        <f>IF(ISBLANK('HS Info'!A846), "", 'HS Info'!A846)</f>
        <v/>
      </c>
      <c r="F847" s="5" t="str">
        <f>IFERROR(VLOOKUP($E847, 'HS Info'!$A:$D, 4, FALSE), IF($E847="", "", "Not in HS Info"))</f>
        <v/>
      </c>
      <c r="G847" t="str">
        <f>IF(_xlfn.MAXIFS(ACT!$K:$K, ACT!$B:$B, 'Vetting Master'!$C847)&gt;0, _xlfn.MAXIFS(ACT!$K:$K, ACT!$B:$B, 'Vetting Master'!$C847), IF($E847="", "", 0))</f>
        <v/>
      </c>
      <c r="H847" t="str">
        <f>IF(_xlfn.MAXIFS(ACT!$J:$J, ACT!$B:$B, 'Vetting Master'!$C847)&gt;0, _xlfn.MAXIFS(ACT!$J:$J, ACT!$B:$B, 'Vetting Master'!$C847), IF($E847="", "", 0))</f>
        <v/>
      </c>
      <c r="I847" t="str">
        <f>IF(_xlfn.MAXIFS('SLCC Placement'!K:K, 'SLCC Placement'!B:B, 'Vetting Master'!$C847)&gt;0, _xlfn.MAXIFS('SLCC Placement'!K:K, 'SLCC Placement'!B:B, 'Vetting Master'!$C847), IF($E847="", "", 0))</f>
        <v/>
      </c>
      <c r="J847" t="str">
        <f>IF(_xlfn.MAXIFS('SLCC Placement'!J:J, 'SLCC Placement'!B:B, 'Vetting Master'!$C847)&gt;0, _xlfn.MAXIFS('SLCC Placement'!J:J, 'SLCC Placement'!B:B, 'Vetting Master'!$C847), IF($E847="", "", 0))</f>
        <v/>
      </c>
      <c r="K847" s="5" t="str">
        <f>IFERROR(IF(AND(MATCH(C847,'AP Credit'!B:B,0)&gt;0, MATCH("ENGL 1010",'AP Credit'!J:J,0)&gt;0),"Yes","No"), IF($E847="", " ", "No"))</f>
        <v xml:space="preserve"> </v>
      </c>
      <c r="L847" s="11" t="str" cm="1">
        <f t="array" ref="L847">IF($E847="", "", _xlfn.IFNA(_xlfn.IFS( J847&gt;599,  "1210 - Verify C or Better",  AND(J847&gt;499, OR(I847&gt;13, G847&gt;17)), "1060 - Verify C or Better", AND( OR(G847&gt;17, I847&gt;13), OR(H847&gt;22, J847&gt;399)), "1050 - Verify C or Better", OR( H847&gt;21, J847&gt;299), "1010/1030/1040", OR( H847&gt;19, J847&gt;299), "1010/1030", OR( H847&gt;18, J847&gt;299), "1030"), "Verify C or better in Secondary Math 1,2,3"))</f>
        <v/>
      </c>
      <c r="M847" s="4" t="str">
        <f>IFERROR(VLOOKUP($E847, 'HS Info'!$A:$E, 5, FALSE), IF($E847="", "", "Not in HS Info"))</f>
        <v/>
      </c>
      <c r="N847" s="5" t="str">
        <f>IFERROR(VLOOKUP($C847,Holds!$C:$K, 2, FALSE), IF($E847="", "", 0))</f>
        <v/>
      </c>
      <c r="O847" s="7" t="str">
        <f>IF($E847="", "", _xlfn.XLOOKUP(C847, 'SLCC Student'!H:H, 'SLCC Student'!P:P, "Not Found", 0, 1))</f>
        <v/>
      </c>
      <c r="P847" s="5" t="str">
        <f>IFERROR(VLOOKUP($E847, 'SLCC Student'!$A:$Q, 10, FALSE), IF($E847="", "", "Not Admitted"))</f>
        <v/>
      </c>
      <c r="Q847" s="5" t="str">
        <f>IFERROR(VLOOKUP($E847,'SLCC Student'!$A:$Q,12,FALSE),IF($E847="","", "NotAdmitted"))</f>
        <v/>
      </c>
    </row>
    <row r="848" spans="1:17" x14ac:dyDescent="0.2">
      <c r="A848" s="5" t="str">
        <f>IFERROR(VLOOKUP($E848,'HS Info'!$A:$D,2,FALSE),IF($E848="","","Not in HS Info"))</f>
        <v/>
      </c>
      <c r="B848" s="6" t="str">
        <f>IFERROR(VLOOKUP($C848, 'SLCC Student'!$H:$R, 11, FALSE), IF($E848="", "",  "Not yet admitted"))</f>
        <v/>
      </c>
      <c r="C848" s="5" t="str">
        <f>IFERROR(VLOOKUP($E848,'SLCC Student'!$A:$R,8,FALSE), IF($E848="", "", "Not yet admitted"))</f>
        <v/>
      </c>
      <c r="D848" s="5" t="str">
        <f>IFERROR(VLOOKUP($E848, 'HS Info'!$A:$D, 3, FALSE), IF($E848="", "",  "Not in HS Info"))</f>
        <v/>
      </c>
      <c r="E848" t="str">
        <f>IF(ISBLANK('HS Info'!A847), "", 'HS Info'!A847)</f>
        <v/>
      </c>
      <c r="F848" s="5" t="str">
        <f>IFERROR(VLOOKUP($E848, 'HS Info'!$A:$D, 4, FALSE), IF($E848="", "", "Not in HS Info"))</f>
        <v/>
      </c>
      <c r="G848" t="str">
        <f>IF(_xlfn.MAXIFS(ACT!$K:$K, ACT!$B:$B, 'Vetting Master'!$C848)&gt;0, _xlfn.MAXIFS(ACT!$K:$K, ACT!$B:$B, 'Vetting Master'!$C848), IF($E848="", "", 0))</f>
        <v/>
      </c>
      <c r="H848" t="str">
        <f>IF(_xlfn.MAXIFS(ACT!$J:$J, ACT!$B:$B, 'Vetting Master'!$C848)&gt;0, _xlfn.MAXIFS(ACT!$J:$J, ACT!$B:$B, 'Vetting Master'!$C848), IF($E848="", "", 0))</f>
        <v/>
      </c>
      <c r="I848" t="str">
        <f>IF(_xlfn.MAXIFS('SLCC Placement'!K:K, 'SLCC Placement'!B:B, 'Vetting Master'!$C848)&gt;0, _xlfn.MAXIFS('SLCC Placement'!K:K, 'SLCC Placement'!B:B, 'Vetting Master'!$C848), IF($E848="", "", 0))</f>
        <v/>
      </c>
      <c r="J848" t="str">
        <f>IF(_xlfn.MAXIFS('SLCC Placement'!J:J, 'SLCC Placement'!B:B, 'Vetting Master'!$C848)&gt;0, _xlfn.MAXIFS('SLCC Placement'!J:J, 'SLCC Placement'!B:B, 'Vetting Master'!$C848), IF($E848="", "", 0))</f>
        <v/>
      </c>
      <c r="K848" s="5" t="str">
        <f>IFERROR(IF(AND(MATCH(C848,'AP Credit'!B:B,0)&gt;0, MATCH("ENGL 1010",'AP Credit'!J:J,0)&gt;0),"Yes","No"), IF($E848="", " ", "No"))</f>
        <v xml:space="preserve"> </v>
      </c>
      <c r="L848" s="11" t="str" cm="1">
        <f t="array" ref="L848">IF($E848="", "", _xlfn.IFNA(_xlfn.IFS( J848&gt;599,  "1210 - Verify C or Better",  AND(J848&gt;499, OR(I848&gt;13, G848&gt;17)), "1060 - Verify C or Better", AND( OR(G848&gt;17, I848&gt;13), OR(H848&gt;22, J848&gt;399)), "1050 - Verify C or Better", OR( H848&gt;21, J848&gt;299), "1010/1030/1040", OR( H848&gt;19, J848&gt;299), "1010/1030", OR( H848&gt;18, J848&gt;299), "1030"), "Verify C or better in Secondary Math 1,2,3"))</f>
        <v/>
      </c>
      <c r="M848" s="4" t="str">
        <f>IFERROR(VLOOKUP($E848, 'HS Info'!$A:$E, 5, FALSE), IF($E848="", "", "Not in HS Info"))</f>
        <v/>
      </c>
      <c r="N848" s="5" t="str">
        <f>IFERROR(VLOOKUP($C848,Holds!$C:$K, 2, FALSE), IF($E848="", "", 0))</f>
        <v/>
      </c>
      <c r="O848" s="7" t="str">
        <f>IF($E848="", "", _xlfn.XLOOKUP(C848, 'SLCC Student'!H:H, 'SLCC Student'!P:P, "Not Found", 0, 1))</f>
        <v/>
      </c>
      <c r="P848" s="5" t="str">
        <f>IFERROR(VLOOKUP($E848, 'SLCC Student'!$A:$Q, 10, FALSE), IF($E848="", "", "Not Admitted"))</f>
        <v/>
      </c>
      <c r="Q848" s="5" t="str">
        <f>IFERROR(VLOOKUP($E848,'SLCC Student'!$A:$Q,12,FALSE),IF($E848="","", "NotAdmitted"))</f>
        <v/>
      </c>
    </row>
    <row r="849" spans="1:17" x14ac:dyDescent="0.2">
      <c r="A849" s="5" t="str">
        <f>IFERROR(VLOOKUP($E849,'HS Info'!$A:$D,2,FALSE),IF($E849="","","Not in HS Info"))</f>
        <v/>
      </c>
      <c r="B849" s="6" t="str">
        <f>IFERROR(VLOOKUP($C849, 'SLCC Student'!$H:$R, 11, FALSE), IF($E849="", "",  "Not yet admitted"))</f>
        <v/>
      </c>
      <c r="C849" s="5" t="str">
        <f>IFERROR(VLOOKUP($E849,'SLCC Student'!$A:$R,8,FALSE), IF($E849="", "", "Not yet admitted"))</f>
        <v/>
      </c>
      <c r="D849" s="5" t="str">
        <f>IFERROR(VLOOKUP($E849, 'HS Info'!$A:$D, 3, FALSE), IF($E849="", "",  "Not in HS Info"))</f>
        <v/>
      </c>
      <c r="E849" t="str">
        <f>IF(ISBLANK('HS Info'!A848), "", 'HS Info'!A848)</f>
        <v/>
      </c>
      <c r="F849" s="5" t="str">
        <f>IFERROR(VLOOKUP($E849, 'HS Info'!$A:$D, 4, FALSE), IF($E849="", "", "Not in HS Info"))</f>
        <v/>
      </c>
      <c r="G849" t="str">
        <f>IF(_xlfn.MAXIFS(ACT!$K:$K, ACT!$B:$B, 'Vetting Master'!$C849)&gt;0, _xlfn.MAXIFS(ACT!$K:$K, ACT!$B:$B, 'Vetting Master'!$C849), IF($E849="", "", 0))</f>
        <v/>
      </c>
      <c r="H849" t="str">
        <f>IF(_xlfn.MAXIFS(ACT!$J:$J, ACT!$B:$B, 'Vetting Master'!$C849)&gt;0, _xlfn.MAXIFS(ACT!$J:$J, ACT!$B:$B, 'Vetting Master'!$C849), IF($E849="", "", 0))</f>
        <v/>
      </c>
      <c r="I849" t="str">
        <f>IF(_xlfn.MAXIFS('SLCC Placement'!K:K, 'SLCC Placement'!B:B, 'Vetting Master'!$C849)&gt;0, _xlfn.MAXIFS('SLCC Placement'!K:K, 'SLCC Placement'!B:B, 'Vetting Master'!$C849), IF($E849="", "", 0))</f>
        <v/>
      </c>
      <c r="J849" t="str">
        <f>IF(_xlfn.MAXIFS('SLCC Placement'!J:J, 'SLCC Placement'!B:B, 'Vetting Master'!$C849)&gt;0, _xlfn.MAXIFS('SLCC Placement'!J:J, 'SLCC Placement'!B:B, 'Vetting Master'!$C849), IF($E849="", "", 0))</f>
        <v/>
      </c>
      <c r="K849" s="5" t="str">
        <f>IFERROR(IF(AND(MATCH(C849,'AP Credit'!B:B,0)&gt;0, MATCH("ENGL 1010",'AP Credit'!J:J,0)&gt;0),"Yes","No"), IF($E849="", " ", "No"))</f>
        <v xml:space="preserve"> </v>
      </c>
      <c r="L849" s="11" t="str" cm="1">
        <f t="array" ref="L849">IF($E849="", "", _xlfn.IFNA(_xlfn.IFS( J849&gt;599,  "1210 - Verify C or Better",  AND(J849&gt;499, OR(I849&gt;13, G849&gt;17)), "1060 - Verify C or Better", AND( OR(G849&gt;17, I849&gt;13), OR(H849&gt;22, J849&gt;399)), "1050 - Verify C or Better", OR( H849&gt;21, J849&gt;299), "1010/1030/1040", OR( H849&gt;19, J849&gt;299), "1010/1030", OR( H849&gt;18, J849&gt;299), "1030"), "Verify C or better in Secondary Math 1,2,3"))</f>
        <v/>
      </c>
      <c r="M849" s="4" t="str">
        <f>IFERROR(VLOOKUP($E849, 'HS Info'!$A:$E, 5, FALSE), IF($E849="", "", "Not in HS Info"))</f>
        <v/>
      </c>
      <c r="N849" s="5" t="str">
        <f>IFERROR(VLOOKUP($C849,Holds!$C:$K, 2, FALSE), IF($E849="", "", 0))</f>
        <v/>
      </c>
      <c r="O849" s="7" t="str">
        <f>IF($E849="", "", _xlfn.XLOOKUP(C849, 'SLCC Student'!H:H, 'SLCC Student'!P:P, "Not Found", 0, 1))</f>
        <v/>
      </c>
      <c r="P849" s="5" t="str">
        <f>IFERROR(VLOOKUP($E849, 'SLCC Student'!$A:$Q, 10, FALSE), IF($E849="", "", "Not Admitted"))</f>
        <v/>
      </c>
      <c r="Q849" s="5" t="str">
        <f>IFERROR(VLOOKUP($E849,'SLCC Student'!$A:$Q,12,FALSE),IF($E849="","", "NotAdmitted"))</f>
        <v/>
      </c>
    </row>
    <row r="850" spans="1:17" x14ac:dyDescent="0.2">
      <c r="A850" s="5" t="str">
        <f>IFERROR(VLOOKUP($E850,'HS Info'!$A:$D,2,FALSE),IF($E850="","","Not in HS Info"))</f>
        <v/>
      </c>
      <c r="B850" s="6" t="str">
        <f>IFERROR(VLOOKUP($C850, 'SLCC Student'!$H:$R, 11, FALSE), IF($E850="", "",  "Not yet admitted"))</f>
        <v/>
      </c>
      <c r="C850" s="5" t="str">
        <f>IFERROR(VLOOKUP($E850,'SLCC Student'!$A:$R,8,FALSE), IF($E850="", "", "Not yet admitted"))</f>
        <v/>
      </c>
      <c r="D850" s="5" t="str">
        <f>IFERROR(VLOOKUP($E850, 'HS Info'!$A:$D, 3, FALSE), IF($E850="", "",  "Not in HS Info"))</f>
        <v/>
      </c>
      <c r="E850" t="str">
        <f>IF(ISBLANK('HS Info'!A849), "", 'HS Info'!A849)</f>
        <v/>
      </c>
      <c r="F850" s="5" t="str">
        <f>IFERROR(VLOOKUP($E850, 'HS Info'!$A:$D, 4, FALSE), IF($E850="", "", "Not in HS Info"))</f>
        <v/>
      </c>
      <c r="G850" t="str">
        <f>IF(_xlfn.MAXIFS(ACT!$K:$K, ACT!$B:$B, 'Vetting Master'!$C850)&gt;0, _xlfn.MAXIFS(ACT!$K:$K, ACT!$B:$B, 'Vetting Master'!$C850), IF($E850="", "", 0))</f>
        <v/>
      </c>
      <c r="H850" t="str">
        <f>IF(_xlfn.MAXIFS(ACT!$J:$J, ACT!$B:$B, 'Vetting Master'!$C850)&gt;0, _xlfn.MAXIFS(ACT!$J:$J, ACT!$B:$B, 'Vetting Master'!$C850), IF($E850="", "", 0))</f>
        <v/>
      </c>
      <c r="I850" t="str">
        <f>IF(_xlfn.MAXIFS('SLCC Placement'!K:K, 'SLCC Placement'!B:B, 'Vetting Master'!$C850)&gt;0, _xlfn.MAXIFS('SLCC Placement'!K:K, 'SLCC Placement'!B:B, 'Vetting Master'!$C850), IF($E850="", "", 0))</f>
        <v/>
      </c>
      <c r="J850" t="str">
        <f>IF(_xlfn.MAXIFS('SLCC Placement'!J:J, 'SLCC Placement'!B:B, 'Vetting Master'!$C850)&gt;0, _xlfn.MAXIFS('SLCC Placement'!J:J, 'SLCC Placement'!B:B, 'Vetting Master'!$C850), IF($E850="", "", 0))</f>
        <v/>
      </c>
      <c r="K850" s="5" t="str">
        <f>IFERROR(IF(AND(MATCH(C850,'AP Credit'!B:B,0)&gt;0, MATCH("ENGL 1010",'AP Credit'!J:J,0)&gt;0),"Yes","No"), IF($E850="", " ", "No"))</f>
        <v xml:space="preserve"> </v>
      </c>
      <c r="L850" s="11" t="str" cm="1">
        <f t="array" ref="L850">IF($E850="", "", _xlfn.IFNA(_xlfn.IFS( J850&gt;599,  "1210 - Verify C or Better",  AND(J850&gt;499, OR(I850&gt;13, G850&gt;17)), "1060 - Verify C or Better", AND( OR(G850&gt;17, I850&gt;13), OR(H850&gt;22, J850&gt;399)), "1050 - Verify C or Better", OR( H850&gt;21, J850&gt;299), "1010/1030/1040", OR( H850&gt;19, J850&gt;299), "1010/1030", OR( H850&gt;18, J850&gt;299), "1030"), "Verify C or better in Secondary Math 1,2,3"))</f>
        <v/>
      </c>
      <c r="M850" s="4" t="str">
        <f>IFERROR(VLOOKUP($E850, 'HS Info'!$A:$E, 5, FALSE), IF($E850="", "", "Not in HS Info"))</f>
        <v/>
      </c>
      <c r="N850" s="5" t="str">
        <f>IFERROR(VLOOKUP($C850,Holds!$C:$K, 2, FALSE), IF($E850="", "", 0))</f>
        <v/>
      </c>
      <c r="O850" s="7" t="str">
        <f>IF($E850="", "", _xlfn.XLOOKUP(C850, 'SLCC Student'!H:H, 'SLCC Student'!P:P, "Not Found", 0, 1))</f>
        <v/>
      </c>
      <c r="P850" s="5" t="str">
        <f>IFERROR(VLOOKUP($E850, 'SLCC Student'!$A:$Q, 10, FALSE), IF($E850="", "", "Not Admitted"))</f>
        <v/>
      </c>
      <c r="Q850" s="5" t="str">
        <f>IFERROR(VLOOKUP($E850,'SLCC Student'!$A:$Q,12,FALSE),IF($E850="","", "NotAdmitted"))</f>
        <v/>
      </c>
    </row>
    <row r="851" spans="1:17" x14ac:dyDescent="0.2">
      <c r="A851" s="5" t="str">
        <f>IFERROR(VLOOKUP($E851,'HS Info'!$A:$D,2,FALSE),IF($E851="","","Not in HS Info"))</f>
        <v/>
      </c>
      <c r="B851" s="6" t="str">
        <f>IFERROR(VLOOKUP($C851, 'SLCC Student'!$H:$R, 11, FALSE), IF($E851="", "",  "Not yet admitted"))</f>
        <v/>
      </c>
      <c r="C851" s="5" t="str">
        <f>IFERROR(VLOOKUP($E851,'SLCC Student'!$A:$R,8,FALSE), IF($E851="", "", "Not yet admitted"))</f>
        <v/>
      </c>
      <c r="D851" s="5" t="str">
        <f>IFERROR(VLOOKUP($E851, 'HS Info'!$A:$D, 3, FALSE), IF($E851="", "",  "Not in HS Info"))</f>
        <v/>
      </c>
      <c r="E851" t="str">
        <f>IF(ISBLANK('HS Info'!A850), "", 'HS Info'!A850)</f>
        <v/>
      </c>
      <c r="F851" s="5" t="str">
        <f>IFERROR(VLOOKUP($E851, 'HS Info'!$A:$D, 4, FALSE), IF($E851="", "", "Not in HS Info"))</f>
        <v/>
      </c>
      <c r="G851" t="str">
        <f>IF(_xlfn.MAXIFS(ACT!$K:$K, ACT!$B:$B, 'Vetting Master'!$C851)&gt;0, _xlfn.MAXIFS(ACT!$K:$K, ACT!$B:$B, 'Vetting Master'!$C851), IF($E851="", "", 0))</f>
        <v/>
      </c>
      <c r="H851" t="str">
        <f>IF(_xlfn.MAXIFS(ACT!$J:$J, ACT!$B:$B, 'Vetting Master'!$C851)&gt;0, _xlfn.MAXIFS(ACT!$J:$J, ACT!$B:$B, 'Vetting Master'!$C851), IF($E851="", "", 0))</f>
        <v/>
      </c>
      <c r="I851" t="str">
        <f>IF(_xlfn.MAXIFS('SLCC Placement'!K:K, 'SLCC Placement'!B:B, 'Vetting Master'!$C851)&gt;0, _xlfn.MAXIFS('SLCC Placement'!K:K, 'SLCC Placement'!B:B, 'Vetting Master'!$C851), IF($E851="", "", 0))</f>
        <v/>
      </c>
      <c r="J851" t="str">
        <f>IF(_xlfn.MAXIFS('SLCC Placement'!J:J, 'SLCC Placement'!B:B, 'Vetting Master'!$C851)&gt;0, _xlfn.MAXIFS('SLCC Placement'!J:J, 'SLCC Placement'!B:B, 'Vetting Master'!$C851), IF($E851="", "", 0))</f>
        <v/>
      </c>
      <c r="K851" s="5" t="str">
        <f>IFERROR(IF(AND(MATCH(C851,'AP Credit'!B:B,0)&gt;0, MATCH("ENGL 1010",'AP Credit'!J:J,0)&gt;0),"Yes","No"), IF($E851="", " ", "No"))</f>
        <v xml:space="preserve"> </v>
      </c>
      <c r="L851" s="11" t="str" cm="1">
        <f t="array" ref="L851">IF($E851="", "", _xlfn.IFNA(_xlfn.IFS( J851&gt;599,  "1210 - Verify C or Better",  AND(J851&gt;499, OR(I851&gt;13, G851&gt;17)), "1060 - Verify C or Better", AND( OR(G851&gt;17, I851&gt;13), OR(H851&gt;22, J851&gt;399)), "1050 - Verify C or Better", OR( H851&gt;21, J851&gt;299), "1010/1030/1040", OR( H851&gt;19, J851&gt;299), "1010/1030", OR( H851&gt;18, J851&gt;299), "1030"), "Verify C or better in Secondary Math 1,2,3"))</f>
        <v/>
      </c>
      <c r="M851" s="4" t="str">
        <f>IFERROR(VLOOKUP($E851, 'HS Info'!$A:$E, 5, FALSE), IF($E851="", "", "Not in HS Info"))</f>
        <v/>
      </c>
      <c r="N851" s="5" t="str">
        <f>IFERROR(VLOOKUP($C851,Holds!$C:$K, 2, FALSE), IF($E851="", "", 0))</f>
        <v/>
      </c>
      <c r="O851" s="7" t="str">
        <f>IF($E851="", "", _xlfn.XLOOKUP(C851, 'SLCC Student'!H:H, 'SLCC Student'!P:P, "Not Found", 0, 1))</f>
        <v/>
      </c>
      <c r="P851" s="5" t="str">
        <f>IFERROR(VLOOKUP($E851, 'SLCC Student'!$A:$Q, 10, FALSE), IF($E851="", "", "Not Admitted"))</f>
        <v/>
      </c>
      <c r="Q851" s="5" t="str">
        <f>IFERROR(VLOOKUP($E851,'SLCC Student'!$A:$Q,12,FALSE),IF($E851="","", "NotAdmitted"))</f>
        <v/>
      </c>
    </row>
    <row r="852" spans="1:17" x14ac:dyDescent="0.2">
      <c r="A852" s="5" t="str">
        <f>IFERROR(VLOOKUP($E852,'HS Info'!$A:$D,2,FALSE),IF($E852="","","Not in HS Info"))</f>
        <v/>
      </c>
      <c r="B852" s="6" t="str">
        <f>IFERROR(VLOOKUP($C852, 'SLCC Student'!$H:$R, 11, FALSE), IF($E852="", "",  "Not yet admitted"))</f>
        <v/>
      </c>
      <c r="C852" s="5" t="str">
        <f>IFERROR(VLOOKUP($E852,'SLCC Student'!$A:$R,8,FALSE), IF($E852="", "", "Not yet admitted"))</f>
        <v/>
      </c>
      <c r="D852" s="5" t="str">
        <f>IFERROR(VLOOKUP($E852, 'HS Info'!$A:$D, 3, FALSE), IF($E852="", "",  "Not in HS Info"))</f>
        <v/>
      </c>
      <c r="E852" t="str">
        <f>IF(ISBLANK('HS Info'!A851), "", 'HS Info'!A851)</f>
        <v/>
      </c>
      <c r="F852" s="5" t="str">
        <f>IFERROR(VLOOKUP($E852, 'HS Info'!$A:$D, 4, FALSE), IF($E852="", "", "Not in HS Info"))</f>
        <v/>
      </c>
      <c r="G852" t="str">
        <f>IF(_xlfn.MAXIFS(ACT!$K:$K, ACT!$B:$B, 'Vetting Master'!$C852)&gt;0, _xlfn.MAXIFS(ACT!$K:$K, ACT!$B:$B, 'Vetting Master'!$C852), IF($E852="", "", 0))</f>
        <v/>
      </c>
      <c r="H852" t="str">
        <f>IF(_xlfn.MAXIFS(ACT!$J:$J, ACT!$B:$B, 'Vetting Master'!$C852)&gt;0, _xlfn.MAXIFS(ACT!$J:$J, ACT!$B:$B, 'Vetting Master'!$C852), IF($E852="", "", 0))</f>
        <v/>
      </c>
      <c r="I852" t="str">
        <f>IF(_xlfn.MAXIFS('SLCC Placement'!K:K, 'SLCC Placement'!B:B, 'Vetting Master'!$C852)&gt;0, _xlfn.MAXIFS('SLCC Placement'!K:K, 'SLCC Placement'!B:B, 'Vetting Master'!$C852), IF($E852="", "", 0))</f>
        <v/>
      </c>
      <c r="J852" t="str">
        <f>IF(_xlfn.MAXIFS('SLCC Placement'!J:J, 'SLCC Placement'!B:B, 'Vetting Master'!$C852)&gt;0, _xlfn.MAXIFS('SLCC Placement'!J:J, 'SLCC Placement'!B:B, 'Vetting Master'!$C852), IF($E852="", "", 0))</f>
        <v/>
      </c>
      <c r="K852" s="5" t="str">
        <f>IFERROR(IF(AND(MATCH(C852,'AP Credit'!B:B,0)&gt;0, MATCH("ENGL 1010",'AP Credit'!J:J,0)&gt;0),"Yes","No"), IF($E852="", " ", "No"))</f>
        <v xml:space="preserve"> </v>
      </c>
      <c r="L852" s="11" t="str" cm="1">
        <f t="array" ref="L852">IF($E852="", "", _xlfn.IFNA(_xlfn.IFS( J852&gt;599,  "1210 - Verify C or Better",  AND(J852&gt;499, OR(I852&gt;13, G852&gt;17)), "1060 - Verify C or Better", AND( OR(G852&gt;17, I852&gt;13), OR(H852&gt;22, J852&gt;399)), "1050 - Verify C or Better", OR( H852&gt;21, J852&gt;299), "1010/1030/1040", OR( H852&gt;19, J852&gt;299), "1010/1030", OR( H852&gt;18, J852&gt;299), "1030"), "Verify C or better in Secondary Math 1,2,3"))</f>
        <v/>
      </c>
      <c r="M852" s="4" t="str">
        <f>IFERROR(VLOOKUP($E852, 'HS Info'!$A:$E, 5, FALSE), IF($E852="", "", "Not in HS Info"))</f>
        <v/>
      </c>
      <c r="N852" s="5" t="str">
        <f>IFERROR(VLOOKUP($C852,Holds!$C:$K, 2, FALSE), IF($E852="", "", 0))</f>
        <v/>
      </c>
      <c r="O852" s="7" t="str">
        <f>IF($E852="", "", _xlfn.XLOOKUP(C852, 'SLCC Student'!H:H, 'SLCC Student'!P:P, "Not Found", 0, 1))</f>
        <v/>
      </c>
      <c r="P852" s="5" t="str">
        <f>IFERROR(VLOOKUP($E852, 'SLCC Student'!$A:$Q, 10, FALSE), IF($E852="", "", "Not Admitted"))</f>
        <v/>
      </c>
      <c r="Q852" s="5" t="str">
        <f>IFERROR(VLOOKUP($E852,'SLCC Student'!$A:$Q,12,FALSE),IF($E852="","", "NotAdmitted"))</f>
        <v/>
      </c>
    </row>
    <row r="853" spans="1:17" x14ac:dyDescent="0.2">
      <c r="A853" s="5" t="str">
        <f>IFERROR(VLOOKUP($E853,'HS Info'!$A:$D,2,FALSE),IF($E853="","","Not in HS Info"))</f>
        <v/>
      </c>
      <c r="B853" s="6" t="str">
        <f>IFERROR(VLOOKUP($C853, 'SLCC Student'!$H:$R, 11, FALSE), IF($E853="", "",  "Not yet admitted"))</f>
        <v/>
      </c>
      <c r="C853" s="5" t="str">
        <f>IFERROR(VLOOKUP($E853,'SLCC Student'!$A:$R,8,FALSE), IF($E853="", "", "Not yet admitted"))</f>
        <v/>
      </c>
      <c r="D853" s="5" t="str">
        <f>IFERROR(VLOOKUP($E853, 'HS Info'!$A:$D, 3, FALSE), IF($E853="", "",  "Not in HS Info"))</f>
        <v/>
      </c>
      <c r="E853" t="str">
        <f>IF(ISBLANK('HS Info'!A852), "", 'HS Info'!A852)</f>
        <v/>
      </c>
      <c r="F853" s="5" t="str">
        <f>IFERROR(VLOOKUP($E853, 'HS Info'!$A:$D, 4, FALSE), IF($E853="", "", "Not in HS Info"))</f>
        <v/>
      </c>
      <c r="G853" t="str">
        <f>IF(_xlfn.MAXIFS(ACT!$K:$K, ACT!$B:$B, 'Vetting Master'!$C853)&gt;0, _xlfn.MAXIFS(ACT!$K:$K, ACT!$B:$B, 'Vetting Master'!$C853), IF($E853="", "", 0))</f>
        <v/>
      </c>
      <c r="H853" t="str">
        <f>IF(_xlfn.MAXIFS(ACT!$J:$J, ACT!$B:$B, 'Vetting Master'!$C853)&gt;0, _xlfn.MAXIFS(ACT!$J:$J, ACT!$B:$B, 'Vetting Master'!$C853), IF($E853="", "", 0))</f>
        <v/>
      </c>
      <c r="I853" t="str">
        <f>IF(_xlfn.MAXIFS('SLCC Placement'!K:K, 'SLCC Placement'!B:B, 'Vetting Master'!$C853)&gt;0, _xlfn.MAXIFS('SLCC Placement'!K:K, 'SLCC Placement'!B:B, 'Vetting Master'!$C853), IF($E853="", "", 0))</f>
        <v/>
      </c>
      <c r="J853" t="str">
        <f>IF(_xlfn.MAXIFS('SLCC Placement'!J:J, 'SLCC Placement'!B:B, 'Vetting Master'!$C853)&gt;0, _xlfn.MAXIFS('SLCC Placement'!J:J, 'SLCC Placement'!B:B, 'Vetting Master'!$C853), IF($E853="", "", 0))</f>
        <v/>
      </c>
      <c r="K853" s="5" t="str">
        <f>IFERROR(IF(AND(MATCH(C853,'AP Credit'!B:B,0)&gt;0, MATCH("ENGL 1010",'AP Credit'!J:J,0)&gt;0),"Yes","No"), IF($E853="", " ", "No"))</f>
        <v xml:space="preserve"> </v>
      </c>
      <c r="L853" s="11" t="str" cm="1">
        <f t="array" ref="L853">IF($E853="", "", _xlfn.IFNA(_xlfn.IFS( J853&gt;599,  "1210 - Verify C or Better",  AND(J853&gt;499, OR(I853&gt;13, G853&gt;17)), "1060 - Verify C or Better", AND( OR(G853&gt;17, I853&gt;13), OR(H853&gt;22, J853&gt;399)), "1050 - Verify C or Better", OR( H853&gt;21, J853&gt;299), "1010/1030/1040", OR( H853&gt;19, J853&gt;299), "1010/1030", OR( H853&gt;18, J853&gt;299), "1030"), "Verify C or better in Secondary Math 1,2,3"))</f>
        <v/>
      </c>
      <c r="M853" s="4" t="str">
        <f>IFERROR(VLOOKUP($E853, 'HS Info'!$A:$E, 5, FALSE), IF($E853="", "", "Not in HS Info"))</f>
        <v/>
      </c>
      <c r="N853" s="5" t="str">
        <f>IFERROR(VLOOKUP($C853,Holds!$C:$K, 2, FALSE), IF($E853="", "", 0))</f>
        <v/>
      </c>
      <c r="O853" s="7" t="str">
        <f>IF($E853="", "", _xlfn.XLOOKUP(C853, 'SLCC Student'!H:H, 'SLCC Student'!P:P, "Not Found", 0, 1))</f>
        <v/>
      </c>
      <c r="P853" s="5" t="str">
        <f>IFERROR(VLOOKUP($E853, 'SLCC Student'!$A:$Q, 10, FALSE), IF($E853="", "", "Not Admitted"))</f>
        <v/>
      </c>
      <c r="Q853" s="5" t="str">
        <f>IFERROR(VLOOKUP($E853,'SLCC Student'!$A:$Q,12,FALSE),IF($E853="","", "NotAdmitted"))</f>
        <v/>
      </c>
    </row>
    <row r="854" spans="1:17" x14ac:dyDescent="0.2">
      <c r="A854" s="5" t="str">
        <f>IFERROR(VLOOKUP($E854,'HS Info'!$A:$D,2,FALSE),IF($E854="","","Not in HS Info"))</f>
        <v/>
      </c>
      <c r="B854" s="6" t="str">
        <f>IFERROR(VLOOKUP($C854, 'SLCC Student'!$H:$R, 11, FALSE), IF($E854="", "",  "Not yet admitted"))</f>
        <v/>
      </c>
      <c r="C854" s="5" t="str">
        <f>IFERROR(VLOOKUP($E854,'SLCC Student'!$A:$R,8,FALSE), IF($E854="", "", "Not yet admitted"))</f>
        <v/>
      </c>
      <c r="D854" s="5" t="str">
        <f>IFERROR(VLOOKUP($E854, 'HS Info'!$A:$D, 3, FALSE), IF($E854="", "",  "Not in HS Info"))</f>
        <v/>
      </c>
      <c r="E854" t="str">
        <f>IF(ISBLANK('HS Info'!A853), "", 'HS Info'!A853)</f>
        <v/>
      </c>
      <c r="F854" s="5" t="str">
        <f>IFERROR(VLOOKUP($E854, 'HS Info'!$A:$D, 4, FALSE), IF($E854="", "", "Not in HS Info"))</f>
        <v/>
      </c>
      <c r="G854" t="str">
        <f>IF(_xlfn.MAXIFS(ACT!$K:$K, ACT!$B:$B, 'Vetting Master'!$C854)&gt;0, _xlfn.MAXIFS(ACT!$K:$K, ACT!$B:$B, 'Vetting Master'!$C854), IF($E854="", "", 0))</f>
        <v/>
      </c>
      <c r="H854" t="str">
        <f>IF(_xlfn.MAXIFS(ACT!$J:$J, ACT!$B:$B, 'Vetting Master'!$C854)&gt;0, _xlfn.MAXIFS(ACT!$J:$J, ACT!$B:$B, 'Vetting Master'!$C854), IF($E854="", "", 0))</f>
        <v/>
      </c>
      <c r="I854" t="str">
        <f>IF(_xlfn.MAXIFS('SLCC Placement'!K:K, 'SLCC Placement'!B:B, 'Vetting Master'!$C854)&gt;0, _xlfn.MAXIFS('SLCC Placement'!K:K, 'SLCC Placement'!B:B, 'Vetting Master'!$C854), IF($E854="", "", 0))</f>
        <v/>
      </c>
      <c r="J854" t="str">
        <f>IF(_xlfn.MAXIFS('SLCC Placement'!J:J, 'SLCC Placement'!B:B, 'Vetting Master'!$C854)&gt;0, _xlfn.MAXIFS('SLCC Placement'!J:J, 'SLCC Placement'!B:B, 'Vetting Master'!$C854), IF($E854="", "", 0))</f>
        <v/>
      </c>
      <c r="K854" s="5" t="str">
        <f>IFERROR(IF(AND(MATCH(C854,'AP Credit'!B:B,0)&gt;0, MATCH("ENGL 1010",'AP Credit'!J:J,0)&gt;0),"Yes","No"), IF($E854="", " ", "No"))</f>
        <v xml:space="preserve"> </v>
      </c>
      <c r="L854" s="11" t="str" cm="1">
        <f t="array" ref="L854">IF($E854="", "", _xlfn.IFNA(_xlfn.IFS( J854&gt;599,  "1210 - Verify C or Better",  AND(J854&gt;499, OR(I854&gt;13, G854&gt;17)), "1060 - Verify C or Better", AND( OR(G854&gt;17, I854&gt;13), OR(H854&gt;22, J854&gt;399)), "1050 - Verify C or Better", OR( H854&gt;21, J854&gt;299), "1010/1030/1040", OR( H854&gt;19, J854&gt;299), "1010/1030", OR( H854&gt;18, J854&gt;299), "1030"), "Verify C or better in Secondary Math 1,2,3"))</f>
        <v/>
      </c>
      <c r="M854" s="4" t="str">
        <f>IFERROR(VLOOKUP($E854, 'HS Info'!$A:$E, 5, FALSE), IF($E854="", "", "Not in HS Info"))</f>
        <v/>
      </c>
      <c r="N854" s="5" t="str">
        <f>IFERROR(VLOOKUP($C854,Holds!$C:$K, 2, FALSE), IF($E854="", "", 0))</f>
        <v/>
      </c>
      <c r="O854" s="7" t="str">
        <f>IF($E854="", "", _xlfn.XLOOKUP(C854, 'SLCC Student'!H:H, 'SLCC Student'!P:P, "Not Found", 0, 1))</f>
        <v/>
      </c>
      <c r="P854" s="5" t="str">
        <f>IFERROR(VLOOKUP($E854, 'SLCC Student'!$A:$Q, 10, FALSE), IF($E854="", "", "Not Admitted"))</f>
        <v/>
      </c>
      <c r="Q854" s="5" t="str">
        <f>IFERROR(VLOOKUP($E854,'SLCC Student'!$A:$Q,12,FALSE),IF($E854="","", "NotAdmitted"))</f>
        <v/>
      </c>
    </row>
    <row r="855" spans="1:17" x14ac:dyDescent="0.2">
      <c r="A855" s="5" t="str">
        <f>IFERROR(VLOOKUP($E855,'HS Info'!$A:$D,2,FALSE),IF($E855="","","Not in HS Info"))</f>
        <v/>
      </c>
      <c r="B855" s="6" t="str">
        <f>IFERROR(VLOOKUP($C855, 'SLCC Student'!$H:$R, 11, FALSE), IF($E855="", "",  "Not yet admitted"))</f>
        <v/>
      </c>
      <c r="C855" s="5" t="str">
        <f>IFERROR(VLOOKUP($E855,'SLCC Student'!$A:$R,8,FALSE), IF($E855="", "", "Not yet admitted"))</f>
        <v/>
      </c>
      <c r="D855" s="5" t="str">
        <f>IFERROR(VLOOKUP($E855, 'HS Info'!$A:$D, 3, FALSE), IF($E855="", "",  "Not in HS Info"))</f>
        <v/>
      </c>
      <c r="E855" t="str">
        <f>IF(ISBLANK('HS Info'!A854), "", 'HS Info'!A854)</f>
        <v/>
      </c>
      <c r="F855" s="5" t="str">
        <f>IFERROR(VLOOKUP($E855, 'HS Info'!$A:$D, 4, FALSE), IF($E855="", "", "Not in HS Info"))</f>
        <v/>
      </c>
      <c r="G855" t="str">
        <f>IF(_xlfn.MAXIFS(ACT!$K:$K, ACT!$B:$B, 'Vetting Master'!$C855)&gt;0, _xlfn.MAXIFS(ACT!$K:$K, ACT!$B:$B, 'Vetting Master'!$C855), IF($E855="", "", 0))</f>
        <v/>
      </c>
      <c r="H855" t="str">
        <f>IF(_xlfn.MAXIFS(ACT!$J:$J, ACT!$B:$B, 'Vetting Master'!$C855)&gt;0, _xlfn.MAXIFS(ACT!$J:$J, ACT!$B:$B, 'Vetting Master'!$C855), IF($E855="", "", 0))</f>
        <v/>
      </c>
      <c r="I855" t="str">
        <f>IF(_xlfn.MAXIFS('SLCC Placement'!K:K, 'SLCC Placement'!B:B, 'Vetting Master'!$C855)&gt;0, _xlfn.MAXIFS('SLCC Placement'!K:K, 'SLCC Placement'!B:B, 'Vetting Master'!$C855), IF($E855="", "", 0))</f>
        <v/>
      </c>
      <c r="J855" t="str">
        <f>IF(_xlfn.MAXIFS('SLCC Placement'!J:J, 'SLCC Placement'!B:B, 'Vetting Master'!$C855)&gt;0, _xlfn.MAXIFS('SLCC Placement'!J:J, 'SLCC Placement'!B:B, 'Vetting Master'!$C855), IF($E855="", "", 0))</f>
        <v/>
      </c>
      <c r="K855" s="5" t="str">
        <f>IFERROR(IF(AND(MATCH(C855,'AP Credit'!B:B,0)&gt;0, MATCH("ENGL 1010",'AP Credit'!J:J,0)&gt;0),"Yes","No"), IF($E855="", " ", "No"))</f>
        <v xml:space="preserve"> </v>
      </c>
      <c r="L855" s="11" t="str" cm="1">
        <f t="array" ref="L855">IF($E855="", "", _xlfn.IFNA(_xlfn.IFS( J855&gt;599,  "1210 - Verify C or Better",  AND(J855&gt;499, OR(I855&gt;13, G855&gt;17)), "1060 - Verify C or Better", AND( OR(G855&gt;17, I855&gt;13), OR(H855&gt;22, J855&gt;399)), "1050 - Verify C or Better", OR( H855&gt;21, J855&gt;299), "1010/1030/1040", OR( H855&gt;19, J855&gt;299), "1010/1030", OR( H855&gt;18, J855&gt;299), "1030"), "Verify C or better in Secondary Math 1,2,3"))</f>
        <v/>
      </c>
      <c r="M855" s="4" t="str">
        <f>IFERROR(VLOOKUP($E855, 'HS Info'!$A:$E, 5, FALSE), IF($E855="", "", "Not in HS Info"))</f>
        <v/>
      </c>
      <c r="N855" s="5" t="str">
        <f>IFERROR(VLOOKUP($C855,Holds!$C:$K, 2, FALSE), IF($E855="", "", 0))</f>
        <v/>
      </c>
      <c r="O855" s="7" t="str">
        <f>IF($E855="", "", _xlfn.XLOOKUP(C855, 'SLCC Student'!H:H, 'SLCC Student'!P:P, "Not Found", 0, 1))</f>
        <v/>
      </c>
      <c r="P855" s="5" t="str">
        <f>IFERROR(VLOOKUP($E855, 'SLCC Student'!$A:$Q, 10, FALSE), IF($E855="", "", "Not Admitted"))</f>
        <v/>
      </c>
      <c r="Q855" s="5" t="str">
        <f>IFERROR(VLOOKUP($E855,'SLCC Student'!$A:$Q,12,FALSE),IF($E855="","", "NotAdmitted"))</f>
        <v/>
      </c>
    </row>
    <row r="856" spans="1:17" x14ac:dyDescent="0.2">
      <c r="A856" s="5" t="str">
        <f>IFERROR(VLOOKUP($E856,'HS Info'!$A:$D,2,FALSE),IF($E856="","","Not in HS Info"))</f>
        <v/>
      </c>
      <c r="B856" s="6" t="str">
        <f>IFERROR(VLOOKUP($C856, 'SLCC Student'!$H:$R, 11, FALSE), IF($E856="", "",  "Not yet admitted"))</f>
        <v/>
      </c>
      <c r="C856" s="5" t="str">
        <f>IFERROR(VLOOKUP($E856,'SLCC Student'!$A:$R,8,FALSE), IF($E856="", "", "Not yet admitted"))</f>
        <v/>
      </c>
      <c r="D856" s="5" t="str">
        <f>IFERROR(VLOOKUP($E856, 'HS Info'!$A:$D, 3, FALSE), IF($E856="", "",  "Not in HS Info"))</f>
        <v/>
      </c>
      <c r="E856" t="str">
        <f>IF(ISBLANK('HS Info'!A855), "", 'HS Info'!A855)</f>
        <v/>
      </c>
      <c r="F856" s="5" t="str">
        <f>IFERROR(VLOOKUP($E856, 'HS Info'!$A:$D, 4, FALSE), IF($E856="", "", "Not in HS Info"))</f>
        <v/>
      </c>
      <c r="G856" t="str">
        <f>IF(_xlfn.MAXIFS(ACT!$K:$K, ACT!$B:$B, 'Vetting Master'!$C856)&gt;0, _xlfn.MAXIFS(ACT!$K:$K, ACT!$B:$B, 'Vetting Master'!$C856), IF($E856="", "", 0))</f>
        <v/>
      </c>
      <c r="H856" t="str">
        <f>IF(_xlfn.MAXIFS(ACT!$J:$J, ACT!$B:$B, 'Vetting Master'!$C856)&gt;0, _xlfn.MAXIFS(ACT!$J:$J, ACT!$B:$B, 'Vetting Master'!$C856), IF($E856="", "", 0))</f>
        <v/>
      </c>
      <c r="I856" t="str">
        <f>IF(_xlfn.MAXIFS('SLCC Placement'!K:K, 'SLCC Placement'!B:B, 'Vetting Master'!$C856)&gt;0, _xlfn.MAXIFS('SLCC Placement'!K:K, 'SLCC Placement'!B:B, 'Vetting Master'!$C856), IF($E856="", "", 0))</f>
        <v/>
      </c>
      <c r="J856" t="str">
        <f>IF(_xlfn.MAXIFS('SLCC Placement'!J:J, 'SLCC Placement'!B:B, 'Vetting Master'!$C856)&gt;0, _xlfn.MAXIFS('SLCC Placement'!J:J, 'SLCC Placement'!B:B, 'Vetting Master'!$C856), IF($E856="", "", 0))</f>
        <v/>
      </c>
      <c r="K856" s="5" t="str">
        <f>IFERROR(IF(AND(MATCH(C856,'AP Credit'!B:B,0)&gt;0, MATCH("ENGL 1010",'AP Credit'!J:J,0)&gt;0),"Yes","No"), IF($E856="", " ", "No"))</f>
        <v xml:space="preserve"> </v>
      </c>
      <c r="L856" s="11" t="str" cm="1">
        <f t="array" ref="L856">IF($E856="", "", _xlfn.IFNA(_xlfn.IFS( J856&gt;599,  "1210 - Verify C or Better",  AND(J856&gt;499, OR(I856&gt;13, G856&gt;17)), "1060 - Verify C or Better", AND( OR(G856&gt;17, I856&gt;13), OR(H856&gt;22, J856&gt;399)), "1050 - Verify C or Better", OR( H856&gt;21, J856&gt;299), "1010/1030/1040", OR( H856&gt;19, J856&gt;299), "1010/1030", OR( H856&gt;18, J856&gt;299), "1030"), "Verify C or better in Secondary Math 1,2,3"))</f>
        <v/>
      </c>
      <c r="M856" s="4" t="str">
        <f>IFERROR(VLOOKUP($E856, 'HS Info'!$A:$E, 5, FALSE), IF($E856="", "", "Not in HS Info"))</f>
        <v/>
      </c>
      <c r="N856" s="5" t="str">
        <f>IFERROR(VLOOKUP($C856,Holds!$C:$K, 2, FALSE), IF($E856="", "", 0))</f>
        <v/>
      </c>
      <c r="O856" s="7" t="str">
        <f>IF($E856="", "", _xlfn.XLOOKUP(C856, 'SLCC Student'!H:H, 'SLCC Student'!P:P, "Not Found", 0, 1))</f>
        <v/>
      </c>
      <c r="P856" s="5" t="str">
        <f>IFERROR(VLOOKUP($E856, 'SLCC Student'!$A:$Q, 10, FALSE), IF($E856="", "", "Not Admitted"))</f>
        <v/>
      </c>
      <c r="Q856" s="5" t="str">
        <f>IFERROR(VLOOKUP($E856,'SLCC Student'!$A:$Q,12,FALSE),IF($E856="","", "NotAdmitted"))</f>
        <v/>
      </c>
    </row>
    <row r="857" spans="1:17" x14ac:dyDescent="0.2">
      <c r="A857" s="5" t="str">
        <f>IFERROR(VLOOKUP($E857,'HS Info'!$A:$D,2,FALSE),IF($E857="","","Not in HS Info"))</f>
        <v/>
      </c>
      <c r="B857" s="6" t="str">
        <f>IFERROR(VLOOKUP($C857, 'SLCC Student'!$H:$R, 11, FALSE), IF($E857="", "",  "Not yet admitted"))</f>
        <v/>
      </c>
      <c r="C857" s="5" t="str">
        <f>IFERROR(VLOOKUP($E857,'SLCC Student'!$A:$R,8,FALSE), IF($E857="", "", "Not yet admitted"))</f>
        <v/>
      </c>
      <c r="D857" s="5" t="str">
        <f>IFERROR(VLOOKUP($E857, 'HS Info'!$A:$D, 3, FALSE), IF($E857="", "",  "Not in HS Info"))</f>
        <v/>
      </c>
      <c r="E857" t="str">
        <f>IF(ISBLANK('HS Info'!A856), "", 'HS Info'!A856)</f>
        <v/>
      </c>
      <c r="F857" s="5" t="str">
        <f>IFERROR(VLOOKUP($E857, 'HS Info'!$A:$D, 4, FALSE), IF($E857="", "", "Not in HS Info"))</f>
        <v/>
      </c>
      <c r="G857" t="str">
        <f>IF(_xlfn.MAXIFS(ACT!$K:$K, ACT!$B:$B, 'Vetting Master'!$C857)&gt;0, _xlfn.MAXIFS(ACT!$K:$K, ACT!$B:$B, 'Vetting Master'!$C857), IF($E857="", "", 0))</f>
        <v/>
      </c>
      <c r="H857" t="str">
        <f>IF(_xlfn.MAXIFS(ACT!$J:$J, ACT!$B:$B, 'Vetting Master'!$C857)&gt;0, _xlfn.MAXIFS(ACT!$J:$J, ACT!$B:$B, 'Vetting Master'!$C857), IF($E857="", "", 0))</f>
        <v/>
      </c>
      <c r="I857" t="str">
        <f>IF(_xlfn.MAXIFS('SLCC Placement'!K:K, 'SLCC Placement'!B:B, 'Vetting Master'!$C857)&gt;0, _xlfn.MAXIFS('SLCC Placement'!K:K, 'SLCC Placement'!B:B, 'Vetting Master'!$C857), IF($E857="", "", 0))</f>
        <v/>
      </c>
      <c r="J857" t="str">
        <f>IF(_xlfn.MAXIFS('SLCC Placement'!J:J, 'SLCC Placement'!B:B, 'Vetting Master'!$C857)&gt;0, _xlfn.MAXIFS('SLCC Placement'!J:J, 'SLCC Placement'!B:B, 'Vetting Master'!$C857), IF($E857="", "", 0))</f>
        <v/>
      </c>
      <c r="K857" s="5" t="str">
        <f>IFERROR(IF(AND(MATCH(C857,'AP Credit'!B:B,0)&gt;0, MATCH("ENGL 1010",'AP Credit'!J:J,0)&gt;0),"Yes","No"), IF($E857="", " ", "No"))</f>
        <v xml:space="preserve"> </v>
      </c>
      <c r="L857" s="11" t="str" cm="1">
        <f t="array" ref="L857">IF($E857="", "", _xlfn.IFNA(_xlfn.IFS( J857&gt;599,  "1210 - Verify C or Better",  AND(J857&gt;499, OR(I857&gt;13, G857&gt;17)), "1060 - Verify C or Better", AND( OR(G857&gt;17, I857&gt;13), OR(H857&gt;22, J857&gt;399)), "1050 - Verify C or Better", OR( H857&gt;21, J857&gt;299), "1010/1030/1040", OR( H857&gt;19, J857&gt;299), "1010/1030", OR( H857&gt;18, J857&gt;299), "1030"), "Verify C or better in Secondary Math 1,2,3"))</f>
        <v/>
      </c>
      <c r="M857" s="4" t="str">
        <f>IFERROR(VLOOKUP($E857, 'HS Info'!$A:$E, 5, FALSE), IF($E857="", "", "Not in HS Info"))</f>
        <v/>
      </c>
      <c r="N857" s="5" t="str">
        <f>IFERROR(VLOOKUP($C857,Holds!$C:$K, 2, FALSE), IF($E857="", "", 0))</f>
        <v/>
      </c>
      <c r="O857" s="7" t="str">
        <f>IF($E857="", "", _xlfn.XLOOKUP(C857, 'SLCC Student'!H:H, 'SLCC Student'!P:P, "Not Found", 0, 1))</f>
        <v/>
      </c>
      <c r="P857" s="5" t="str">
        <f>IFERROR(VLOOKUP($E857, 'SLCC Student'!$A:$Q, 10, FALSE), IF($E857="", "", "Not Admitted"))</f>
        <v/>
      </c>
      <c r="Q857" s="5" t="str">
        <f>IFERROR(VLOOKUP($E857,'SLCC Student'!$A:$Q,12,FALSE),IF($E857="","", "NotAdmitted"))</f>
        <v/>
      </c>
    </row>
    <row r="858" spans="1:17" x14ac:dyDescent="0.2">
      <c r="A858" s="5" t="str">
        <f>IFERROR(VLOOKUP($E858,'HS Info'!$A:$D,2,FALSE),IF($E858="","","Not in HS Info"))</f>
        <v/>
      </c>
      <c r="B858" s="6" t="str">
        <f>IFERROR(VLOOKUP($C858, 'SLCC Student'!$H:$R, 11, FALSE), IF($E858="", "",  "Not yet admitted"))</f>
        <v/>
      </c>
      <c r="C858" s="5" t="str">
        <f>IFERROR(VLOOKUP($E858,'SLCC Student'!$A:$R,8,FALSE), IF($E858="", "", "Not yet admitted"))</f>
        <v/>
      </c>
      <c r="D858" s="5" t="str">
        <f>IFERROR(VLOOKUP($E858, 'HS Info'!$A:$D, 3, FALSE), IF($E858="", "",  "Not in HS Info"))</f>
        <v/>
      </c>
      <c r="E858" t="str">
        <f>IF(ISBLANK('HS Info'!A857), "", 'HS Info'!A857)</f>
        <v/>
      </c>
      <c r="F858" s="5" t="str">
        <f>IFERROR(VLOOKUP($E858, 'HS Info'!$A:$D, 4, FALSE), IF($E858="", "", "Not in HS Info"))</f>
        <v/>
      </c>
      <c r="G858" t="str">
        <f>IF(_xlfn.MAXIFS(ACT!$K:$K, ACT!$B:$B, 'Vetting Master'!$C858)&gt;0, _xlfn.MAXIFS(ACT!$K:$K, ACT!$B:$B, 'Vetting Master'!$C858), IF($E858="", "", 0))</f>
        <v/>
      </c>
      <c r="H858" t="str">
        <f>IF(_xlfn.MAXIFS(ACT!$J:$J, ACT!$B:$B, 'Vetting Master'!$C858)&gt;0, _xlfn.MAXIFS(ACT!$J:$J, ACT!$B:$B, 'Vetting Master'!$C858), IF($E858="", "", 0))</f>
        <v/>
      </c>
      <c r="I858" t="str">
        <f>IF(_xlfn.MAXIFS('SLCC Placement'!K:K, 'SLCC Placement'!B:B, 'Vetting Master'!$C858)&gt;0, _xlfn.MAXIFS('SLCC Placement'!K:K, 'SLCC Placement'!B:B, 'Vetting Master'!$C858), IF($E858="", "", 0))</f>
        <v/>
      </c>
      <c r="J858" t="str">
        <f>IF(_xlfn.MAXIFS('SLCC Placement'!J:J, 'SLCC Placement'!B:B, 'Vetting Master'!$C858)&gt;0, _xlfn.MAXIFS('SLCC Placement'!J:J, 'SLCC Placement'!B:B, 'Vetting Master'!$C858), IF($E858="", "", 0))</f>
        <v/>
      </c>
      <c r="K858" s="5" t="str">
        <f>IFERROR(IF(AND(MATCH(C858,'AP Credit'!B:B,0)&gt;0, MATCH("ENGL 1010",'AP Credit'!J:J,0)&gt;0),"Yes","No"), IF($E858="", " ", "No"))</f>
        <v xml:space="preserve"> </v>
      </c>
      <c r="L858" s="11" t="str" cm="1">
        <f t="array" ref="L858">IF($E858="", "", _xlfn.IFNA(_xlfn.IFS( J858&gt;599,  "1210 - Verify C or Better",  AND(J858&gt;499, OR(I858&gt;13, G858&gt;17)), "1060 - Verify C or Better", AND( OR(G858&gt;17, I858&gt;13), OR(H858&gt;22, J858&gt;399)), "1050 - Verify C or Better", OR( H858&gt;21, J858&gt;299), "1010/1030/1040", OR( H858&gt;19, J858&gt;299), "1010/1030", OR( H858&gt;18, J858&gt;299), "1030"), "Verify C or better in Secondary Math 1,2,3"))</f>
        <v/>
      </c>
      <c r="M858" s="4" t="str">
        <f>IFERROR(VLOOKUP($E858, 'HS Info'!$A:$E, 5, FALSE), IF($E858="", "", "Not in HS Info"))</f>
        <v/>
      </c>
      <c r="N858" s="5" t="str">
        <f>IFERROR(VLOOKUP($C858,Holds!$C:$K, 2, FALSE), IF($E858="", "", 0))</f>
        <v/>
      </c>
      <c r="O858" s="7" t="str">
        <f>IF($E858="", "", _xlfn.XLOOKUP(C858, 'SLCC Student'!H:H, 'SLCC Student'!P:P, "Not Found", 0, 1))</f>
        <v/>
      </c>
      <c r="P858" s="5" t="str">
        <f>IFERROR(VLOOKUP($E858, 'SLCC Student'!$A:$Q, 10, FALSE), IF($E858="", "", "Not Admitted"))</f>
        <v/>
      </c>
      <c r="Q858" s="5" t="str">
        <f>IFERROR(VLOOKUP($E858,'SLCC Student'!$A:$Q,12,FALSE),IF($E858="","", "NotAdmitted"))</f>
        <v/>
      </c>
    </row>
    <row r="859" spans="1:17" x14ac:dyDescent="0.2">
      <c r="A859" s="5" t="str">
        <f>IFERROR(VLOOKUP($E859,'HS Info'!$A:$D,2,FALSE),IF($E859="","","Not in HS Info"))</f>
        <v/>
      </c>
      <c r="B859" s="6" t="str">
        <f>IFERROR(VLOOKUP($C859, 'SLCC Student'!$H:$R, 11, FALSE), IF($E859="", "",  "Not yet admitted"))</f>
        <v/>
      </c>
      <c r="C859" s="5" t="str">
        <f>IFERROR(VLOOKUP($E859,'SLCC Student'!$A:$R,8,FALSE), IF($E859="", "", "Not yet admitted"))</f>
        <v/>
      </c>
      <c r="D859" s="5" t="str">
        <f>IFERROR(VLOOKUP($E859, 'HS Info'!$A:$D, 3, FALSE), IF($E859="", "",  "Not in HS Info"))</f>
        <v/>
      </c>
      <c r="E859" t="str">
        <f>IF(ISBLANK('HS Info'!A858), "", 'HS Info'!A858)</f>
        <v/>
      </c>
      <c r="F859" s="5" t="str">
        <f>IFERROR(VLOOKUP($E859, 'HS Info'!$A:$D, 4, FALSE), IF($E859="", "", "Not in HS Info"))</f>
        <v/>
      </c>
      <c r="G859" t="str">
        <f>IF(_xlfn.MAXIFS(ACT!$K:$K, ACT!$B:$B, 'Vetting Master'!$C859)&gt;0, _xlfn.MAXIFS(ACT!$K:$K, ACT!$B:$B, 'Vetting Master'!$C859), IF($E859="", "", 0))</f>
        <v/>
      </c>
      <c r="H859" t="str">
        <f>IF(_xlfn.MAXIFS(ACT!$J:$J, ACT!$B:$B, 'Vetting Master'!$C859)&gt;0, _xlfn.MAXIFS(ACT!$J:$J, ACT!$B:$B, 'Vetting Master'!$C859), IF($E859="", "", 0))</f>
        <v/>
      </c>
      <c r="I859" t="str">
        <f>IF(_xlfn.MAXIFS('SLCC Placement'!K:K, 'SLCC Placement'!B:B, 'Vetting Master'!$C859)&gt;0, _xlfn.MAXIFS('SLCC Placement'!K:K, 'SLCC Placement'!B:B, 'Vetting Master'!$C859), IF($E859="", "", 0))</f>
        <v/>
      </c>
      <c r="J859" t="str">
        <f>IF(_xlfn.MAXIFS('SLCC Placement'!J:J, 'SLCC Placement'!B:B, 'Vetting Master'!$C859)&gt;0, _xlfn.MAXIFS('SLCC Placement'!J:J, 'SLCC Placement'!B:B, 'Vetting Master'!$C859), IF($E859="", "", 0))</f>
        <v/>
      </c>
      <c r="K859" s="5" t="str">
        <f>IFERROR(IF(AND(MATCH(C859,'AP Credit'!B:B,0)&gt;0, MATCH("ENGL 1010",'AP Credit'!J:J,0)&gt;0),"Yes","No"), IF($E859="", " ", "No"))</f>
        <v xml:space="preserve"> </v>
      </c>
      <c r="L859" s="11" t="str" cm="1">
        <f t="array" ref="L859">IF($E859="", "", _xlfn.IFNA(_xlfn.IFS( J859&gt;599,  "1210 - Verify C or Better",  AND(J859&gt;499, OR(I859&gt;13, G859&gt;17)), "1060 - Verify C or Better", AND( OR(G859&gt;17, I859&gt;13), OR(H859&gt;22, J859&gt;399)), "1050 - Verify C or Better", OR( H859&gt;21, J859&gt;299), "1010/1030/1040", OR( H859&gt;19, J859&gt;299), "1010/1030", OR( H859&gt;18, J859&gt;299), "1030"), "Verify C or better in Secondary Math 1,2,3"))</f>
        <v/>
      </c>
      <c r="M859" s="4" t="str">
        <f>IFERROR(VLOOKUP($E859, 'HS Info'!$A:$E, 5, FALSE), IF($E859="", "", "Not in HS Info"))</f>
        <v/>
      </c>
      <c r="N859" s="5" t="str">
        <f>IFERROR(VLOOKUP($C859,Holds!$C:$K, 2, FALSE), IF($E859="", "", 0))</f>
        <v/>
      </c>
      <c r="O859" s="7" t="str">
        <f>IF($E859="", "", _xlfn.XLOOKUP(C859, 'SLCC Student'!H:H, 'SLCC Student'!P:P, "Not Found", 0, 1))</f>
        <v/>
      </c>
      <c r="P859" s="5" t="str">
        <f>IFERROR(VLOOKUP($E859, 'SLCC Student'!$A:$Q, 10, FALSE), IF($E859="", "", "Not Admitted"))</f>
        <v/>
      </c>
      <c r="Q859" s="5" t="str">
        <f>IFERROR(VLOOKUP($E859,'SLCC Student'!$A:$Q,12,FALSE),IF($E859="","", "NotAdmitted"))</f>
        <v/>
      </c>
    </row>
    <row r="860" spans="1:17" x14ac:dyDescent="0.2">
      <c r="A860" s="5" t="str">
        <f>IFERROR(VLOOKUP($E860,'HS Info'!$A:$D,2,FALSE),IF($E860="","","Not in HS Info"))</f>
        <v/>
      </c>
      <c r="B860" s="6" t="str">
        <f>IFERROR(VLOOKUP($C860, 'SLCC Student'!$H:$R, 11, FALSE), IF($E860="", "",  "Not yet admitted"))</f>
        <v/>
      </c>
      <c r="C860" s="5" t="str">
        <f>IFERROR(VLOOKUP($E860,'SLCC Student'!$A:$R,8,FALSE), IF($E860="", "", "Not yet admitted"))</f>
        <v/>
      </c>
      <c r="D860" s="5" t="str">
        <f>IFERROR(VLOOKUP($E860, 'HS Info'!$A:$D, 3, FALSE), IF($E860="", "",  "Not in HS Info"))</f>
        <v/>
      </c>
      <c r="E860" t="str">
        <f>IF(ISBLANK('HS Info'!A859), "", 'HS Info'!A859)</f>
        <v/>
      </c>
      <c r="F860" s="5" t="str">
        <f>IFERROR(VLOOKUP($E860, 'HS Info'!$A:$D, 4, FALSE), IF($E860="", "", "Not in HS Info"))</f>
        <v/>
      </c>
      <c r="G860" t="str">
        <f>IF(_xlfn.MAXIFS(ACT!$K:$K, ACT!$B:$B, 'Vetting Master'!$C860)&gt;0, _xlfn.MAXIFS(ACT!$K:$K, ACT!$B:$B, 'Vetting Master'!$C860), IF($E860="", "", 0))</f>
        <v/>
      </c>
      <c r="H860" t="str">
        <f>IF(_xlfn.MAXIFS(ACT!$J:$J, ACT!$B:$B, 'Vetting Master'!$C860)&gt;0, _xlfn.MAXIFS(ACT!$J:$J, ACT!$B:$B, 'Vetting Master'!$C860), IF($E860="", "", 0))</f>
        <v/>
      </c>
      <c r="I860" t="str">
        <f>IF(_xlfn.MAXIFS('SLCC Placement'!K:K, 'SLCC Placement'!B:B, 'Vetting Master'!$C860)&gt;0, _xlfn.MAXIFS('SLCC Placement'!K:K, 'SLCC Placement'!B:B, 'Vetting Master'!$C860), IF($E860="", "", 0))</f>
        <v/>
      </c>
      <c r="J860" t="str">
        <f>IF(_xlfn.MAXIFS('SLCC Placement'!J:J, 'SLCC Placement'!B:B, 'Vetting Master'!$C860)&gt;0, _xlfn.MAXIFS('SLCC Placement'!J:J, 'SLCC Placement'!B:B, 'Vetting Master'!$C860), IF($E860="", "", 0))</f>
        <v/>
      </c>
      <c r="K860" s="5" t="str">
        <f>IFERROR(IF(AND(MATCH(C860,'AP Credit'!B:B,0)&gt;0, MATCH("ENGL 1010",'AP Credit'!J:J,0)&gt;0),"Yes","No"), IF($E860="", " ", "No"))</f>
        <v xml:space="preserve"> </v>
      </c>
      <c r="L860" s="11" t="str" cm="1">
        <f t="array" ref="L860">IF($E860="", "", _xlfn.IFNA(_xlfn.IFS( J860&gt;599,  "1210 - Verify C or Better",  AND(J860&gt;499, OR(I860&gt;13, G860&gt;17)), "1060 - Verify C or Better", AND( OR(G860&gt;17, I860&gt;13), OR(H860&gt;22, J860&gt;399)), "1050 - Verify C or Better", OR( H860&gt;21, J860&gt;299), "1010/1030/1040", OR( H860&gt;19, J860&gt;299), "1010/1030", OR( H860&gt;18, J860&gt;299), "1030"), "Verify C or better in Secondary Math 1,2,3"))</f>
        <v/>
      </c>
      <c r="M860" s="4" t="str">
        <f>IFERROR(VLOOKUP($E860, 'HS Info'!$A:$E, 5, FALSE), IF($E860="", "", "Not in HS Info"))</f>
        <v/>
      </c>
      <c r="N860" s="5" t="str">
        <f>IFERROR(VLOOKUP($C860,Holds!$C:$K, 2, FALSE), IF($E860="", "", 0))</f>
        <v/>
      </c>
      <c r="O860" s="7" t="str">
        <f>IF($E860="", "", _xlfn.XLOOKUP(C860, 'SLCC Student'!H:H, 'SLCC Student'!P:P, "Not Found", 0, 1))</f>
        <v/>
      </c>
      <c r="P860" s="5" t="str">
        <f>IFERROR(VLOOKUP($E860, 'SLCC Student'!$A:$Q, 10, FALSE), IF($E860="", "", "Not Admitted"))</f>
        <v/>
      </c>
      <c r="Q860" s="5" t="str">
        <f>IFERROR(VLOOKUP($E860,'SLCC Student'!$A:$Q,12,FALSE),IF($E860="","", "NotAdmitted"))</f>
        <v/>
      </c>
    </row>
    <row r="861" spans="1:17" x14ac:dyDescent="0.2">
      <c r="A861" s="5" t="str">
        <f>IFERROR(VLOOKUP($E861,'HS Info'!$A:$D,2,FALSE),IF($E861="","","Not in HS Info"))</f>
        <v/>
      </c>
      <c r="B861" s="6" t="str">
        <f>IFERROR(VLOOKUP($C861, 'SLCC Student'!$H:$R, 11, FALSE), IF($E861="", "",  "Not yet admitted"))</f>
        <v/>
      </c>
      <c r="C861" s="5" t="str">
        <f>IFERROR(VLOOKUP($E861,'SLCC Student'!$A:$R,8,FALSE), IF($E861="", "", "Not yet admitted"))</f>
        <v/>
      </c>
      <c r="D861" s="5" t="str">
        <f>IFERROR(VLOOKUP($E861, 'HS Info'!$A:$D, 3, FALSE), IF($E861="", "",  "Not in HS Info"))</f>
        <v/>
      </c>
      <c r="E861" t="str">
        <f>IF(ISBLANK('HS Info'!A860), "", 'HS Info'!A860)</f>
        <v/>
      </c>
      <c r="F861" s="5" t="str">
        <f>IFERROR(VLOOKUP($E861, 'HS Info'!$A:$D, 4, FALSE), IF($E861="", "", "Not in HS Info"))</f>
        <v/>
      </c>
      <c r="G861" t="str">
        <f>IF(_xlfn.MAXIFS(ACT!$K:$K, ACT!$B:$B, 'Vetting Master'!$C861)&gt;0, _xlfn.MAXIFS(ACT!$K:$K, ACT!$B:$B, 'Vetting Master'!$C861), IF($E861="", "", 0))</f>
        <v/>
      </c>
      <c r="H861" t="str">
        <f>IF(_xlfn.MAXIFS(ACT!$J:$J, ACT!$B:$B, 'Vetting Master'!$C861)&gt;0, _xlfn.MAXIFS(ACT!$J:$J, ACT!$B:$B, 'Vetting Master'!$C861), IF($E861="", "", 0))</f>
        <v/>
      </c>
      <c r="I861" t="str">
        <f>IF(_xlfn.MAXIFS('SLCC Placement'!K:K, 'SLCC Placement'!B:B, 'Vetting Master'!$C861)&gt;0, _xlfn.MAXIFS('SLCC Placement'!K:K, 'SLCC Placement'!B:B, 'Vetting Master'!$C861), IF($E861="", "", 0))</f>
        <v/>
      </c>
      <c r="J861" t="str">
        <f>IF(_xlfn.MAXIFS('SLCC Placement'!J:J, 'SLCC Placement'!B:B, 'Vetting Master'!$C861)&gt;0, _xlfn.MAXIFS('SLCC Placement'!J:J, 'SLCC Placement'!B:B, 'Vetting Master'!$C861), IF($E861="", "", 0))</f>
        <v/>
      </c>
      <c r="K861" s="5" t="str">
        <f>IFERROR(IF(AND(MATCH(C861,'AP Credit'!B:B,0)&gt;0, MATCH("ENGL 1010",'AP Credit'!J:J,0)&gt;0),"Yes","No"), IF($E861="", " ", "No"))</f>
        <v xml:space="preserve"> </v>
      </c>
      <c r="L861" s="11" t="str" cm="1">
        <f t="array" ref="L861">IF($E861="", "", _xlfn.IFNA(_xlfn.IFS( J861&gt;599,  "1210 - Verify C or Better",  AND(J861&gt;499, OR(I861&gt;13, G861&gt;17)), "1060 - Verify C or Better", AND( OR(G861&gt;17, I861&gt;13), OR(H861&gt;22, J861&gt;399)), "1050 - Verify C or Better", OR( H861&gt;21, J861&gt;299), "1010/1030/1040", OR( H861&gt;19, J861&gt;299), "1010/1030", OR( H861&gt;18, J861&gt;299), "1030"), "Verify C or better in Secondary Math 1,2,3"))</f>
        <v/>
      </c>
      <c r="M861" s="4" t="str">
        <f>IFERROR(VLOOKUP($E861, 'HS Info'!$A:$E, 5, FALSE), IF($E861="", "", "Not in HS Info"))</f>
        <v/>
      </c>
      <c r="N861" s="5" t="str">
        <f>IFERROR(VLOOKUP($C861,Holds!$C:$K, 2, FALSE), IF($E861="", "", 0))</f>
        <v/>
      </c>
      <c r="O861" s="7" t="str">
        <f>IF($E861="", "", _xlfn.XLOOKUP(C861, 'SLCC Student'!H:H, 'SLCC Student'!P:P, "Not Found", 0, 1))</f>
        <v/>
      </c>
      <c r="P861" s="5" t="str">
        <f>IFERROR(VLOOKUP($E861, 'SLCC Student'!$A:$Q, 10, FALSE), IF($E861="", "", "Not Admitted"))</f>
        <v/>
      </c>
      <c r="Q861" s="5" t="str">
        <f>IFERROR(VLOOKUP($E861,'SLCC Student'!$A:$Q,12,FALSE),IF($E861="","", "NotAdmitted"))</f>
        <v/>
      </c>
    </row>
    <row r="862" spans="1:17" x14ac:dyDescent="0.2">
      <c r="A862" s="5" t="str">
        <f>IFERROR(VLOOKUP($E862,'HS Info'!$A:$D,2,FALSE),IF($E862="","","Not in HS Info"))</f>
        <v/>
      </c>
      <c r="B862" s="6" t="str">
        <f>IFERROR(VLOOKUP($C862, 'SLCC Student'!$H:$R, 11, FALSE), IF($E862="", "",  "Not yet admitted"))</f>
        <v/>
      </c>
      <c r="C862" s="5" t="str">
        <f>IFERROR(VLOOKUP($E862,'SLCC Student'!$A:$R,8,FALSE), IF($E862="", "", "Not yet admitted"))</f>
        <v/>
      </c>
      <c r="D862" s="5" t="str">
        <f>IFERROR(VLOOKUP($E862, 'HS Info'!$A:$D, 3, FALSE), IF($E862="", "",  "Not in HS Info"))</f>
        <v/>
      </c>
      <c r="E862" t="str">
        <f>IF(ISBLANK('HS Info'!A861), "", 'HS Info'!A861)</f>
        <v/>
      </c>
      <c r="F862" s="5" t="str">
        <f>IFERROR(VLOOKUP($E862, 'HS Info'!$A:$D, 4, FALSE), IF($E862="", "", "Not in HS Info"))</f>
        <v/>
      </c>
      <c r="G862" t="str">
        <f>IF(_xlfn.MAXIFS(ACT!$K:$K, ACT!$B:$B, 'Vetting Master'!$C862)&gt;0, _xlfn.MAXIFS(ACT!$K:$K, ACT!$B:$B, 'Vetting Master'!$C862), IF($E862="", "", 0))</f>
        <v/>
      </c>
      <c r="H862" t="str">
        <f>IF(_xlfn.MAXIFS(ACT!$J:$J, ACT!$B:$B, 'Vetting Master'!$C862)&gt;0, _xlfn.MAXIFS(ACT!$J:$J, ACT!$B:$B, 'Vetting Master'!$C862), IF($E862="", "", 0))</f>
        <v/>
      </c>
      <c r="I862" t="str">
        <f>IF(_xlfn.MAXIFS('SLCC Placement'!K:K, 'SLCC Placement'!B:B, 'Vetting Master'!$C862)&gt;0, _xlfn.MAXIFS('SLCC Placement'!K:K, 'SLCC Placement'!B:B, 'Vetting Master'!$C862), IF($E862="", "", 0))</f>
        <v/>
      </c>
      <c r="J862" t="str">
        <f>IF(_xlfn.MAXIFS('SLCC Placement'!J:J, 'SLCC Placement'!B:B, 'Vetting Master'!$C862)&gt;0, _xlfn.MAXIFS('SLCC Placement'!J:J, 'SLCC Placement'!B:B, 'Vetting Master'!$C862), IF($E862="", "", 0))</f>
        <v/>
      </c>
      <c r="K862" s="5" t="str">
        <f>IFERROR(IF(AND(MATCH(C862,'AP Credit'!B:B,0)&gt;0, MATCH("ENGL 1010",'AP Credit'!J:J,0)&gt;0),"Yes","No"), IF($E862="", " ", "No"))</f>
        <v xml:space="preserve"> </v>
      </c>
      <c r="L862" s="11" t="str" cm="1">
        <f t="array" ref="L862">IF($E862="", "", _xlfn.IFNA(_xlfn.IFS( J862&gt;599,  "1210 - Verify C or Better",  AND(J862&gt;499, OR(I862&gt;13, G862&gt;17)), "1060 - Verify C or Better", AND( OR(G862&gt;17, I862&gt;13), OR(H862&gt;22, J862&gt;399)), "1050 - Verify C or Better", OR( H862&gt;21, J862&gt;299), "1010/1030/1040", OR( H862&gt;19, J862&gt;299), "1010/1030", OR( H862&gt;18, J862&gt;299), "1030"), "Verify C or better in Secondary Math 1,2,3"))</f>
        <v/>
      </c>
      <c r="M862" s="4" t="str">
        <f>IFERROR(VLOOKUP($E862, 'HS Info'!$A:$E, 5, FALSE), IF($E862="", "", "Not in HS Info"))</f>
        <v/>
      </c>
      <c r="N862" s="5" t="str">
        <f>IFERROR(VLOOKUP($C862,Holds!$C:$K, 2, FALSE), IF($E862="", "", 0))</f>
        <v/>
      </c>
      <c r="O862" s="7" t="str">
        <f>IF($E862="", "", _xlfn.XLOOKUP(C862, 'SLCC Student'!H:H, 'SLCC Student'!P:P, "Not Found", 0, 1))</f>
        <v/>
      </c>
      <c r="P862" s="5" t="str">
        <f>IFERROR(VLOOKUP($E862, 'SLCC Student'!$A:$Q, 10, FALSE), IF($E862="", "", "Not Admitted"))</f>
        <v/>
      </c>
      <c r="Q862" s="5" t="str">
        <f>IFERROR(VLOOKUP($E862,'SLCC Student'!$A:$Q,12,FALSE),IF($E862="","", "NotAdmitted"))</f>
        <v/>
      </c>
    </row>
    <row r="863" spans="1:17" x14ac:dyDescent="0.2">
      <c r="A863" s="5" t="str">
        <f>IFERROR(VLOOKUP($E863,'HS Info'!$A:$D,2,FALSE),IF($E863="","","Not in HS Info"))</f>
        <v/>
      </c>
      <c r="B863" s="6" t="str">
        <f>IFERROR(VLOOKUP($C863, 'SLCC Student'!$H:$R, 11, FALSE), IF($E863="", "",  "Not yet admitted"))</f>
        <v/>
      </c>
      <c r="C863" s="5" t="str">
        <f>IFERROR(VLOOKUP($E863,'SLCC Student'!$A:$R,8,FALSE), IF($E863="", "", "Not yet admitted"))</f>
        <v/>
      </c>
      <c r="D863" s="5" t="str">
        <f>IFERROR(VLOOKUP($E863, 'HS Info'!$A:$D, 3, FALSE), IF($E863="", "",  "Not in HS Info"))</f>
        <v/>
      </c>
      <c r="E863" t="str">
        <f>IF(ISBLANK('HS Info'!A862), "", 'HS Info'!A862)</f>
        <v/>
      </c>
      <c r="F863" s="5" t="str">
        <f>IFERROR(VLOOKUP($E863, 'HS Info'!$A:$D, 4, FALSE), IF($E863="", "", "Not in HS Info"))</f>
        <v/>
      </c>
      <c r="G863" t="str">
        <f>IF(_xlfn.MAXIFS(ACT!$K:$K, ACT!$B:$B, 'Vetting Master'!$C863)&gt;0, _xlfn.MAXIFS(ACT!$K:$K, ACT!$B:$B, 'Vetting Master'!$C863), IF($E863="", "", 0))</f>
        <v/>
      </c>
      <c r="H863" t="str">
        <f>IF(_xlfn.MAXIFS(ACT!$J:$J, ACT!$B:$B, 'Vetting Master'!$C863)&gt;0, _xlfn.MAXIFS(ACT!$J:$J, ACT!$B:$B, 'Vetting Master'!$C863), IF($E863="", "", 0))</f>
        <v/>
      </c>
      <c r="I863" t="str">
        <f>IF(_xlfn.MAXIFS('SLCC Placement'!K:K, 'SLCC Placement'!B:B, 'Vetting Master'!$C863)&gt;0, _xlfn.MAXIFS('SLCC Placement'!K:K, 'SLCC Placement'!B:B, 'Vetting Master'!$C863), IF($E863="", "", 0))</f>
        <v/>
      </c>
      <c r="J863" t="str">
        <f>IF(_xlfn.MAXIFS('SLCC Placement'!J:J, 'SLCC Placement'!B:B, 'Vetting Master'!$C863)&gt;0, _xlfn.MAXIFS('SLCC Placement'!J:J, 'SLCC Placement'!B:B, 'Vetting Master'!$C863), IF($E863="", "", 0))</f>
        <v/>
      </c>
      <c r="K863" s="5" t="str">
        <f>IFERROR(IF(AND(MATCH(C863,'AP Credit'!B:B,0)&gt;0, MATCH("ENGL 1010",'AP Credit'!J:J,0)&gt;0),"Yes","No"), IF($E863="", " ", "No"))</f>
        <v xml:space="preserve"> </v>
      </c>
      <c r="L863" s="11" t="str" cm="1">
        <f t="array" ref="L863">IF($E863="", "", _xlfn.IFNA(_xlfn.IFS( J863&gt;599,  "1210 - Verify C or Better",  AND(J863&gt;499, OR(I863&gt;13, G863&gt;17)), "1060 - Verify C or Better", AND( OR(G863&gt;17, I863&gt;13), OR(H863&gt;22, J863&gt;399)), "1050 - Verify C or Better", OR( H863&gt;21, J863&gt;299), "1010/1030/1040", OR( H863&gt;19, J863&gt;299), "1010/1030", OR( H863&gt;18, J863&gt;299), "1030"), "Verify C or better in Secondary Math 1,2,3"))</f>
        <v/>
      </c>
      <c r="M863" s="4" t="str">
        <f>IFERROR(VLOOKUP($E863, 'HS Info'!$A:$E, 5, FALSE), IF($E863="", "", "Not in HS Info"))</f>
        <v/>
      </c>
      <c r="N863" s="5" t="str">
        <f>IFERROR(VLOOKUP($C863,Holds!$C:$K, 2, FALSE), IF($E863="", "", 0))</f>
        <v/>
      </c>
      <c r="O863" s="7" t="str">
        <f>IF($E863="", "", _xlfn.XLOOKUP(C863, 'SLCC Student'!H:H, 'SLCC Student'!P:P, "Not Found", 0, 1))</f>
        <v/>
      </c>
      <c r="P863" s="5" t="str">
        <f>IFERROR(VLOOKUP($E863, 'SLCC Student'!$A:$Q, 10, FALSE), IF($E863="", "", "Not Admitted"))</f>
        <v/>
      </c>
      <c r="Q863" s="5" t="str">
        <f>IFERROR(VLOOKUP($E863,'SLCC Student'!$A:$Q,12,FALSE),IF($E863="","", "NotAdmitted"))</f>
        <v/>
      </c>
    </row>
    <row r="864" spans="1:17" x14ac:dyDescent="0.2">
      <c r="A864" s="5" t="str">
        <f>IFERROR(VLOOKUP($E864,'HS Info'!$A:$D,2,FALSE),IF($E864="","","Not in HS Info"))</f>
        <v/>
      </c>
      <c r="B864" s="6" t="str">
        <f>IFERROR(VLOOKUP($C864, 'SLCC Student'!$H:$R, 11, FALSE), IF($E864="", "",  "Not yet admitted"))</f>
        <v/>
      </c>
      <c r="C864" s="5" t="str">
        <f>IFERROR(VLOOKUP($E864,'SLCC Student'!$A:$R,8,FALSE), IF($E864="", "", "Not yet admitted"))</f>
        <v/>
      </c>
      <c r="D864" s="5" t="str">
        <f>IFERROR(VLOOKUP($E864, 'HS Info'!$A:$D, 3, FALSE), IF($E864="", "",  "Not in HS Info"))</f>
        <v/>
      </c>
      <c r="E864" t="str">
        <f>IF(ISBLANK('HS Info'!A863), "", 'HS Info'!A863)</f>
        <v/>
      </c>
      <c r="F864" s="5" t="str">
        <f>IFERROR(VLOOKUP($E864, 'HS Info'!$A:$D, 4, FALSE), IF($E864="", "", "Not in HS Info"))</f>
        <v/>
      </c>
      <c r="G864" t="str">
        <f>IF(_xlfn.MAXIFS(ACT!$K:$K, ACT!$B:$B, 'Vetting Master'!$C864)&gt;0, _xlfn.MAXIFS(ACT!$K:$K, ACT!$B:$B, 'Vetting Master'!$C864), IF($E864="", "", 0))</f>
        <v/>
      </c>
      <c r="H864" t="str">
        <f>IF(_xlfn.MAXIFS(ACT!$J:$J, ACT!$B:$B, 'Vetting Master'!$C864)&gt;0, _xlfn.MAXIFS(ACT!$J:$J, ACT!$B:$B, 'Vetting Master'!$C864), IF($E864="", "", 0))</f>
        <v/>
      </c>
      <c r="I864" t="str">
        <f>IF(_xlfn.MAXIFS('SLCC Placement'!K:K, 'SLCC Placement'!B:B, 'Vetting Master'!$C864)&gt;0, _xlfn.MAXIFS('SLCC Placement'!K:K, 'SLCC Placement'!B:B, 'Vetting Master'!$C864), IF($E864="", "", 0))</f>
        <v/>
      </c>
      <c r="J864" t="str">
        <f>IF(_xlfn.MAXIFS('SLCC Placement'!J:J, 'SLCC Placement'!B:B, 'Vetting Master'!$C864)&gt;0, _xlfn.MAXIFS('SLCC Placement'!J:J, 'SLCC Placement'!B:B, 'Vetting Master'!$C864), IF($E864="", "", 0))</f>
        <v/>
      </c>
      <c r="K864" s="5" t="str">
        <f>IFERROR(IF(AND(MATCH(C864,'AP Credit'!B:B,0)&gt;0, MATCH("ENGL 1010",'AP Credit'!J:J,0)&gt;0),"Yes","No"), IF($E864="", " ", "No"))</f>
        <v xml:space="preserve"> </v>
      </c>
      <c r="L864" s="11" t="str" cm="1">
        <f t="array" ref="L864">IF($E864="", "", _xlfn.IFNA(_xlfn.IFS( J864&gt;599,  "1210 - Verify C or Better",  AND(J864&gt;499, OR(I864&gt;13, G864&gt;17)), "1060 - Verify C or Better", AND( OR(G864&gt;17, I864&gt;13), OR(H864&gt;22, J864&gt;399)), "1050 - Verify C or Better", OR( H864&gt;21, J864&gt;299), "1010/1030/1040", OR( H864&gt;19, J864&gt;299), "1010/1030", OR( H864&gt;18, J864&gt;299), "1030"), "Verify C or better in Secondary Math 1,2,3"))</f>
        <v/>
      </c>
      <c r="M864" s="4" t="str">
        <f>IFERROR(VLOOKUP($E864, 'HS Info'!$A:$E, 5, FALSE), IF($E864="", "", "Not in HS Info"))</f>
        <v/>
      </c>
      <c r="N864" s="5" t="str">
        <f>IFERROR(VLOOKUP($C864,Holds!$C:$K, 2, FALSE), IF($E864="", "", 0))</f>
        <v/>
      </c>
      <c r="O864" s="7" t="str">
        <f>IF($E864="", "", _xlfn.XLOOKUP(C864, 'SLCC Student'!H:H, 'SLCC Student'!P:P, "Not Found", 0, 1))</f>
        <v/>
      </c>
      <c r="P864" s="5" t="str">
        <f>IFERROR(VLOOKUP($E864, 'SLCC Student'!$A:$Q, 10, FALSE), IF($E864="", "", "Not Admitted"))</f>
        <v/>
      </c>
      <c r="Q864" s="5" t="str">
        <f>IFERROR(VLOOKUP($E864,'SLCC Student'!$A:$Q,12,FALSE),IF($E864="","", "NotAdmitted"))</f>
        <v/>
      </c>
    </row>
    <row r="865" spans="1:17" x14ac:dyDescent="0.2">
      <c r="A865" s="5" t="str">
        <f>IFERROR(VLOOKUP($E865,'HS Info'!$A:$D,2,FALSE),IF($E865="","","Not in HS Info"))</f>
        <v/>
      </c>
      <c r="B865" s="6" t="str">
        <f>IFERROR(VLOOKUP($C865, 'SLCC Student'!$H:$R, 11, FALSE), IF($E865="", "",  "Not yet admitted"))</f>
        <v/>
      </c>
      <c r="C865" s="5" t="str">
        <f>IFERROR(VLOOKUP($E865,'SLCC Student'!$A:$R,8,FALSE), IF($E865="", "", "Not yet admitted"))</f>
        <v/>
      </c>
      <c r="D865" s="5" t="str">
        <f>IFERROR(VLOOKUP($E865, 'HS Info'!$A:$D, 3, FALSE), IF($E865="", "",  "Not in HS Info"))</f>
        <v/>
      </c>
      <c r="E865" t="str">
        <f>IF(ISBLANK('HS Info'!A864), "", 'HS Info'!A864)</f>
        <v/>
      </c>
      <c r="F865" s="5" t="str">
        <f>IFERROR(VLOOKUP($E865, 'HS Info'!$A:$D, 4, FALSE), IF($E865="", "", "Not in HS Info"))</f>
        <v/>
      </c>
      <c r="G865" t="str">
        <f>IF(_xlfn.MAXIFS(ACT!$K:$K, ACT!$B:$B, 'Vetting Master'!$C865)&gt;0, _xlfn.MAXIFS(ACT!$K:$K, ACT!$B:$B, 'Vetting Master'!$C865), IF($E865="", "", 0))</f>
        <v/>
      </c>
      <c r="H865" t="str">
        <f>IF(_xlfn.MAXIFS(ACT!$J:$J, ACT!$B:$B, 'Vetting Master'!$C865)&gt;0, _xlfn.MAXIFS(ACT!$J:$J, ACT!$B:$B, 'Vetting Master'!$C865), IF($E865="", "", 0))</f>
        <v/>
      </c>
      <c r="I865" t="str">
        <f>IF(_xlfn.MAXIFS('SLCC Placement'!K:K, 'SLCC Placement'!B:B, 'Vetting Master'!$C865)&gt;0, _xlfn.MAXIFS('SLCC Placement'!K:K, 'SLCC Placement'!B:B, 'Vetting Master'!$C865), IF($E865="", "", 0))</f>
        <v/>
      </c>
      <c r="J865" t="str">
        <f>IF(_xlfn.MAXIFS('SLCC Placement'!J:J, 'SLCC Placement'!B:B, 'Vetting Master'!$C865)&gt;0, _xlfn.MAXIFS('SLCC Placement'!J:J, 'SLCC Placement'!B:B, 'Vetting Master'!$C865), IF($E865="", "", 0))</f>
        <v/>
      </c>
      <c r="K865" s="5" t="str">
        <f>IFERROR(IF(AND(MATCH(C865,'AP Credit'!B:B,0)&gt;0, MATCH("ENGL 1010",'AP Credit'!J:J,0)&gt;0),"Yes","No"), IF($E865="", " ", "No"))</f>
        <v xml:space="preserve"> </v>
      </c>
      <c r="L865" s="11" t="str" cm="1">
        <f t="array" ref="L865">IF($E865="", "", _xlfn.IFNA(_xlfn.IFS( J865&gt;599,  "1210 - Verify C or Better",  AND(J865&gt;499, OR(I865&gt;13, G865&gt;17)), "1060 - Verify C or Better", AND( OR(G865&gt;17, I865&gt;13), OR(H865&gt;22, J865&gt;399)), "1050 - Verify C or Better", OR( H865&gt;21, J865&gt;299), "1010/1030/1040", OR( H865&gt;19, J865&gt;299), "1010/1030", OR( H865&gt;18, J865&gt;299), "1030"), "Verify C or better in Secondary Math 1,2,3"))</f>
        <v/>
      </c>
      <c r="M865" s="4" t="str">
        <f>IFERROR(VLOOKUP($E865, 'HS Info'!$A:$E, 5, FALSE), IF($E865="", "", "Not in HS Info"))</f>
        <v/>
      </c>
      <c r="N865" s="5" t="str">
        <f>IFERROR(VLOOKUP($C865,Holds!$C:$K, 2, FALSE), IF($E865="", "", 0))</f>
        <v/>
      </c>
      <c r="O865" s="7" t="str">
        <f>IF($E865="", "", _xlfn.XLOOKUP(C865, 'SLCC Student'!H:H, 'SLCC Student'!P:P, "Not Found", 0, 1))</f>
        <v/>
      </c>
      <c r="P865" s="5" t="str">
        <f>IFERROR(VLOOKUP($E865, 'SLCC Student'!$A:$Q, 10, FALSE), IF($E865="", "", "Not Admitted"))</f>
        <v/>
      </c>
      <c r="Q865" s="5" t="str">
        <f>IFERROR(VLOOKUP($E865,'SLCC Student'!$A:$Q,12,FALSE),IF($E865="","", "NotAdmitted"))</f>
        <v/>
      </c>
    </row>
    <row r="866" spans="1:17" x14ac:dyDescent="0.2">
      <c r="A866" s="5" t="str">
        <f>IFERROR(VLOOKUP($E866,'HS Info'!$A:$D,2,FALSE),IF($E866="","","Not in HS Info"))</f>
        <v/>
      </c>
      <c r="B866" s="6" t="str">
        <f>IFERROR(VLOOKUP($C866, 'SLCC Student'!$H:$R, 11, FALSE), IF($E866="", "",  "Not yet admitted"))</f>
        <v/>
      </c>
      <c r="C866" s="5" t="str">
        <f>IFERROR(VLOOKUP($E866,'SLCC Student'!$A:$R,8,FALSE), IF($E866="", "", "Not yet admitted"))</f>
        <v/>
      </c>
      <c r="D866" s="5" t="str">
        <f>IFERROR(VLOOKUP($E866, 'HS Info'!$A:$D, 3, FALSE), IF($E866="", "",  "Not in HS Info"))</f>
        <v/>
      </c>
      <c r="E866" t="str">
        <f>IF(ISBLANK('HS Info'!A865), "", 'HS Info'!A865)</f>
        <v/>
      </c>
      <c r="F866" s="5" t="str">
        <f>IFERROR(VLOOKUP($E866, 'HS Info'!$A:$D, 4, FALSE), IF($E866="", "", "Not in HS Info"))</f>
        <v/>
      </c>
      <c r="G866" t="str">
        <f>IF(_xlfn.MAXIFS(ACT!$K:$K, ACT!$B:$B, 'Vetting Master'!$C866)&gt;0, _xlfn.MAXIFS(ACT!$K:$K, ACT!$B:$B, 'Vetting Master'!$C866), IF($E866="", "", 0))</f>
        <v/>
      </c>
      <c r="H866" t="str">
        <f>IF(_xlfn.MAXIFS(ACT!$J:$J, ACT!$B:$B, 'Vetting Master'!$C866)&gt;0, _xlfn.MAXIFS(ACT!$J:$J, ACT!$B:$B, 'Vetting Master'!$C866), IF($E866="", "", 0))</f>
        <v/>
      </c>
      <c r="I866" t="str">
        <f>IF(_xlfn.MAXIFS('SLCC Placement'!K:K, 'SLCC Placement'!B:B, 'Vetting Master'!$C866)&gt;0, _xlfn.MAXIFS('SLCC Placement'!K:K, 'SLCC Placement'!B:B, 'Vetting Master'!$C866), IF($E866="", "", 0))</f>
        <v/>
      </c>
      <c r="J866" t="str">
        <f>IF(_xlfn.MAXIFS('SLCC Placement'!J:J, 'SLCC Placement'!B:B, 'Vetting Master'!$C866)&gt;0, _xlfn.MAXIFS('SLCC Placement'!J:J, 'SLCC Placement'!B:B, 'Vetting Master'!$C866), IF($E866="", "", 0))</f>
        <v/>
      </c>
      <c r="K866" s="5" t="str">
        <f>IFERROR(IF(AND(MATCH(C866,'AP Credit'!B:B,0)&gt;0, MATCH("ENGL 1010",'AP Credit'!J:J,0)&gt;0),"Yes","No"), IF($E866="", " ", "No"))</f>
        <v xml:space="preserve"> </v>
      </c>
      <c r="L866" s="11" t="str" cm="1">
        <f t="array" ref="L866">IF($E866="", "", _xlfn.IFNA(_xlfn.IFS( J866&gt;599,  "1210 - Verify C or Better",  AND(J866&gt;499, OR(I866&gt;13, G866&gt;17)), "1060 - Verify C or Better", AND( OR(G866&gt;17, I866&gt;13), OR(H866&gt;22, J866&gt;399)), "1050 - Verify C or Better", OR( H866&gt;21, J866&gt;299), "1010/1030/1040", OR( H866&gt;19, J866&gt;299), "1010/1030", OR( H866&gt;18, J866&gt;299), "1030"), "Verify C or better in Secondary Math 1,2,3"))</f>
        <v/>
      </c>
      <c r="M866" s="4" t="str">
        <f>IFERROR(VLOOKUP($E866, 'HS Info'!$A:$E, 5, FALSE), IF($E866="", "", "Not in HS Info"))</f>
        <v/>
      </c>
      <c r="N866" s="5" t="str">
        <f>IFERROR(VLOOKUP($C866,Holds!$C:$K, 2, FALSE), IF($E866="", "", 0))</f>
        <v/>
      </c>
      <c r="O866" s="7" t="str">
        <f>IF($E866="", "", _xlfn.XLOOKUP(C866, 'SLCC Student'!H:H, 'SLCC Student'!P:P, "Not Found", 0, 1))</f>
        <v/>
      </c>
      <c r="P866" s="5" t="str">
        <f>IFERROR(VLOOKUP($E866, 'SLCC Student'!$A:$Q, 10, FALSE), IF($E866="", "", "Not Admitted"))</f>
        <v/>
      </c>
      <c r="Q866" s="5" t="str">
        <f>IFERROR(VLOOKUP($E866,'SLCC Student'!$A:$Q,12,FALSE),IF($E866="","", "NotAdmitted"))</f>
        <v/>
      </c>
    </row>
    <row r="867" spans="1:17" x14ac:dyDescent="0.2">
      <c r="A867" s="5" t="str">
        <f>IFERROR(VLOOKUP($E867,'HS Info'!$A:$D,2,FALSE),IF($E867="","","Not in HS Info"))</f>
        <v/>
      </c>
      <c r="B867" s="6" t="str">
        <f>IFERROR(VLOOKUP($C867, 'SLCC Student'!$H:$R, 11, FALSE), IF($E867="", "",  "Not yet admitted"))</f>
        <v/>
      </c>
      <c r="C867" s="5" t="str">
        <f>IFERROR(VLOOKUP($E867,'SLCC Student'!$A:$R,8,FALSE), IF($E867="", "", "Not yet admitted"))</f>
        <v/>
      </c>
      <c r="D867" s="5" t="str">
        <f>IFERROR(VLOOKUP($E867, 'HS Info'!$A:$D, 3, FALSE), IF($E867="", "",  "Not in HS Info"))</f>
        <v/>
      </c>
      <c r="E867" t="str">
        <f>IF(ISBLANK('HS Info'!A866), "", 'HS Info'!A866)</f>
        <v/>
      </c>
      <c r="F867" s="5" t="str">
        <f>IFERROR(VLOOKUP($E867, 'HS Info'!$A:$D, 4, FALSE), IF($E867="", "", "Not in HS Info"))</f>
        <v/>
      </c>
      <c r="G867" t="str">
        <f>IF(_xlfn.MAXIFS(ACT!$K:$K, ACT!$B:$B, 'Vetting Master'!$C867)&gt;0, _xlfn.MAXIFS(ACT!$K:$K, ACT!$B:$B, 'Vetting Master'!$C867), IF($E867="", "", 0))</f>
        <v/>
      </c>
      <c r="H867" t="str">
        <f>IF(_xlfn.MAXIFS(ACT!$J:$J, ACT!$B:$B, 'Vetting Master'!$C867)&gt;0, _xlfn.MAXIFS(ACT!$J:$J, ACT!$B:$B, 'Vetting Master'!$C867), IF($E867="", "", 0))</f>
        <v/>
      </c>
      <c r="I867" t="str">
        <f>IF(_xlfn.MAXIFS('SLCC Placement'!K:K, 'SLCC Placement'!B:B, 'Vetting Master'!$C867)&gt;0, _xlfn.MAXIFS('SLCC Placement'!K:K, 'SLCC Placement'!B:B, 'Vetting Master'!$C867), IF($E867="", "", 0))</f>
        <v/>
      </c>
      <c r="J867" t="str">
        <f>IF(_xlfn.MAXIFS('SLCC Placement'!J:J, 'SLCC Placement'!B:B, 'Vetting Master'!$C867)&gt;0, _xlfn.MAXIFS('SLCC Placement'!J:J, 'SLCC Placement'!B:B, 'Vetting Master'!$C867), IF($E867="", "", 0))</f>
        <v/>
      </c>
      <c r="K867" s="5" t="str">
        <f>IFERROR(IF(AND(MATCH(C867,'AP Credit'!B:B,0)&gt;0, MATCH("ENGL 1010",'AP Credit'!J:J,0)&gt;0),"Yes","No"), IF($E867="", " ", "No"))</f>
        <v xml:space="preserve"> </v>
      </c>
      <c r="L867" s="11" t="str" cm="1">
        <f t="array" ref="L867">IF($E867="", "", _xlfn.IFNA(_xlfn.IFS( J867&gt;599,  "1210 - Verify C or Better",  AND(J867&gt;499, OR(I867&gt;13, G867&gt;17)), "1060 - Verify C or Better", AND( OR(G867&gt;17, I867&gt;13), OR(H867&gt;22, J867&gt;399)), "1050 - Verify C or Better", OR( H867&gt;21, J867&gt;299), "1010/1030/1040", OR( H867&gt;19, J867&gt;299), "1010/1030", OR( H867&gt;18, J867&gt;299), "1030"), "Verify C or better in Secondary Math 1,2,3"))</f>
        <v/>
      </c>
      <c r="M867" s="4" t="str">
        <f>IFERROR(VLOOKUP($E867, 'HS Info'!$A:$E, 5, FALSE), IF($E867="", "", "Not in HS Info"))</f>
        <v/>
      </c>
      <c r="N867" s="5" t="str">
        <f>IFERROR(VLOOKUP($C867,Holds!$C:$K, 2, FALSE), IF($E867="", "", 0))</f>
        <v/>
      </c>
      <c r="O867" s="7" t="str">
        <f>IF($E867="", "", _xlfn.XLOOKUP(C867, 'SLCC Student'!H:H, 'SLCC Student'!P:P, "Not Found", 0, 1))</f>
        <v/>
      </c>
      <c r="P867" s="5" t="str">
        <f>IFERROR(VLOOKUP($E867, 'SLCC Student'!$A:$Q, 10, FALSE), IF($E867="", "", "Not Admitted"))</f>
        <v/>
      </c>
      <c r="Q867" s="5" t="str">
        <f>IFERROR(VLOOKUP($E867,'SLCC Student'!$A:$Q,12,FALSE),IF($E867="","", "NotAdmitted"))</f>
        <v/>
      </c>
    </row>
    <row r="868" spans="1:17" x14ac:dyDescent="0.2">
      <c r="A868" s="5" t="str">
        <f>IFERROR(VLOOKUP($E868,'HS Info'!$A:$D,2,FALSE),IF($E868="","","Not in HS Info"))</f>
        <v/>
      </c>
      <c r="B868" s="6" t="str">
        <f>IFERROR(VLOOKUP($C868, 'SLCC Student'!$H:$R, 11, FALSE), IF($E868="", "",  "Not yet admitted"))</f>
        <v/>
      </c>
      <c r="C868" s="5" t="str">
        <f>IFERROR(VLOOKUP($E868,'SLCC Student'!$A:$R,8,FALSE), IF($E868="", "", "Not yet admitted"))</f>
        <v/>
      </c>
      <c r="D868" s="5" t="str">
        <f>IFERROR(VLOOKUP($E868, 'HS Info'!$A:$D, 3, FALSE), IF($E868="", "",  "Not in HS Info"))</f>
        <v/>
      </c>
      <c r="E868" t="str">
        <f>IF(ISBLANK('HS Info'!A867), "", 'HS Info'!A867)</f>
        <v/>
      </c>
      <c r="F868" s="5" t="str">
        <f>IFERROR(VLOOKUP($E868, 'HS Info'!$A:$D, 4, FALSE), IF($E868="", "", "Not in HS Info"))</f>
        <v/>
      </c>
      <c r="G868" t="str">
        <f>IF(_xlfn.MAXIFS(ACT!$K:$K, ACT!$B:$B, 'Vetting Master'!$C868)&gt;0, _xlfn.MAXIFS(ACT!$K:$K, ACT!$B:$B, 'Vetting Master'!$C868), IF($E868="", "", 0))</f>
        <v/>
      </c>
      <c r="H868" t="str">
        <f>IF(_xlfn.MAXIFS(ACT!$J:$J, ACT!$B:$B, 'Vetting Master'!$C868)&gt;0, _xlfn.MAXIFS(ACT!$J:$J, ACT!$B:$B, 'Vetting Master'!$C868), IF($E868="", "", 0))</f>
        <v/>
      </c>
      <c r="I868" t="str">
        <f>IF(_xlfn.MAXIFS('SLCC Placement'!K:K, 'SLCC Placement'!B:B, 'Vetting Master'!$C868)&gt;0, _xlfn.MAXIFS('SLCC Placement'!K:K, 'SLCC Placement'!B:B, 'Vetting Master'!$C868), IF($E868="", "", 0))</f>
        <v/>
      </c>
      <c r="J868" t="str">
        <f>IF(_xlfn.MAXIFS('SLCC Placement'!J:J, 'SLCC Placement'!B:B, 'Vetting Master'!$C868)&gt;0, _xlfn.MAXIFS('SLCC Placement'!J:J, 'SLCC Placement'!B:B, 'Vetting Master'!$C868), IF($E868="", "", 0))</f>
        <v/>
      </c>
      <c r="K868" s="5" t="str">
        <f>IFERROR(IF(AND(MATCH(C868,'AP Credit'!B:B,0)&gt;0, MATCH("ENGL 1010",'AP Credit'!J:J,0)&gt;0),"Yes","No"), IF($E868="", " ", "No"))</f>
        <v xml:space="preserve"> </v>
      </c>
      <c r="L868" s="11" t="str" cm="1">
        <f t="array" ref="L868">IF($E868="", "", _xlfn.IFNA(_xlfn.IFS( J868&gt;599,  "1210 - Verify C or Better",  AND(J868&gt;499, OR(I868&gt;13, G868&gt;17)), "1060 - Verify C or Better", AND( OR(G868&gt;17, I868&gt;13), OR(H868&gt;22, J868&gt;399)), "1050 - Verify C or Better", OR( H868&gt;21, J868&gt;299), "1010/1030/1040", OR( H868&gt;19, J868&gt;299), "1010/1030", OR( H868&gt;18, J868&gt;299), "1030"), "Verify C or better in Secondary Math 1,2,3"))</f>
        <v/>
      </c>
      <c r="M868" s="4" t="str">
        <f>IFERROR(VLOOKUP($E868, 'HS Info'!$A:$E, 5, FALSE), IF($E868="", "", "Not in HS Info"))</f>
        <v/>
      </c>
      <c r="N868" s="5" t="str">
        <f>IFERROR(VLOOKUP($C868,Holds!$C:$K, 2, FALSE), IF($E868="", "", 0))</f>
        <v/>
      </c>
      <c r="O868" s="7" t="str">
        <f>IF($E868="", "", _xlfn.XLOOKUP(C868, 'SLCC Student'!H:H, 'SLCC Student'!P:P, "Not Found", 0, 1))</f>
        <v/>
      </c>
      <c r="P868" s="5" t="str">
        <f>IFERROR(VLOOKUP($E868, 'SLCC Student'!$A:$Q, 10, FALSE), IF($E868="", "", "Not Admitted"))</f>
        <v/>
      </c>
      <c r="Q868" s="5" t="str">
        <f>IFERROR(VLOOKUP($E868,'SLCC Student'!$A:$Q,12,FALSE),IF($E868="","", "NotAdmitted"))</f>
        <v/>
      </c>
    </row>
    <row r="869" spans="1:17" x14ac:dyDescent="0.2">
      <c r="A869" s="5" t="str">
        <f>IFERROR(VLOOKUP($E869,'HS Info'!$A:$D,2,FALSE),IF($E869="","","Not in HS Info"))</f>
        <v/>
      </c>
      <c r="B869" s="6" t="str">
        <f>IFERROR(VLOOKUP($C869, 'SLCC Student'!$H:$R, 11, FALSE), IF($E869="", "",  "Not yet admitted"))</f>
        <v/>
      </c>
      <c r="C869" s="5" t="str">
        <f>IFERROR(VLOOKUP($E869,'SLCC Student'!$A:$R,8,FALSE), IF($E869="", "", "Not yet admitted"))</f>
        <v/>
      </c>
      <c r="D869" s="5" t="str">
        <f>IFERROR(VLOOKUP($E869, 'HS Info'!$A:$D, 3, FALSE), IF($E869="", "",  "Not in HS Info"))</f>
        <v/>
      </c>
      <c r="E869" t="str">
        <f>IF(ISBLANK('HS Info'!A868), "", 'HS Info'!A868)</f>
        <v/>
      </c>
      <c r="F869" s="5" t="str">
        <f>IFERROR(VLOOKUP($E869, 'HS Info'!$A:$D, 4, FALSE), IF($E869="", "", "Not in HS Info"))</f>
        <v/>
      </c>
      <c r="G869" t="str">
        <f>IF(_xlfn.MAXIFS(ACT!$K:$K, ACT!$B:$B, 'Vetting Master'!$C869)&gt;0, _xlfn.MAXIFS(ACT!$K:$K, ACT!$B:$B, 'Vetting Master'!$C869), IF($E869="", "", 0))</f>
        <v/>
      </c>
      <c r="H869" t="str">
        <f>IF(_xlfn.MAXIFS(ACT!$J:$J, ACT!$B:$B, 'Vetting Master'!$C869)&gt;0, _xlfn.MAXIFS(ACT!$J:$J, ACT!$B:$B, 'Vetting Master'!$C869), IF($E869="", "", 0))</f>
        <v/>
      </c>
      <c r="I869" t="str">
        <f>IF(_xlfn.MAXIFS('SLCC Placement'!K:K, 'SLCC Placement'!B:B, 'Vetting Master'!$C869)&gt;0, _xlfn.MAXIFS('SLCC Placement'!K:K, 'SLCC Placement'!B:B, 'Vetting Master'!$C869), IF($E869="", "", 0))</f>
        <v/>
      </c>
      <c r="J869" t="str">
        <f>IF(_xlfn.MAXIFS('SLCC Placement'!J:J, 'SLCC Placement'!B:B, 'Vetting Master'!$C869)&gt;0, _xlfn.MAXIFS('SLCC Placement'!J:J, 'SLCC Placement'!B:B, 'Vetting Master'!$C869), IF($E869="", "", 0))</f>
        <v/>
      </c>
      <c r="K869" s="5" t="str">
        <f>IFERROR(IF(AND(MATCH(C869,'AP Credit'!B:B,0)&gt;0, MATCH("ENGL 1010",'AP Credit'!J:J,0)&gt;0),"Yes","No"), IF($E869="", " ", "No"))</f>
        <v xml:space="preserve"> </v>
      </c>
      <c r="L869" s="11" t="str" cm="1">
        <f t="array" ref="L869">IF($E869="", "", _xlfn.IFNA(_xlfn.IFS( J869&gt;599,  "1210 - Verify C or Better",  AND(J869&gt;499, OR(I869&gt;13, G869&gt;17)), "1060 - Verify C or Better", AND( OR(G869&gt;17, I869&gt;13), OR(H869&gt;22, J869&gt;399)), "1050 - Verify C or Better", OR( H869&gt;21, J869&gt;299), "1010/1030/1040", OR( H869&gt;19, J869&gt;299), "1010/1030", OR( H869&gt;18, J869&gt;299), "1030"), "Verify C or better in Secondary Math 1,2,3"))</f>
        <v/>
      </c>
      <c r="M869" s="4" t="str">
        <f>IFERROR(VLOOKUP($E869, 'HS Info'!$A:$E, 5, FALSE), IF($E869="", "", "Not in HS Info"))</f>
        <v/>
      </c>
      <c r="N869" s="5" t="str">
        <f>IFERROR(VLOOKUP($C869,Holds!$C:$K, 2, FALSE), IF($E869="", "", 0))</f>
        <v/>
      </c>
      <c r="O869" s="7" t="str">
        <f>IF($E869="", "", _xlfn.XLOOKUP(C869, 'SLCC Student'!H:H, 'SLCC Student'!P:P, "Not Found", 0, 1))</f>
        <v/>
      </c>
      <c r="P869" s="5" t="str">
        <f>IFERROR(VLOOKUP($E869, 'SLCC Student'!$A:$Q, 10, FALSE), IF($E869="", "", "Not Admitted"))</f>
        <v/>
      </c>
      <c r="Q869" s="5" t="str">
        <f>IFERROR(VLOOKUP($E869,'SLCC Student'!$A:$Q,12,FALSE),IF($E869="","", "NotAdmitted"))</f>
        <v/>
      </c>
    </row>
    <row r="870" spans="1:17" x14ac:dyDescent="0.2">
      <c r="A870" s="5" t="str">
        <f>IFERROR(VLOOKUP($E870,'HS Info'!$A:$D,2,FALSE),IF($E870="","","Not in HS Info"))</f>
        <v/>
      </c>
      <c r="B870" s="6" t="str">
        <f>IFERROR(VLOOKUP($C870, 'SLCC Student'!$H:$R, 11, FALSE), IF($E870="", "",  "Not yet admitted"))</f>
        <v/>
      </c>
      <c r="C870" s="5" t="str">
        <f>IFERROR(VLOOKUP($E870,'SLCC Student'!$A:$R,8,FALSE), IF($E870="", "", "Not yet admitted"))</f>
        <v/>
      </c>
      <c r="D870" s="5" t="str">
        <f>IFERROR(VLOOKUP($E870, 'HS Info'!$A:$D, 3, FALSE), IF($E870="", "",  "Not in HS Info"))</f>
        <v/>
      </c>
      <c r="E870" t="str">
        <f>IF(ISBLANK('HS Info'!A869), "", 'HS Info'!A869)</f>
        <v/>
      </c>
      <c r="F870" s="5" t="str">
        <f>IFERROR(VLOOKUP($E870, 'HS Info'!$A:$D, 4, FALSE), IF($E870="", "", "Not in HS Info"))</f>
        <v/>
      </c>
      <c r="G870" t="str">
        <f>IF(_xlfn.MAXIFS(ACT!$K:$K, ACT!$B:$B, 'Vetting Master'!$C870)&gt;0, _xlfn.MAXIFS(ACT!$K:$K, ACT!$B:$B, 'Vetting Master'!$C870), IF($E870="", "", 0))</f>
        <v/>
      </c>
      <c r="H870" t="str">
        <f>IF(_xlfn.MAXIFS(ACT!$J:$J, ACT!$B:$B, 'Vetting Master'!$C870)&gt;0, _xlfn.MAXIFS(ACT!$J:$J, ACT!$B:$B, 'Vetting Master'!$C870), IF($E870="", "", 0))</f>
        <v/>
      </c>
      <c r="I870" t="str">
        <f>IF(_xlfn.MAXIFS('SLCC Placement'!K:K, 'SLCC Placement'!B:B, 'Vetting Master'!$C870)&gt;0, _xlfn.MAXIFS('SLCC Placement'!K:K, 'SLCC Placement'!B:B, 'Vetting Master'!$C870), IF($E870="", "", 0))</f>
        <v/>
      </c>
      <c r="J870" t="str">
        <f>IF(_xlfn.MAXIFS('SLCC Placement'!J:J, 'SLCC Placement'!B:B, 'Vetting Master'!$C870)&gt;0, _xlfn.MAXIFS('SLCC Placement'!J:J, 'SLCC Placement'!B:B, 'Vetting Master'!$C870), IF($E870="", "", 0))</f>
        <v/>
      </c>
      <c r="K870" s="5" t="str">
        <f>IFERROR(IF(AND(MATCH(C870,'AP Credit'!B:B,0)&gt;0, MATCH("ENGL 1010",'AP Credit'!J:J,0)&gt;0),"Yes","No"), IF($E870="", " ", "No"))</f>
        <v xml:space="preserve"> </v>
      </c>
      <c r="L870" s="11" t="str" cm="1">
        <f t="array" ref="L870">IF($E870="", "", _xlfn.IFNA(_xlfn.IFS( J870&gt;599,  "1210 - Verify C or Better",  AND(J870&gt;499, OR(I870&gt;13, G870&gt;17)), "1060 - Verify C or Better", AND( OR(G870&gt;17, I870&gt;13), OR(H870&gt;22, J870&gt;399)), "1050 - Verify C or Better", OR( H870&gt;21, J870&gt;299), "1010/1030/1040", OR( H870&gt;19, J870&gt;299), "1010/1030", OR( H870&gt;18, J870&gt;299), "1030"), "Verify C or better in Secondary Math 1,2,3"))</f>
        <v/>
      </c>
      <c r="M870" s="4" t="str">
        <f>IFERROR(VLOOKUP($E870, 'HS Info'!$A:$E, 5, FALSE), IF($E870="", "", "Not in HS Info"))</f>
        <v/>
      </c>
      <c r="N870" s="5" t="str">
        <f>IFERROR(VLOOKUP($C870,Holds!$C:$K, 2, FALSE), IF($E870="", "", 0))</f>
        <v/>
      </c>
      <c r="O870" s="7" t="str">
        <f>IF($E870="", "", _xlfn.XLOOKUP(C870, 'SLCC Student'!H:H, 'SLCC Student'!P:P, "Not Found", 0, 1))</f>
        <v/>
      </c>
      <c r="P870" s="5" t="str">
        <f>IFERROR(VLOOKUP($E870, 'SLCC Student'!$A:$Q, 10, FALSE), IF($E870="", "", "Not Admitted"))</f>
        <v/>
      </c>
      <c r="Q870" s="5" t="str">
        <f>IFERROR(VLOOKUP($E870,'SLCC Student'!$A:$Q,12,FALSE),IF($E870="","", "NotAdmitted"))</f>
        <v/>
      </c>
    </row>
    <row r="871" spans="1:17" x14ac:dyDescent="0.2">
      <c r="A871" s="5" t="str">
        <f>IFERROR(VLOOKUP($E871,'HS Info'!$A:$D,2,FALSE),IF($E871="","","Not in HS Info"))</f>
        <v/>
      </c>
      <c r="B871" s="6" t="str">
        <f>IFERROR(VLOOKUP($C871, 'SLCC Student'!$H:$R, 11, FALSE), IF($E871="", "",  "Not yet admitted"))</f>
        <v/>
      </c>
      <c r="C871" s="5" t="str">
        <f>IFERROR(VLOOKUP($E871,'SLCC Student'!$A:$R,8,FALSE), IF($E871="", "", "Not yet admitted"))</f>
        <v/>
      </c>
      <c r="D871" s="5" t="str">
        <f>IFERROR(VLOOKUP($E871, 'HS Info'!$A:$D, 3, FALSE), IF($E871="", "",  "Not in HS Info"))</f>
        <v/>
      </c>
      <c r="E871" t="str">
        <f>IF(ISBLANK('HS Info'!A870), "", 'HS Info'!A870)</f>
        <v/>
      </c>
      <c r="F871" s="5" t="str">
        <f>IFERROR(VLOOKUP($E871, 'HS Info'!$A:$D, 4, FALSE), IF($E871="", "", "Not in HS Info"))</f>
        <v/>
      </c>
      <c r="G871" t="str">
        <f>IF(_xlfn.MAXIFS(ACT!$K:$K, ACT!$B:$B, 'Vetting Master'!$C871)&gt;0, _xlfn.MAXIFS(ACT!$K:$K, ACT!$B:$B, 'Vetting Master'!$C871), IF($E871="", "", 0))</f>
        <v/>
      </c>
      <c r="H871" t="str">
        <f>IF(_xlfn.MAXIFS(ACT!$J:$J, ACT!$B:$B, 'Vetting Master'!$C871)&gt;0, _xlfn.MAXIFS(ACT!$J:$J, ACT!$B:$B, 'Vetting Master'!$C871), IF($E871="", "", 0))</f>
        <v/>
      </c>
      <c r="I871" t="str">
        <f>IF(_xlfn.MAXIFS('SLCC Placement'!K:K, 'SLCC Placement'!B:B, 'Vetting Master'!$C871)&gt;0, _xlfn.MAXIFS('SLCC Placement'!K:K, 'SLCC Placement'!B:B, 'Vetting Master'!$C871), IF($E871="", "", 0))</f>
        <v/>
      </c>
      <c r="J871" t="str">
        <f>IF(_xlfn.MAXIFS('SLCC Placement'!J:J, 'SLCC Placement'!B:B, 'Vetting Master'!$C871)&gt;0, _xlfn.MAXIFS('SLCC Placement'!J:J, 'SLCC Placement'!B:B, 'Vetting Master'!$C871), IF($E871="", "", 0))</f>
        <v/>
      </c>
      <c r="K871" s="5" t="str">
        <f>IFERROR(IF(AND(MATCH(C871,'AP Credit'!B:B,0)&gt;0, MATCH("ENGL 1010",'AP Credit'!J:J,0)&gt;0),"Yes","No"), IF($E871="", " ", "No"))</f>
        <v xml:space="preserve"> </v>
      </c>
      <c r="L871" s="11" t="str" cm="1">
        <f t="array" ref="L871">IF($E871="", "", _xlfn.IFNA(_xlfn.IFS( J871&gt;599,  "1210 - Verify C or Better",  AND(J871&gt;499, OR(I871&gt;13, G871&gt;17)), "1060 - Verify C or Better", AND( OR(G871&gt;17, I871&gt;13), OR(H871&gt;22, J871&gt;399)), "1050 - Verify C or Better", OR( H871&gt;21, J871&gt;299), "1010/1030/1040", OR( H871&gt;19, J871&gt;299), "1010/1030", OR( H871&gt;18, J871&gt;299), "1030"), "Verify C or better in Secondary Math 1,2,3"))</f>
        <v/>
      </c>
      <c r="M871" s="4" t="str">
        <f>IFERROR(VLOOKUP($E871, 'HS Info'!$A:$E, 5, FALSE), IF($E871="", "", "Not in HS Info"))</f>
        <v/>
      </c>
      <c r="N871" s="5" t="str">
        <f>IFERROR(VLOOKUP($C871,Holds!$C:$K, 2, FALSE), IF($E871="", "", 0))</f>
        <v/>
      </c>
      <c r="O871" s="7" t="str">
        <f>IF($E871="", "", _xlfn.XLOOKUP(C871, 'SLCC Student'!H:H, 'SLCC Student'!P:P, "Not Found", 0, 1))</f>
        <v/>
      </c>
      <c r="P871" s="5" t="str">
        <f>IFERROR(VLOOKUP($E871, 'SLCC Student'!$A:$Q, 10, FALSE), IF($E871="", "", "Not Admitted"))</f>
        <v/>
      </c>
      <c r="Q871" s="5" t="str">
        <f>IFERROR(VLOOKUP($E871,'SLCC Student'!$A:$Q,12,FALSE),IF($E871="","", "NotAdmitted"))</f>
        <v/>
      </c>
    </row>
    <row r="872" spans="1:17" x14ac:dyDescent="0.2">
      <c r="A872" s="5" t="str">
        <f>IFERROR(VLOOKUP($E872,'HS Info'!$A:$D,2,FALSE),IF($E872="","","Not in HS Info"))</f>
        <v/>
      </c>
      <c r="B872" s="6" t="str">
        <f>IFERROR(VLOOKUP($C872, 'SLCC Student'!$H:$R, 11, FALSE), IF($E872="", "",  "Not yet admitted"))</f>
        <v/>
      </c>
      <c r="C872" s="5" t="str">
        <f>IFERROR(VLOOKUP($E872,'SLCC Student'!$A:$R,8,FALSE), IF($E872="", "", "Not yet admitted"))</f>
        <v/>
      </c>
      <c r="D872" s="5" t="str">
        <f>IFERROR(VLOOKUP($E872, 'HS Info'!$A:$D, 3, FALSE), IF($E872="", "",  "Not in HS Info"))</f>
        <v/>
      </c>
      <c r="E872" t="str">
        <f>IF(ISBLANK('HS Info'!A871), "", 'HS Info'!A871)</f>
        <v/>
      </c>
      <c r="F872" s="5" t="str">
        <f>IFERROR(VLOOKUP($E872, 'HS Info'!$A:$D, 4, FALSE), IF($E872="", "", "Not in HS Info"))</f>
        <v/>
      </c>
      <c r="G872" t="str">
        <f>IF(_xlfn.MAXIFS(ACT!$K:$K, ACT!$B:$B, 'Vetting Master'!$C872)&gt;0, _xlfn.MAXIFS(ACT!$K:$K, ACT!$B:$B, 'Vetting Master'!$C872), IF($E872="", "", 0))</f>
        <v/>
      </c>
      <c r="H872" t="str">
        <f>IF(_xlfn.MAXIFS(ACT!$J:$J, ACT!$B:$B, 'Vetting Master'!$C872)&gt;0, _xlfn.MAXIFS(ACT!$J:$J, ACT!$B:$B, 'Vetting Master'!$C872), IF($E872="", "", 0))</f>
        <v/>
      </c>
      <c r="I872" t="str">
        <f>IF(_xlfn.MAXIFS('SLCC Placement'!K:K, 'SLCC Placement'!B:B, 'Vetting Master'!$C872)&gt;0, _xlfn.MAXIFS('SLCC Placement'!K:K, 'SLCC Placement'!B:B, 'Vetting Master'!$C872), IF($E872="", "", 0))</f>
        <v/>
      </c>
      <c r="J872" t="str">
        <f>IF(_xlfn.MAXIFS('SLCC Placement'!J:J, 'SLCC Placement'!B:B, 'Vetting Master'!$C872)&gt;0, _xlfn.MAXIFS('SLCC Placement'!J:J, 'SLCC Placement'!B:B, 'Vetting Master'!$C872), IF($E872="", "", 0))</f>
        <v/>
      </c>
      <c r="K872" s="5" t="str">
        <f>IFERROR(IF(AND(MATCH(C872,'AP Credit'!B:B,0)&gt;0, MATCH("ENGL 1010",'AP Credit'!J:J,0)&gt;0),"Yes","No"), IF($E872="", " ", "No"))</f>
        <v xml:space="preserve"> </v>
      </c>
      <c r="L872" s="11" t="str" cm="1">
        <f t="array" ref="L872">IF($E872="", "", _xlfn.IFNA(_xlfn.IFS( J872&gt;599,  "1210 - Verify C or Better",  AND(J872&gt;499, OR(I872&gt;13, G872&gt;17)), "1060 - Verify C or Better", AND( OR(G872&gt;17, I872&gt;13), OR(H872&gt;22, J872&gt;399)), "1050 - Verify C or Better", OR( H872&gt;21, J872&gt;299), "1010/1030/1040", OR( H872&gt;19, J872&gt;299), "1010/1030", OR( H872&gt;18, J872&gt;299), "1030"), "Verify C or better in Secondary Math 1,2,3"))</f>
        <v/>
      </c>
      <c r="M872" s="4" t="str">
        <f>IFERROR(VLOOKUP($E872, 'HS Info'!$A:$E, 5, FALSE), IF($E872="", "", "Not in HS Info"))</f>
        <v/>
      </c>
      <c r="N872" s="5" t="str">
        <f>IFERROR(VLOOKUP($C872,Holds!$C:$K, 2, FALSE), IF($E872="", "", 0))</f>
        <v/>
      </c>
      <c r="O872" s="7" t="str">
        <f>IF($E872="", "", _xlfn.XLOOKUP(C872, 'SLCC Student'!H:H, 'SLCC Student'!P:P, "Not Found", 0, 1))</f>
        <v/>
      </c>
      <c r="P872" s="5" t="str">
        <f>IFERROR(VLOOKUP($E872, 'SLCC Student'!$A:$Q, 10, FALSE), IF($E872="", "", "Not Admitted"))</f>
        <v/>
      </c>
      <c r="Q872" s="5" t="str">
        <f>IFERROR(VLOOKUP($E872,'SLCC Student'!$A:$Q,12,FALSE),IF($E872="","", "NotAdmitted"))</f>
        <v/>
      </c>
    </row>
    <row r="873" spans="1:17" x14ac:dyDescent="0.2">
      <c r="A873" s="5" t="str">
        <f>IFERROR(VLOOKUP($E873,'HS Info'!$A:$D,2,FALSE),IF($E873="","","Not in HS Info"))</f>
        <v/>
      </c>
      <c r="B873" s="6" t="str">
        <f>IFERROR(VLOOKUP($C873, 'SLCC Student'!$H:$R, 11, FALSE), IF($E873="", "",  "Not yet admitted"))</f>
        <v/>
      </c>
      <c r="C873" s="5" t="str">
        <f>IFERROR(VLOOKUP($E873,'SLCC Student'!$A:$R,8,FALSE), IF($E873="", "", "Not yet admitted"))</f>
        <v/>
      </c>
      <c r="D873" s="5" t="str">
        <f>IFERROR(VLOOKUP($E873, 'HS Info'!$A:$D, 3, FALSE), IF($E873="", "",  "Not in HS Info"))</f>
        <v/>
      </c>
      <c r="E873" t="str">
        <f>IF(ISBLANK('HS Info'!A872), "", 'HS Info'!A872)</f>
        <v/>
      </c>
      <c r="F873" s="5" t="str">
        <f>IFERROR(VLOOKUP($E873, 'HS Info'!$A:$D, 4, FALSE), IF($E873="", "", "Not in HS Info"))</f>
        <v/>
      </c>
      <c r="G873" t="str">
        <f>IF(_xlfn.MAXIFS(ACT!$K:$K, ACT!$B:$B, 'Vetting Master'!$C873)&gt;0, _xlfn.MAXIFS(ACT!$K:$K, ACT!$B:$B, 'Vetting Master'!$C873), IF($E873="", "", 0))</f>
        <v/>
      </c>
      <c r="H873" t="str">
        <f>IF(_xlfn.MAXIFS(ACT!$J:$J, ACT!$B:$B, 'Vetting Master'!$C873)&gt;0, _xlfn.MAXIFS(ACT!$J:$J, ACT!$B:$B, 'Vetting Master'!$C873), IF($E873="", "", 0))</f>
        <v/>
      </c>
      <c r="I873" t="str">
        <f>IF(_xlfn.MAXIFS('SLCC Placement'!K:K, 'SLCC Placement'!B:B, 'Vetting Master'!$C873)&gt;0, _xlfn.MAXIFS('SLCC Placement'!K:K, 'SLCC Placement'!B:B, 'Vetting Master'!$C873), IF($E873="", "", 0))</f>
        <v/>
      </c>
      <c r="J873" t="str">
        <f>IF(_xlfn.MAXIFS('SLCC Placement'!J:J, 'SLCC Placement'!B:B, 'Vetting Master'!$C873)&gt;0, _xlfn.MAXIFS('SLCC Placement'!J:J, 'SLCC Placement'!B:B, 'Vetting Master'!$C873), IF($E873="", "", 0))</f>
        <v/>
      </c>
      <c r="K873" s="5" t="str">
        <f>IFERROR(IF(AND(MATCH(C873,'AP Credit'!B:B,0)&gt;0, MATCH("ENGL 1010",'AP Credit'!J:J,0)&gt;0),"Yes","No"), IF($E873="", " ", "No"))</f>
        <v xml:space="preserve"> </v>
      </c>
      <c r="L873" s="11" t="str" cm="1">
        <f t="array" ref="L873">IF($E873="", "", _xlfn.IFNA(_xlfn.IFS( J873&gt;599,  "1210 - Verify C or Better",  AND(J873&gt;499, OR(I873&gt;13, G873&gt;17)), "1060 - Verify C or Better", AND( OR(G873&gt;17, I873&gt;13), OR(H873&gt;22, J873&gt;399)), "1050 - Verify C or Better", OR( H873&gt;21, J873&gt;299), "1010/1030/1040", OR( H873&gt;19, J873&gt;299), "1010/1030", OR( H873&gt;18, J873&gt;299), "1030"), "Verify C or better in Secondary Math 1,2,3"))</f>
        <v/>
      </c>
      <c r="M873" s="4" t="str">
        <f>IFERROR(VLOOKUP($E873, 'HS Info'!$A:$E, 5, FALSE), IF($E873="", "", "Not in HS Info"))</f>
        <v/>
      </c>
      <c r="N873" s="5" t="str">
        <f>IFERROR(VLOOKUP($C873,Holds!$C:$K, 2, FALSE), IF($E873="", "", 0))</f>
        <v/>
      </c>
      <c r="O873" s="7" t="str">
        <f>IF($E873="", "", _xlfn.XLOOKUP(C873, 'SLCC Student'!H:H, 'SLCC Student'!P:P, "Not Found", 0, 1))</f>
        <v/>
      </c>
      <c r="P873" s="5" t="str">
        <f>IFERROR(VLOOKUP($E873, 'SLCC Student'!$A:$Q, 10, FALSE), IF($E873="", "", "Not Admitted"))</f>
        <v/>
      </c>
      <c r="Q873" s="5" t="str">
        <f>IFERROR(VLOOKUP($E873,'SLCC Student'!$A:$Q,12,FALSE),IF($E873="","", "NotAdmitted"))</f>
        <v/>
      </c>
    </row>
    <row r="874" spans="1:17" x14ac:dyDescent="0.2">
      <c r="A874" s="5" t="str">
        <f>IFERROR(VLOOKUP($E874,'HS Info'!$A:$D,2,FALSE),IF($E874="","","Not in HS Info"))</f>
        <v/>
      </c>
      <c r="B874" s="6" t="str">
        <f>IFERROR(VLOOKUP($C874, 'SLCC Student'!$H:$R, 11, FALSE), IF($E874="", "",  "Not yet admitted"))</f>
        <v/>
      </c>
      <c r="C874" s="5" t="str">
        <f>IFERROR(VLOOKUP($E874,'SLCC Student'!$A:$R,8,FALSE), IF($E874="", "", "Not yet admitted"))</f>
        <v/>
      </c>
      <c r="D874" s="5" t="str">
        <f>IFERROR(VLOOKUP($E874, 'HS Info'!$A:$D, 3, FALSE), IF($E874="", "",  "Not in HS Info"))</f>
        <v/>
      </c>
      <c r="E874" t="str">
        <f>IF(ISBLANK('HS Info'!A873), "", 'HS Info'!A873)</f>
        <v/>
      </c>
      <c r="F874" s="5" t="str">
        <f>IFERROR(VLOOKUP($E874, 'HS Info'!$A:$D, 4, FALSE), IF($E874="", "", "Not in HS Info"))</f>
        <v/>
      </c>
      <c r="G874" t="str">
        <f>IF(_xlfn.MAXIFS(ACT!$K:$K, ACT!$B:$B, 'Vetting Master'!$C874)&gt;0, _xlfn.MAXIFS(ACT!$K:$K, ACT!$B:$B, 'Vetting Master'!$C874), IF($E874="", "", 0))</f>
        <v/>
      </c>
      <c r="H874" t="str">
        <f>IF(_xlfn.MAXIFS(ACT!$J:$J, ACT!$B:$B, 'Vetting Master'!$C874)&gt;0, _xlfn.MAXIFS(ACT!$J:$J, ACT!$B:$B, 'Vetting Master'!$C874), IF($E874="", "", 0))</f>
        <v/>
      </c>
      <c r="I874" t="str">
        <f>IF(_xlfn.MAXIFS('SLCC Placement'!K:K, 'SLCC Placement'!B:B, 'Vetting Master'!$C874)&gt;0, _xlfn.MAXIFS('SLCC Placement'!K:K, 'SLCC Placement'!B:B, 'Vetting Master'!$C874), IF($E874="", "", 0))</f>
        <v/>
      </c>
      <c r="J874" t="str">
        <f>IF(_xlfn.MAXIFS('SLCC Placement'!J:J, 'SLCC Placement'!B:B, 'Vetting Master'!$C874)&gt;0, _xlfn.MAXIFS('SLCC Placement'!J:J, 'SLCC Placement'!B:B, 'Vetting Master'!$C874), IF($E874="", "", 0))</f>
        <v/>
      </c>
      <c r="K874" s="5" t="str">
        <f>IFERROR(IF(AND(MATCH(C874,'AP Credit'!B:B,0)&gt;0, MATCH("ENGL 1010",'AP Credit'!J:J,0)&gt;0),"Yes","No"), IF($E874="", " ", "No"))</f>
        <v xml:space="preserve"> </v>
      </c>
      <c r="L874" s="11" t="str" cm="1">
        <f t="array" ref="L874">IF($E874="", "", _xlfn.IFNA(_xlfn.IFS( J874&gt;599,  "1210 - Verify C or Better",  AND(J874&gt;499, OR(I874&gt;13, G874&gt;17)), "1060 - Verify C or Better", AND( OR(G874&gt;17, I874&gt;13), OR(H874&gt;22, J874&gt;399)), "1050 - Verify C or Better", OR( H874&gt;21, J874&gt;299), "1010/1030/1040", OR( H874&gt;19, J874&gt;299), "1010/1030", OR( H874&gt;18, J874&gt;299), "1030"), "Verify C or better in Secondary Math 1,2,3"))</f>
        <v/>
      </c>
      <c r="M874" s="4" t="str">
        <f>IFERROR(VLOOKUP($E874, 'HS Info'!$A:$E, 5, FALSE), IF($E874="", "", "Not in HS Info"))</f>
        <v/>
      </c>
      <c r="N874" s="5" t="str">
        <f>IFERROR(VLOOKUP($C874,Holds!$C:$K, 2, FALSE), IF($E874="", "", 0))</f>
        <v/>
      </c>
      <c r="O874" s="7" t="str">
        <f>IF($E874="", "", _xlfn.XLOOKUP(C874, 'SLCC Student'!H:H, 'SLCC Student'!P:P, "Not Found", 0, 1))</f>
        <v/>
      </c>
      <c r="P874" s="5" t="str">
        <f>IFERROR(VLOOKUP($E874, 'SLCC Student'!$A:$Q, 10, FALSE), IF($E874="", "", "Not Admitted"))</f>
        <v/>
      </c>
      <c r="Q874" s="5" t="str">
        <f>IFERROR(VLOOKUP($E874,'SLCC Student'!$A:$Q,12,FALSE),IF($E874="","", "NotAdmitted"))</f>
        <v/>
      </c>
    </row>
    <row r="875" spans="1:17" x14ac:dyDescent="0.2">
      <c r="A875" s="5" t="str">
        <f>IFERROR(VLOOKUP($E875,'HS Info'!$A:$D,2,FALSE),IF($E875="","","Not in HS Info"))</f>
        <v/>
      </c>
      <c r="B875" s="6" t="str">
        <f>IFERROR(VLOOKUP($C875, 'SLCC Student'!$H:$R, 11, FALSE), IF($E875="", "",  "Not yet admitted"))</f>
        <v/>
      </c>
      <c r="C875" s="5" t="str">
        <f>IFERROR(VLOOKUP($E875,'SLCC Student'!$A:$R,8,FALSE), IF($E875="", "", "Not yet admitted"))</f>
        <v/>
      </c>
      <c r="D875" s="5" t="str">
        <f>IFERROR(VLOOKUP($E875, 'HS Info'!$A:$D, 3, FALSE), IF($E875="", "",  "Not in HS Info"))</f>
        <v/>
      </c>
      <c r="E875" t="str">
        <f>IF(ISBLANK('HS Info'!A874), "", 'HS Info'!A874)</f>
        <v/>
      </c>
      <c r="F875" s="5" t="str">
        <f>IFERROR(VLOOKUP($E875, 'HS Info'!$A:$D, 4, FALSE), IF($E875="", "", "Not in HS Info"))</f>
        <v/>
      </c>
      <c r="G875" t="str">
        <f>IF(_xlfn.MAXIFS(ACT!$K:$K, ACT!$B:$B, 'Vetting Master'!$C875)&gt;0, _xlfn.MAXIFS(ACT!$K:$K, ACT!$B:$B, 'Vetting Master'!$C875), IF($E875="", "", 0))</f>
        <v/>
      </c>
      <c r="H875" t="str">
        <f>IF(_xlfn.MAXIFS(ACT!$J:$J, ACT!$B:$B, 'Vetting Master'!$C875)&gt;0, _xlfn.MAXIFS(ACT!$J:$J, ACT!$B:$B, 'Vetting Master'!$C875), IF($E875="", "", 0))</f>
        <v/>
      </c>
      <c r="I875" t="str">
        <f>IF(_xlfn.MAXIFS('SLCC Placement'!K:K, 'SLCC Placement'!B:B, 'Vetting Master'!$C875)&gt;0, _xlfn.MAXIFS('SLCC Placement'!K:K, 'SLCC Placement'!B:B, 'Vetting Master'!$C875), IF($E875="", "", 0))</f>
        <v/>
      </c>
      <c r="J875" t="str">
        <f>IF(_xlfn.MAXIFS('SLCC Placement'!J:J, 'SLCC Placement'!B:B, 'Vetting Master'!$C875)&gt;0, _xlfn.MAXIFS('SLCC Placement'!J:J, 'SLCC Placement'!B:B, 'Vetting Master'!$C875), IF($E875="", "", 0))</f>
        <v/>
      </c>
      <c r="K875" s="5" t="str">
        <f>IFERROR(IF(AND(MATCH(C875,'AP Credit'!B:B,0)&gt;0, MATCH("ENGL 1010",'AP Credit'!J:J,0)&gt;0),"Yes","No"), IF($E875="", " ", "No"))</f>
        <v xml:space="preserve"> </v>
      </c>
      <c r="L875" s="11" t="str" cm="1">
        <f t="array" ref="L875">IF($E875="", "", _xlfn.IFNA(_xlfn.IFS( J875&gt;599,  "1210 - Verify C or Better",  AND(J875&gt;499, OR(I875&gt;13, G875&gt;17)), "1060 - Verify C or Better", AND( OR(G875&gt;17, I875&gt;13), OR(H875&gt;22, J875&gt;399)), "1050 - Verify C or Better", OR( H875&gt;21, J875&gt;299), "1010/1030/1040", OR( H875&gt;19, J875&gt;299), "1010/1030", OR( H875&gt;18, J875&gt;299), "1030"), "Verify C or better in Secondary Math 1,2,3"))</f>
        <v/>
      </c>
      <c r="M875" s="4" t="str">
        <f>IFERROR(VLOOKUP($E875, 'HS Info'!$A:$E, 5, FALSE), IF($E875="", "", "Not in HS Info"))</f>
        <v/>
      </c>
      <c r="N875" s="5" t="str">
        <f>IFERROR(VLOOKUP($C875,Holds!$C:$K, 2, FALSE), IF($E875="", "", 0))</f>
        <v/>
      </c>
      <c r="O875" s="7" t="str">
        <f>IF($E875="", "", _xlfn.XLOOKUP(C875, 'SLCC Student'!H:H, 'SLCC Student'!P:P, "Not Found", 0, 1))</f>
        <v/>
      </c>
      <c r="P875" s="5" t="str">
        <f>IFERROR(VLOOKUP($E875, 'SLCC Student'!$A:$Q, 10, FALSE), IF($E875="", "", "Not Admitted"))</f>
        <v/>
      </c>
      <c r="Q875" s="5" t="str">
        <f>IFERROR(VLOOKUP($E875,'SLCC Student'!$A:$Q,12,FALSE),IF($E875="","", "NotAdmitted"))</f>
        <v/>
      </c>
    </row>
    <row r="876" spans="1:17" x14ac:dyDescent="0.2">
      <c r="A876" s="5" t="str">
        <f>IFERROR(VLOOKUP($E876,'HS Info'!$A:$D,2,FALSE),IF($E876="","","Not in HS Info"))</f>
        <v/>
      </c>
      <c r="B876" s="6" t="str">
        <f>IFERROR(VLOOKUP($C876, 'SLCC Student'!$H:$R, 11, FALSE), IF($E876="", "",  "Not yet admitted"))</f>
        <v/>
      </c>
      <c r="C876" s="5" t="str">
        <f>IFERROR(VLOOKUP($E876,'SLCC Student'!$A:$R,8,FALSE), IF($E876="", "", "Not yet admitted"))</f>
        <v/>
      </c>
      <c r="D876" s="5" t="str">
        <f>IFERROR(VLOOKUP($E876, 'HS Info'!$A:$D, 3, FALSE), IF($E876="", "",  "Not in HS Info"))</f>
        <v/>
      </c>
      <c r="E876" t="str">
        <f>IF(ISBLANK('HS Info'!A875), "", 'HS Info'!A875)</f>
        <v/>
      </c>
      <c r="F876" s="5" t="str">
        <f>IFERROR(VLOOKUP($E876, 'HS Info'!$A:$D, 4, FALSE), IF($E876="", "", "Not in HS Info"))</f>
        <v/>
      </c>
      <c r="G876" t="str">
        <f>IF(_xlfn.MAXIFS(ACT!$K:$K, ACT!$B:$B, 'Vetting Master'!$C876)&gt;0, _xlfn.MAXIFS(ACT!$K:$K, ACT!$B:$B, 'Vetting Master'!$C876), IF($E876="", "", 0))</f>
        <v/>
      </c>
      <c r="H876" t="str">
        <f>IF(_xlfn.MAXIFS(ACT!$J:$J, ACT!$B:$B, 'Vetting Master'!$C876)&gt;0, _xlfn.MAXIFS(ACT!$J:$J, ACT!$B:$B, 'Vetting Master'!$C876), IF($E876="", "", 0))</f>
        <v/>
      </c>
      <c r="I876" t="str">
        <f>IF(_xlfn.MAXIFS('SLCC Placement'!K:K, 'SLCC Placement'!B:B, 'Vetting Master'!$C876)&gt;0, _xlfn.MAXIFS('SLCC Placement'!K:K, 'SLCC Placement'!B:B, 'Vetting Master'!$C876), IF($E876="", "", 0))</f>
        <v/>
      </c>
      <c r="J876" t="str">
        <f>IF(_xlfn.MAXIFS('SLCC Placement'!J:J, 'SLCC Placement'!B:B, 'Vetting Master'!$C876)&gt;0, _xlfn.MAXIFS('SLCC Placement'!J:J, 'SLCC Placement'!B:B, 'Vetting Master'!$C876), IF($E876="", "", 0))</f>
        <v/>
      </c>
      <c r="K876" s="5" t="str">
        <f>IFERROR(IF(AND(MATCH(C876,'AP Credit'!B:B,0)&gt;0, MATCH("ENGL 1010",'AP Credit'!J:J,0)&gt;0),"Yes","No"), IF($E876="", " ", "No"))</f>
        <v xml:space="preserve"> </v>
      </c>
      <c r="L876" s="11" t="str" cm="1">
        <f t="array" ref="L876">IF($E876="", "", _xlfn.IFNA(_xlfn.IFS( J876&gt;599,  "1210 - Verify C or Better",  AND(J876&gt;499, OR(I876&gt;13, G876&gt;17)), "1060 - Verify C or Better", AND( OR(G876&gt;17, I876&gt;13), OR(H876&gt;22, J876&gt;399)), "1050 - Verify C or Better", OR( H876&gt;21, J876&gt;299), "1010/1030/1040", OR( H876&gt;19, J876&gt;299), "1010/1030", OR( H876&gt;18, J876&gt;299), "1030"), "Verify C or better in Secondary Math 1,2,3"))</f>
        <v/>
      </c>
      <c r="M876" s="4" t="str">
        <f>IFERROR(VLOOKUP($E876, 'HS Info'!$A:$E, 5, FALSE), IF($E876="", "", "Not in HS Info"))</f>
        <v/>
      </c>
      <c r="N876" s="5" t="str">
        <f>IFERROR(VLOOKUP($C876,Holds!$C:$K, 2, FALSE), IF($E876="", "", 0))</f>
        <v/>
      </c>
      <c r="O876" s="7" t="str">
        <f>IF($E876="", "", _xlfn.XLOOKUP(C876, 'SLCC Student'!H:H, 'SLCC Student'!P:P, "Not Found", 0, 1))</f>
        <v/>
      </c>
      <c r="P876" s="5" t="str">
        <f>IFERROR(VLOOKUP($E876, 'SLCC Student'!$A:$Q, 10, FALSE), IF($E876="", "", "Not Admitted"))</f>
        <v/>
      </c>
      <c r="Q876" s="5" t="str">
        <f>IFERROR(VLOOKUP($E876,'SLCC Student'!$A:$Q,12,FALSE),IF($E876="","", "NotAdmitted"))</f>
        <v/>
      </c>
    </row>
    <row r="877" spans="1:17" x14ac:dyDescent="0.2">
      <c r="A877" s="5" t="str">
        <f>IFERROR(VLOOKUP($E877,'HS Info'!$A:$D,2,FALSE),IF($E877="","","Not in HS Info"))</f>
        <v/>
      </c>
      <c r="B877" s="6" t="str">
        <f>IFERROR(VLOOKUP($C877, 'SLCC Student'!$H:$R, 11, FALSE), IF($E877="", "",  "Not yet admitted"))</f>
        <v/>
      </c>
      <c r="C877" s="5" t="str">
        <f>IFERROR(VLOOKUP($E877,'SLCC Student'!$A:$R,8,FALSE), IF($E877="", "", "Not yet admitted"))</f>
        <v/>
      </c>
      <c r="D877" s="5" t="str">
        <f>IFERROR(VLOOKUP($E877, 'HS Info'!$A:$D, 3, FALSE), IF($E877="", "",  "Not in HS Info"))</f>
        <v/>
      </c>
      <c r="E877" t="str">
        <f>IF(ISBLANK('HS Info'!A876), "", 'HS Info'!A876)</f>
        <v/>
      </c>
      <c r="F877" s="5" t="str">
        <f>IFERROR(VLOOKUP($E877, 'HS Info'!$A:$D, 4, FALSE), IF($E877="", "", "Not in HS Info"))</f>
        <v/>
      </c>
      <c r="G877" t="str">
        <f>IF(_xlfn.MAXIFS(ACT!$K:$K, ACT!$B:$B, 'Vetting Master'!$C877)&gt;0, _xlfn.MAXIFS(ACT!$K:$K, ACT!$B:$B, 'Vetting Master'!$C877), IF($E877="", "", 0))</f>
        <v/>
      </c>
      <c r="H877" t="str">
        <f>IF(_xlfn.MAXIFS(ACT!$J:$J, ACT!$B:$B, 'Vetting Master'!$C877)&gt;0, _xlfn.MAXIFS(ACT!$J:$J, ACT!$B:$B, 'Vetting Master'!$C877), IF($E877="", "", 0))</f>
        <v/>
      </c>
      <c r="I877" t="str">
        <f>IF(_xlfn.MAXIFS('SLCC Placement'!K:K, 'SLCC Placement'!B:B, 'Vetting Master'!$C877)&gt;0, _xlfn.MAXIFS('SLCC Placement'!K:K, 'SLCC Placement'!B:B, 'Vetting Master'!$C877), IF($E877="", "", 0))</f>
        <v/>
      </c>
      <c r="J877" t="str">
        <f>IF(_xlfn.MAXIFS('SLCC Placement'!J:J, 'SLCC Placement'!B:B, 'Vetting Master'!$C877)&gt;0, _xlfn.MAXIFS('SLCC Placement'!J:J, 'SLCC Placement'!B:B, 'Vetting Master'!$C877), IF($E877="", "", 0))</f>
        <v/>
      </c>
      <c r="K877" s="5" t="str">
        <f>IFERROR(IF(AND(MATCH(C877,'AP Credit'!B:B,0)&gt;0, MATCH("ENGL 1010",'AP Credit'!J:J,0)&gt;0),"Yes","No"), IF($E877="", " ", "No"))</f>
        <v xml:space="preserve"> </v>
      </c>
      <c r="L877" s="11" t="str" cm="1">
        <f t="array" ref="L877">IF($E877="", "", _xlfn.IFNA(_xlfn.IFS( J877&gt;599,  "1210 - Verify C or Better",  AND(J877&gt;499, OR(I877&gt;13, G877&gt;17)), "1060 - Verify C or Better", AND( OR(G877&gt;17, I877&gt;13), OR(H877&gt;22, J877&gt;399)), "1050 - Verify C or Better", OR( H877&gt;21, J877&gt;299), "1010/1030/1040", OR( H877&gt;19, J877&gt;299), "1010/1030", OR( H877&gt;18, J877&gt;299), "1030"), "Verify C or better in Secondary Math 1,2,3"))</f>
        <v/>
      </c>
      <c r="M877" s="4" t="str">
        <f>IFERROR(VLOOKUP($E877, 'HS Info'!$A:$E, 5, FALSE), IF($E877="", "", "Not in HS Info"))</f>
        <v/>
      </c>
      <c r="N877" s="5" t="str">
        <f>IFERROR(VLOOKUP($C877,Holds!$C:$K, 2, FALSE), IF($E877="", "", 0))</f>
        <v/>
      </c>
      <c r="O877" s="7" t="str">
        <f>IF($E877="", "", _xlfn.XLOOKUP(C877, 'SLCC Student'!H:H, 'SLCC Student'!P:P, "Not Found", 0, 1))</f>
        <v/>
      </c>
      <c r="P877" s="5" t="str">
        <f>IFERROR(VLOOKUP($E877, 'SLCC Student'!$A:$Q, 10, FALSE), IF($E877="", "", "Not Admitted"))</f>
        <v/>
      </c>
      <c r="Q877" s="5" t="str">
        <f>IFERROR(VLOOKUP($E877,'SLCC Student'!$A:$Q,12,FALSE),IF($E877="","", "NotAdmitted"))</f>
        <v/>
      </c>
    </row>
    <row r="878" spans="1:17" x14ac:dyDescent="0.2">
      <c r="A878" s="5" t="str">
        <f>IFERROR(VLOOKUP($E878,'HS Info'!$A:$D,2,FALSE),IF($E878="","","Not in HS Info"))</f>
        <v/>
      </c>
      <c r="B878" s="6" t="str">
        <f>IFERROR(VLOOKUP($C878, 'SLCC Student'!$H:$R, 11, FALSE), IF($E878="", "",  "Not yet admitted"))</f>
        <v/>
      </c>
      <c r="C878" s="5" t="str">
        <f>IFERROR(VLOOKUP($E878,'SLCC Student'!$A:$R,8,FALSE), IF($E878="", "", "Not yet admitted"))</f>
        <v/>
      </c>
      <c r="D878" s="5" t="str">
        <f>IFERROR(VLOOKUP($E878, 'HS Info'!$A:$D, 3, FALSE), IF($E878="", "",  "Not in HS Info"))</f>
        <v/>
      </c>
      <c r="E878" t="str">
        <f>IF(ISBLANK('HS Info'!A877), "", 'HS Info'!A877)</f>
        <v/>
      </c>
      <c r="F878" s="5" t="str">
        <f>IFERROR(VLOOKUP($E878, 'HS Info'!$A:$D, 4, FALSE), IF($E878="", "", "Not in HS Info"))</f>
        <v/>
      </c>
      <c r="G878" t="str">
        <f>IF(_xlfn.MAXIFS(ACT!$K:$K, ACT!$B:$B, 'Vetting Master'!$C878)&gt;0, _xlfn.MAXIFS(ACT!$K:$K, ACT!$B:$B, 'Vetting Master'!$C878), IF($E878="", "", 0))</f>
        <v/>
      </c>
      <c r="H878" t="str">
        <f>IF(_xlfn.MAXIFS(ACT!$J:$J, ACT!$B:$B, 'Vetting Master'!$C878)&gt;0, _xlfn.MAXIFS(ACT!$J:$J, ACT!$B:$B, 'Vetting Master'!$C878), IF($E878="", "", 0))</f>
        <v/>
      </c>
      <c r="I878" t="str">
        <f>IF(_xlfn.MAXIFS('SLCC Placement'!K:K, 'SLCC Placement'!B:B, 'Vetting Master'!$C878)&gt;0, _xlfn.MAXIFS('SLCC Placement'!K:K, 'SLCC Placement'!B:B, 'Vetting Master'!$C878), IF($E878="", "", 0))</f>
        <v/>
      </c>
      <c r="J878" t="str">
        <f>IF(_xlfn.MAXIFS('SLCC Placement'!J:J, 'SLCC Placement'!B:B, 'Vetting Master'!$C878)&gt;0, _xlfn.MAXIFS('SLCC Placement'!J:J, 'SLCC Placement'!B:B, 'Vetting Master'!$C878), IF($E878="", "", 0))</f>
        <v/>
      </c>
      <c r="K878" s="5" t="str">
        <f>IFERROR(IF(AND(MATCH(C878,'AP Credit'!B:B,0)&gt;0, MATCH("ENGL 1010",'AP Credit'!J:J,0)&gt;0),"Yes","No"), IF($E878="", " ", "No"))</f>
        <v xml:space="preserve"> </v>
      </c>
      <c r="L878" s="11" t="str" cm="1">
        <f t="array" ref="L878">IF($E878="", "", _xlfn.IFNA(_xlfn.IFS( J878&gt;599,  "1210 - Verify C or Better",  AND(J878&gt;499, OR(I878&gt;13, G878&gt;17)), "1060 - Verify C or Better", AND( OR(G878&gt;17, I878&gt;13), OR(H878&gt;22, J878&gt;399)), "1050 - Verify C or Better", OR( H878&gt;21, J878&gt;299), "1010/1030/1040", OR( H878&gt;19, J878&gt;299), "1010/1030", OR( H878&gt;18, J878&gt;299), "1030"), "Verify C or better in Secondary Math 1,2,3"))</f>
        <v/>
      </c>
      <c r="M878" s="4" t="str">
        <f>IFERROR(VLOOKUP($E878, 'HS Info'!$A:$E, 5, FALSE), IF($E878="", "", "Not in HS Info"))</f>
        <v/>
      </c>
      <c r="N878" s="5" t="str">
        <f>IFERROR(VLOOKUP($C878,Holds!$C:$K, 2, FALSE), IF($E878="", "", 0))</f>
        <v/>
      </c>
      <c r="O878" s="7" t="str">
        <f>IF($E878="", "", _xlfn.XLOOKUP(C878, 'SLCC Student'!H:H, 'SLCC Student'!P:P, "Not Found", 0, 1))</f>
        <v/>
      </c>
      <c r="P878" s="5" t="str">
        <f>IFERROR(VLOOKUP($E878, 'SLCC Student'!$A:$Q, 10, FALSE), IF($E878="", "", "Not Admitted"))</f>
        <v/>
      </c>
      <c r="Q878" s="5" t="str">
        <f>IFERROR(VLOOKUP($E878,'SLCC Student'!$A:$Q,12,FALSE),IF($E878="","", "NotAdmitted"))</f>
        <v/>
      </c>
    </row>
    <row r="879" spans="1:17" x14ac:dyDescent="0.2">
      <c r="A879" s="5" t="str">
        <f>IFERROR(VLOOKUP($E879,'HS Info'!$A:$D,2,FALSE),IF($E879="","","Not in HS Info"))</f>
        <v/>
      </c>
      <c r="B879" s="6" t="str">
        <f>IFERROR(VLOOKUP($C879, 'SLCC Student'!$H:$R, 11, FALSE), IF($E879="", "",  "Not yet admitted"))</f>
        <v/>
      </c>
      <c r="C879" s="5" t="str">
        <f>IFERROR(VLOOKUP($E879,'SLCC Student'!$A:$R,8,FALSE), IF($E879="", "", "Not yet admitted"))</f>
        <v/>
      </c>
      <c r="D879" s="5" t="str">
        <f>IFERROR(VLOOKUP($E879, 'HS Info'!$A:$D, 3, FALSE), IF($E879="", "",  "Not in HS Info"))</f>
        <v/>
      </c>
      <c r="E879" t="str">
        <f>IF(ISBLANK('HS Info'!A878), "", 'HS Info'!A878)</f>
        <v/>
      </c>
      <c r="F879" s="5" t="str">
        <f>IFERROR(VLOOKUP($E879, 'HS Info'!$A:$D, 4, FALSE), IF($E879="", "", "Not in HS Info"))</f>
        <v/>
      </c>
      <c r="G879" t="str">
        <f>IF(_xlfn.MAXIFS(ACT!$K:$K, ACT!$B:$B, 'Vetting Master'!$C879)&gt;0, _xlfn.MAXIFS(ACT!$K:$K, ACT!$B:$B, 'Vetting Master'!$C879), IF($E879="", "", 0))</f>
        <v/>
      </c>
      <c r="H879" t="str">
        <f>IF(_xlfn.MAXIFS(ACT!$J:$J, ACT!$B:$B, 'Vetting Master'!$C879)&gt;0, _xlfn.MAXIFS(ACT!$J:$J, ACT!$B:$B, 'Vetting Master'!$C879), IF($E879="", "", 0))</f>
        <v/>
      </c>
      <c r="I879" t="str">
        <f>IF(_xlfn.MAXIFS('SLCC Placement'!K:K, 'SLCC Placement'!B:B, 'Vetting Master'!$C879)&gt;0, _xlfn.MAXIFS('SLCC Placement'!K:K, 'SLCC Placement'!B:B, 'Vetting Master'!$C879), IF($E879="", "", 0))</f>
        <v/>
      </c>
      <c r="J879" t="str">
        <f>IF(_xlfn.MAXIFS('SLCC Placement'!J:J, 'SLCC Placement'!B:B, 'Vetting Master'!$C879)&gt;0, _xlfn.MAXIFS('SLCC Placement'!J:J, 'SLCC Placement'!B:B, 'Vetting Master'!$C879), IF($E879="", "", 0))</f>
        <v/>
      </c>
      <c r="K879" s="5" t="str">
        <f>IFERROR(IF(AND(MATCH(C879,'AP Credit'!B:B,0)&gt;0, MATCH("ENGL 1010",'AP Credit'!J:J,0)&gt;0),"Yes","No"), IF($E879="", " ", "No"))</f>
        <v xml:space="preserve"> </v>
      </c>
      <c r="L879" s="11" t="str" cm="1">
        <f t="array" ref="L879">IF($E879="", "", _xlfn.IFNA(_xlfn.IFS( J879&gt;599,  "1210 - Verify C or Better",  AND(J879&gt;499, OR(I879&gt;13, G879&gt;17)), "1060 - Verify C or Better", AND( OR(G879&gt;17, I879&gt;13), OR(H879&gt;22, J879&gt;399)), "1050 - Verify C or Better", OR( H879&gt;21, J879&gt;299), "1010/1030/1040", OR( H879&gt;19, J879&gt;299), "1010/1030", OR( H879&gt;18, J879&gt;299), "1030"), "Verify C or better in Secondary Math 1,2,3"))</f>
        <v/>
      </c>
      <c r="M879" s="4" t="str">
        <f>IFERROR(VLOOKUP($E879, 'HS Info'!$A:$E, 5, FALSE), IF($E879="", "", "Not in HS Info"))</f>
        <v/>
      </c>
      <c r="N879" s="5" t="str">
        <f>IFERROR(VLOOKUP($C879,Holds!$C:$K, 2, FALSE), IF($E879="", "", 0))</f>
        <v/>
      </c>
      <c r="O879" s="7" t="str">
        <f>IF($E879="", "", _xlfn.XLOOKUP(C879, 'SLCC Student'!H:H, 'SLCC Student'!P:P, "Not Found", 0, 1))</f>
        <v/>
      </c>
      <c r="P879" s="5" t="str">
        <f>IFERROR(VLOOKUP($E879, 'SLCC Student'!$A:$Q, 10, FALSE), IF($E879="", "", "Not Admitted"))</f>
        <v/>
      </c>
      <c r="Q879" s="5" t="str">
        <f>IFERROR(VLOOKUP($E879,'SLCC Student'!$A:$Q,12,FALSE),IF($E879="","", "NotAdmitted"))</f>
        <v/>
      </c>
    </row>
    <row r="880" spans="1:17" x14ac:dyDescent="0.2">
      <c r="A880" s="5" t="str">
        <f>IFERROR(VLOOKUP($E880,'HS Info'!$A:$D,2,FALSE),IF($E880="","","Not in HS Info"))</f>
        <v/>
      </c>
      <c r="B880" s="6" t="str">
        <f>IFERROR(VLOOKUP($C880, 'SLCC Student'!$H:$R, 11, FALSE), IF($E880="", "",  "Not yet admitted"))</f>
        <v/>
      </c>
      <c r="C880" s="5" t="str">
        <f>IFERROR(VLOOKUP($E880,'SLCC Student'!$A:$R,8,FALSE), IF($E880="", "", "Not yet admitted"))</f>
        <v/>
      </c>
      <c r="D880" s="5" t="str">
        <f>IFERROR(VLOOKUP($E880, 'HS Info'!$A:$D, 3, FALSE), IF($E880="", "",  "Not in HS Info"))</f>
        <v/>
      </c>
      <c r="E880" t="str">
        <f>IF(ISBLANK('HS Info'!A879), "", 'HS Info'!A879)</f>
        <v/>
      </c>
      <c r="F880" s="5" t="str">
        <f>IFERROR(VLOOKUP($E880, 'HS Info'!$A:$D, 4, FALSE), IF($E880="", "", "Not in HS Info"))</f>
        <v/>
      </c>
      <c r="G880" t="str">
        <f>IF(_xlfn.MAXIFS(ACT!$K:$K, ACT!$B:$B, 'Vetting Master'!$C880)&gt;0, _xlfn.MAXIFS(ACT!$K:$K, ACT!$B:$B, 'Vetting Master'!$C880), IF($E880="", "", 0))</f>
        <v/>
      </c>
      <c r="H880" t="str">
        <f>IF(_xlfn.MAXIFS(ACT!$J:$J, ACT!$B:$B, 'Vetting Master'!$C880)&gt;0, _xlfn.MAXIFS(ACT!$J:$J, ACT!$B:$B, 'Vetting Master'!$C880), IF($E880="", "", 0))</f>
        <v/>
      </c>
      <c r="I880" t="str">
        <f>IF(_xlfn.MAXIFS('SLCC Placement'!K:K, 'SLCC Placement'!B:B, 'Vetting Master'!$C880)&gt;0, _xlfn.MAXIFS('SLCC Placement'!K:K, 'SLCC Placement'!B:B, 'Vetting Master'!$C880), IF($E880="", "", 0))</f>
        <v/>
      </c>
      <c r="J880" t="str">
        <f>IF(_xlfn.MAXIFS('SLCC Placement'!J:J, 'SLCC Placement'!B:B, 'Vetting Master'!$C880)&gt;0, _xlfn.MAXIFS('SLCC Placement'!J:J, 'SLCC Placement'!B:B, 'Vetting Master'!$C880), IF($E880="", "", 0))</f>
        <v/>
      </c>
      <c r="K880" s="5" t="str">
        <f>IFERROR(IF(AND(MATCH(C880,'AP Credit'!B:B,0)&gt;0, MATCH("ENGL 1010",'AP Credit'!J:J,0)&gt;0),"Yes","No"), IF($E880="", " ", "No"))</f>
        <v xml:space="preserve"> </v>
      </c>
      <c r="L880" s="11" t="str" cm="1">
        <f t="array" ref="L880">IF($E880="", "", _xlfn.IFNA(_xlfn.IFS( J880&gt;599,  "1210 - Verify C or Better",  AND(J880&gt;499, OR(I880&gt;13, G880&gt;17)), "1060 - Verify C or Better", AND( OR(G880&gt;17, I880&gt;13), OR(H880&gt;22, J880&gt;399)), "1050 - Verify C or Better", OR( H880&gt;21, J880&gt;299), "1010/1030/1040", OR( H880&gt;19, J880&gt;299), "1010/1030", OR( H880&gt;18, J880&gt;299), "1030"), "Verify C or better in Secondary Math 1,2,3"))</f>
        <v/>
      </c>
      <c r="M880" s="4" t="str">
        <f>IFERROR(VLOOKUP($E880, 'HS Info'!$A:$E, 5, FALSE), IF($E880="", "", "Not in HS Info"))</f>
        <v/>
      </c>
      <c r="N880" s="5" t="str">
        <f>IFERROR(VLOOKUP($C880,Holds!$C:$K, 2, FALSE), IF($E880="", "", 0))</f>
        <v/>
      </c>
      <c r="O880" s="7" t="str">
        <f>IF($E880="", "", _xlfn.XLOOKUP(C880, 'SLCC Student'!H:H, 'SLCC Student'!P:P, "Not Found", 0, 1))</f>
        <v/>
      </c>
      <c r="P880" s="5" t="str">
        <f>IFERROR(VLOOKUP($E880, 'SLCC Student'!$A:$Q, 10, FALSE), IF($E880="", "", "Not Admitted"))</f>
        <v/>
      </c>
      <c r="Q880" s="5" t="str">
        <f>IFERROR(VLOOKUP($E880,'SLCC Student'!$A:$Q,12,FALSE),IF($E880="","", "NotAdmitted"))</f>
        <v/>
      </c>
    </row>
    <row r="881" spans="1:17" x14ac:dyDescent="0.2">
      <c r="A881" s="5" t="str">
        <f>IFERROR(VLOOKUP($E881,'HS Info'!$A:$D,2,FALSE),IF($E881="","","Not in HS Info"))</f>
        <v/>
      </c>
      <c r="B881" s="6" t="str">
        <f>IFERROR(VLOOKUP($C881, 'SLCC Student'!$H:$R, 11, FALSE), IF($E881="", "",  "Not yet admitted"))</f>
        <v/>
      </c>
      <c r="C881" s="5" t="str">
        <f>IFERROR(VLOOKUP($E881,'SLCC Student'!$A:$R,8,FALSE), IF($E881="", "", "Not yet admitted"))</f>
        <v/>
      </c>
      <c r="D881" s="5" t="str">
        <f>IFERROR(VLOOKUP($E881, 'HS Info'!$A:$D, 3, FALSE), IF($E881="", "",  "Not in HS Info"))</f>
        <v/>
      </c>
      <c r="E881" t="str">
        <f>IF(ISBLANK('HS Info'!A880), "", 'HS Info'!A880)</f>
        <v/>
      </c>
      <c r="F881" s="5" t="str">
        <f>IFERROR(VLOOKUP($E881, 'HS Info'!$A:$D, 4, FALSE), IF($E881="", "", "Not in HS Info"))</f>
        <v/>
      </c>
      <c r="G881" t="str">
        <f>IF(_xlfn.MAXIFS(ACT!$K:$K, ACT!$B:$B, 'Vetting Master'!$C881)&gt;0, _xlfn.MAXIFS(ACT!$K:$K, ACT!$B:$B, 'Vetting Master'!$C881), IF($E881="", "", 0))</f>
        <v/>
      </c>
      <c r="H881" t="str">
        <f>IF(_xlfn.MAXIFS(ACT!$J:$J, ACT!$B:$B, 'Vetting Master'!$C881)&gt;0, _xlfn.MAXIFS(ACT!$J:$J, ACT!$B:$B, 'Vetting Master'!$C881), IF($E881="", "", 0))</f>
        <v/>
      </c>
      <c r="I881" t="str">
        <f>IF(_xlfn.MAXIFS('SLCC Placement'!K:K, 'SLCC Placement'!B:B, 'Vetting Master'!$C881)&gt;0, _xlfn.MAXIFS('SLCC Placement'!K:K, 'SLCC Placement'!B:B, 'Vetting Master'!$C881), IF($E881="", "", 0))</f>
        <v/>
      </c>
      <c r="J881" t="str">
        <f>IF(_xlfn.MAXIFS('SLCC Placement'!J:J, 'SLCC Placement'!B:B, 'Vetting Master'!$C881)&gt;0, _xlfn.MAXIFS('SLCC Placement'!J:J, 'SLCC Placement'!B:B, 'Vetting Master'!$C881), IF($E881="", "", 0))</f>
        <v/>
      </c>
      <c r="K881" s="5" t="str">
        <f>IFERROR(IF(AND(MATCH(C881,'AP Credit'!B:B,0)&gt;0, MATCH("ENGL 1010",'AP Credit'!J:J,0)&gt;0),"Yes","No"), IF($E881="", " ", "No"))</f>
        <v xml:space="preserve"> </v>
      </c>
      <c r="L881" s="11" t="str" cm="1">
        <f t="array" ref="L881">IF($E881="", "", _xlfn.IFNA(_xlfn.IFS( J881&gt;599,  "1210 - Verify C or Better",  AND(J881&gt;499, OR(I881&gt;13, G881&gt;17)), "1060 - Verify C or Better", AND( OR(G881&gt;17, I881&gt;13), OR(H881&gt;22, J881&gt;399)), "1050 - Verify C or Better", OR( H881&gt;21, J881&gt;299), "1010/1030/1040", OR( H881&gt;19, J881&gt;299), "1010/1030", OR( H881&gt;18, J881&gt;299), "1030"), "Verify C or better in Secondary Math 1,2,3"))</f>
        <v/>
      </c>
      <c r="M881" s="4" t="str">
        <f>IFERROR(VLOOKUP($E881, 'HS Info'!$A:$E, 5, FALSE), IF($E881="", "", "Not in HS Info"))</f>
        <v/>
      </c>
      <c r="N881" s="5" t="str">
        <f>IFERROR(VLOOKUP($C881,Holds!$C:$K, 2, FALSE), IF($E881="", "", 0))</f>
        <v/>
      </c>
      <c r="O881" s="7" t="str">
        <f>IF($E881="", "", _xlfn.XLOOKUP(C881, 'SLCC Student'!H:H, 'SLCC Student'!P:P, "Not Found", 0, 1))</f>
        <v/>
      </c>
      <c r="P881" s="5" t="str">
        <f>IFERROR(VLOOKUP($E881, 'SLCC Student'!$A:$Q, 10, FALSE), IF($E881="", "", "Not Admitted"))</f>
        <v/>
      </c>
      <c r="Q881" s="5" t="str">
        <f>IFERROR(VLOOKUP($E881,'SLCC Student'!$A:$Q,12,FALSE),IF($E881="","", "NotAdmitted"))</f>
        <v/>
      </c>
    </row>
    <row r="882" spans="1:17" x14ac:dyDescent="0.2">
      <c r="A882" s="5" t="str">
        <f>IFERROR(VLOOKUP($E882,'HS Info'!$A:$D,2,FALSE),IF($E882="","","Not in HS Info"))</f>
        <v/>
      </c>
      <c r="B882" s="6" t="str">
        <f>IFERROR(VLOOKUP($C882, 'SLCC Student'!$H:$R, 11, FALSE), IF($E882="", "",  "Not yet admitted"))</f>
        <v/>
      </c>
      <c r="C882" s="5" t="str">
        <f>IFERROR(VLOOKUP($E882,'SLCC Student'!$A:$R,8,FALSE), IF($E882="", "", "Not yet admitted"))</f>
        <v/>
      </c>
      <c r="D882" s="5" t="str">
        <f>IFERROR(VLOOKUP($E882, 'HS Info'!$A:$D, 3, FALSE), IF($E882="", "",  "Not in HS Info"))</f>
        <v/>
      </c>
      <c r="E882" t="str">
        <f>IF(ISBLANK('HS Info'!A881), "", 'HS Info'!A881)</f>
        <v/>
      </c>
      <c r="F882" s="5" t="str">
        <f>IFERROR(VLOOKUP($E882, 'HS Info'!$A:$D, 4, FALSE), IF($E882="", "", "Not in HS Info"))</f>
        <v/>
      </c>
      <c r="G882" t="str">
        <f>IF(_xlfn.MAXIFS(ACT!$K:$K, ACT!$B:$B, 'Vetting Master'!$C882)&gt;0, _xlfn.MAXIFS(ACT!$K:$K, ACT!$B:$B, 'Vetting Master'!$C882), IF($E882="", "", 0))</f>
        <v/>
      </c>
      <c r="H882" t="str">
        <f>IF(_xlfn.MAXIFS(ACT!$J:$J, ACT!$B:$B, 'Vetting Master'!$C882)&gt;0, _xlfn.MAXIFS(ACT!$J:$J, ACT!$B:$B, 'Vetting Master'!$C882), IF($E882="", "", 0))</f>
        <v/>
      </c>
      <c r="I882" t="str">
        <f>IF(_xlfn.MAXIFS('SLCC Placement'!K:K, 'SLCC Placement'!B:B, 'Vetting Master'!$C882)&gt;0, _xlfn.MAXIFS('SLCC Placement'!K:K, 'SLCC Placement'!B:B, 'Vetting Master'!$C882), IF($E882="", "", 0))</f>
        <v/>
      </c>
      <c r="J882" t="str">
        <f>IF(_xlfn.MAXIFS('SLCC Placement'!J:J, 'SLCC Placement'!B:B, 'Vetting Master'!$C882)&gt;0, _xlfn.MAXIFS('SLCC Placement'!J:J, 'SLCC Placement'!B:B, 'Vetting Master'!$C882), IF($E882="", "", 0))</f>
        <v/>
      </c>
      <c r="K882" s="5" t="str">
        <f>IFERROR(IF(AND(MATCH(C882,'AP Credit'!B:B,0)&gt;0, MATCH("ENGL 1010",'AP Credit'!J:J,0)&gt;0),"Yes","No"), IF($E882="", " ", "No"))</f>
        <v xml:space="preserve"> </v>
      </c>
      <c r="L882" s="11" t="str" cm="1">
        <f t="array" ref="L882">IF($E882="", "", _xlfn.IFNA(_xlfn.IFS( J882&gt;599,  "1210 - Verify C or Better",  AND(J882&gt;499, OR(I882&gt;13, G882&gt;17)), "1060 - Verify C or Better", AND( OR(G882&gt;17, I882&gt;13), OR(H882&gt;22, J882&gt;399)), "1050 - Verify C or Better", OR( H882&gt;21, J882&gt;299), "1010/1030/1040", OR( H882&gt;19, J882&gt;299), "1010/1030", OR( H882&gt;18, J882&gt;299), "1030"), "Verify C or better in Secondary Math 1,2,3"))</f>
        <v/>
      </c>
      <c r="M882" s="4" t="str">
        <f>IFERROR(VLOOKUP($E882, 'HS Info'!$A:$E, 5, FALSE), IF($E882="", "", "Not in HS Info"))</f>
        <v/>
      </c>
      <c r="N882" s="5" t="str">
        <f>IFERROR(VLOOKUP($C882,Holds!$C:$K, 2, FALSE), IF($E882="", "", 0))</f>
        <v/>
      </c>
      <c r="O882" s="7" t="str">
        <f>IF($E882="", "", _xlfn.XLOOKUP(C882, 'SLCC Student'!H:H, 'SLCC Student'!P:P, "Not Found", 0, 1))</f>
        <v/>
      </c>
      <c r="P882" s="5" t="str">
        <f>IFERROR(VLOOKUP($E882, 'SLCC Student'!$A:$Q, 10, FALSE), IF($E882="", "", "Not Admitted"))</f>
        <v/>
      </c>
      <c r="Q882" s="5" t="str">
        <f>IFERROR(VLOOKUP($E882,'SLCC Student'!$A:$Q,12,FALSE),IF($E882="","", "NotAdmitted"))</f>
        <v/>
      </c>
    </row>
    <row r="883" spans="1:17" x14ac:dyDescent="0.2">
      <c r="A883" s="5" t="str">
        <f>IFERROR(VLOOKUP($E883,'HS Info'!$A:$D,2,FALSE),IF($E883="","","Not in HS Info"))</f>
        <v/>
      </c>
      <c r="B883" s="6" t="str">
        <f>IFERROR(VLOOKUP($C883, 'SLCC Student'!$H:$R, 11, FALSE), IF($E883="", "",  "Not yet admitted"))</f>
        <v/>
      </c>
      <c r="C883" s="5" t="str">
        <f>IFERROR(VLOOKUP($E883,'SLCC Student'!$A:$R,8,FALSE), IF($E883="", "", "Not yet admitted"))</f>
        <v/>
      </c>
      <c r="D883" s="5" t="str">
        <f>IFERROR(VLOOKUP($E883, 'HS Info'!$A:$D, 3, FALSE), IF($E883="", "",  "Not in HS Info"))</f>
        <v/>
      </c>
      <c r="E883" t="str">
        <f>IF(ISBLANK('HS Info'!A882), "", 'HS Info'!A882)</f>
        <v/>
      </c>
      <c r="F883" s="5" t="str">
        <f>IFERROR(VLOOKUP($E883, 'HS Info'!$A:$D, 4, FALSE), IF($E883="", "", "Not in HS Info"))</f>
        <v/>
      </c>
      <c r="G883" t="str">
        <f>IF(_xlfn.MAXIFS(ACT!$K:$K, ACT!$B:$B, 'Vetting Master'!$C883)&gt;0, _xlfn.MAXIFS(ACT!$K:$K, ACT!$B:$B, 'Vetting Master'!$C883), IF($E883="", "", 0))</f>
        <v/>
      </c>
      <c r="H883" t="str">
        <f>IF(_xlfn.MAXIFS(ACT!$J:$J, ACT!$B:$B, 'Vetting Master'!$C883)&gt;0, _xlfn.MAXIFS(ACT!$J:$J, ACT!$B:$B, 'Vetting Master'!$C883), IF($E883="", "", 0))</f>
        <v/>
      </c>
      <c r="I883" t="str">
        <f>IF(_xlfn.MAXIFS('SLCC Placement'!K:K, 'SLCC Placement'!B:B, 'Vetting Master'!$C883)&gt;0, _xlfn.MAXIFS('SLCC Placement'!K:K, 'SLCC Placement'!B:B, 'Vetting Master'!$C883), IF($E883="", "", 0))</f>
        <v/>
      </c>
      <c r="J883" t="str">
        <f>IF(_xlfn.MAXIFS('SLCC Placement'!J:J, 'SLCC Placement'!B:B, 'Vetting Master'!$C883)&gt;0, _xlfn.MAXIFS('SLCC Placement'!J:J, 'SLCC Placement'!B:B, 'Vetting Master'!$C883), IF($E883="", "", 0))</f>
        <v/>
      </c>
      <c r="K883" s="5" t="str">
        <f>IFERROR(IF(AND(MATCH(C883,'AP Credit'!B:B,0)&gt;0, MATCH("ENGL 1010",'AP Credit'!J:J,0)&gt;0),"Yes","No"), IF($E883="", " ", "No"))</f>
        <v xml:space="preserve"> </v>
      </c>
      <c r="L883" s="11" t="str" cm="1">
        <f t="array" ref="L883">IF($E883="", "", _xlfn.IFNA(_xlfn.IFS( J883&gt;599,  "1210 - Verify C or Better",  AND(J883&gt;499, OR(I883&gt;13, G883&gt;17)), "1060 - Verify C or Better", AND( OR(G883&gt;17, I883&gt;13), OR(H883&gt;22, J883&gt;399)), "1050 - Verify C or Better", OR( H883&gt;21, J883&gt;299), "1010/1030/1040", OR( H883&gt;19, J883&gt;299), "1010/1030", OR( H883&gt;18, J883&gt;299), "1030"), "Verify C or better in Secondary Math 1,2,3"))</f>
        <v/>
      </c>
      <c r="M883" s="4" t="str">
        <f>IFERROR(VLOOKUP($E883, 'HS Info'!$A:$E, 5, FALSE), IF($E883="", "", "Not in HS Info"))</f>
        <v/>
      </c>
      <c r="N883" s="5" t="str">
        <f>IFERROR(VLOOKUP($C883,Holds!$C:$K, 2, FALSE), IF($E883="", "", 0))</f>
        <v/>
      </c>
      <c r="O883" s="7" t="str">
        <f>IF($E883="", "", _xlfn.XLOOKUP(C883, 'SLCC Student'!H:H, 'SLCC Student'!P:P, "Not Found", 0, 1))</f>
        <v/>
      </c>
      <c r="P883" s="5" t="str">
        <f>IFERROR(VLOOKUP($E883, 'SLCC Student'!$A:$Q, 10, FALSE), IF($E883="", "", "Not Admitted"))</f>
        <v/>
      </c>
      <c r="Q883" s="5" t="str">
        <f>IFERROR(VLOOKUP($E883,'SLCC Student'!$A:$Q,12,FALSE),IF($E883="","", "NotAdmitted"))</f>
        <v/>
      </c>
    </row>
    <row r="884" spans="1:17" x14ac:dyDescent="0.2">
      <c r="A884" s="5" t="str">
        <f>IFERROR(VLOOKUP($E884,'HS Info'!$A:$D,2,FALSE),IF($E884="","","Not in HS Info"))</f>
        <v/>
      </c>
      <c r="B884" s="6" t="str">
        <f>IFERROR(VLOOKUP($C884, 'SLCC Student'!$H:$R, 11, FALSE), IF($E884="", "",  "Not yet admitted"))</f>
        <v/>
      </c>
      <c r="C884" s="5" t="str">
        <f>IFERROR(VLOOKUP($E884,'SLCC Student'!$A:$R,8,FALSE), IF($E884="", "", "Not yet admitted"))</f>
        <v/>
      </c>
      <c r="D884" s="5" t="str">
        <f>IFERROR(VLOOKUP($E884, 'HS Info'!$A:$D, 3, FALSE), IF($E884="", "",  "Not in HS Info"))</f>
        <v/>
      </c>
      <c r="E884" t="str">
        <f>IF(ISBLANK('HS Info'!A883), "", 'HS Info'!A883)</f>
        <v/>
      </c>
      <c r="F884" s="5" t="str">
        <f>IFERROR(VLOOKUP($E884, 'HS Info'!$A:$D, 4, FALSE), IF($E884="", "", "Not in HS Info"))</f>
        <v/>
      </c>
      <c r="G884" t="str">
        <f>IF(_xlfn.MAXIFS(ACT!$K:$K, ACT!$B:$B, 'Vetting Master'!$C884)&gt;0, _xlfn.MAXIFS(ACT!$K:$K, ACT!$B:$B, 'Vetting Master'!$C884), IF($E884="", "", 0))</f>
        <v/>
      </c>
      <c r="H884" t="str">
        <f>IF(_xlfn.MAXIFS(ACT!$J:$J, ACT!$B:$B, 'Vetting Master'!$C884)&gt;0, _xlfn.MAXIFS(ACT!$J:$J, ACT!$B:$B, 'Vetting Master'!$C884), IF($E884="", "", 0))</f>
        <v/>
      </c>
      <c r="I884" t="str">
        <f>IF(_xlfn.MAXIFS('SLCC Placement'!K:K, 'SLCC Placement'!B:B, 'Vetting Master'!$C884)&gt;0, _xlfn.MAXIFS('SLCC Placement'!K:K, 'SLCC Placement'!B:B, 'Vetting Master'!$C884), IF($E884="", "", 0))</f>
        <v/>
      </c>
      <c r="J884" t="str">
        <f>IF(_xlfn.MAXIFS('SLCC Placement'!J:J, 'SLCC Placement'!B:B, 'Vetting Master'!$C884)&gt;0, _xlfn.MAXIFS('SLCC Placement'!J:J, 'SLCC Placement'!B:B, 'Vetting Master'!$C884), IF($E884="", "", 0))</f>
        <v/>
      </c>
      <c r="K884" s="5" t="str">
        <f>IFERROR(IF(AND(MATCH(C884,'AP Credit'!B:B,0)&gt;0, MATCH("ENGL 1010",'AP Credit'!J:J,0)&gt;0),"Yes","No"), IF($E884="", " ", "No"))</f>
        <v xml:space="preserve"> </v>
      </c>
      <c r="L884" s="11" t="str" cm="1">
        <f t="array" ref="L884">IF($E884="", "", _xlfn.IFNA(_xlfn.IFS( J884&gt;599,  "1210 - Verify C or Better",  AND(J884&gt;499, OR(I884&gt;13, G884&gt;17)), "1060 - Verify C or Better", AND( OR(G884&gt;17, I884&gt;13), OR(H884&gt;22, J884&gt;399)), "1050 - Verify C or Better", OR( H884&gt;21, J884&gt;299), "1010/1030/1040", OR( H884&gt;19, J884&gt;299), "1010/1030", OR( H884&gt;18, J884&gt;299), "1030"), "Verify C or better in Secondary Math 1,2,3"))</f>
        <v/>
      </c>
      <c r="M884" s="4" t="str">
        <f>IFERROR(VLOOKUP($E884, 'HS Info'!$A:$E, 5, FALSE), IF($E884="", "", "Not in HS Info"))</f>
        <v/>
      </c>
      <c r="N884" s="5" t="str">
        <f>IFERROR(VLOOKUP($C884,Holds!$C:$K, 2, FALSE), IF($E884="", "", 0))</f>
        <v/>
      </c>
      <c r="O884" s="7" t="str">
        <f>IF($E884="", "", _xlfn.XLOOKUP(C884, 'SLCC Student'!H:H, 'SLCC Student'!P:P, "Not Found", 0, 1))</f>
        <v/>
      </c>
      <c r="P884" s="5" t="str">
        <f>IFERROR(VLOOKUP($E884, 'SLCC Student'!$A:$Q, 10, FALSE), IF($E884="", "", "Not Admitted"))</f>
        <v/>
      </c>
      <c r="Q884" s="5" t="str">
        <f>IFERROR(VLOOKUP($E884,'SLCC Student'!$A:$Q,12,FALSE),IF($E884="","", "NotAdmitted"))</f>
        <v/>
      </c>
    </row>
    <row r="885" spans="1:17" x14ac:dyDescent="0.2">
      <c r="A885" s="5" t="str">
        <f>IFERROR(VLOOKUP($E885,'HS Info'!$A:$D,2,FALSE),IF($E885="","","Not in HS Info"))</f>
        <v/>
      </c>
      <c r="B885" s="6" t="str">
        <f>IFERROR(VLOOKUP($C885, 'SLCC Student'!$H:$R, 11, FALSE), IF($E885="", "",  "Not yet admitted"))</f>
        <v/>
      </c>
      <c r="C885" s="5" t="str">
        <f>IFERROR(VLOOKUP($E885,'SLCC Student'!$A:$R,8,FALSE), IF($E885="", "", "Not yet admitted"))</f>
        <v/>
      </c>
      <c r="D885" s="5" t="str">
        <f>IFERROR(VLOOKUP($E885, 'HS Info'!$A:$D, 3, FALSE), IF($E885="", "",  "Not in HS Info"))</f>
        <v/>
      </c>
      <c r="E885" t="str">
        <f>IF(ISBLANK('HS Info'!A884), "", 'HS Info'!A884)</f>
        <v/>
      </c>
      <c r="F885" s="5" t="str">
        <f>IFERROR(VLOOKUP($E885, 'HS Info'!$A:$D, 4, FALSE), IF($E885="", "", "Not in HS Info"))</f>
        <v/>
      </c>
      <c r="G885" t="str">
        <f>IF(_xlfn.MAXIFS(ACT!$K:$K, ACT!$B:$B, 'Vetting Master'!$C885)&gt;0, _xlfn.MAXIFS(ACT!$K:$K, ACT!$B:$B, 'Vetting Master'!$C885), IF($E885="", "", 0))</f>
        <v/>
      </c>
      <c r="H885" t="str">
        <f>IF(_xlfn.MAXIFS(ACT!$J:$J, ACT!$B:$B, 'Vetting Master'!$C885)&gt;0, _xlfn.MAXIFS(ACT!$J:$J, ACT!$B:$B, 'Vetting Master'!$C885), IF($E885="", "", 0))</f>
        <v/>
      </c>
      <c r="I885" t="str">
        <f>IF(_xlfn.MAXIFS('SLCC Placement'!K:K, 'SLCC Placement'!B:B, 'Vetting Master'!$C885)&gt;0, _xlfn.MAXIFS('SLCC Placement'!K:K, 'SLCC Placement'!B:B, 'Vetting Master'!$C885), IF($E885="", "", 0))</f>
        <v/>
      </c>
      <c r="J885" t="str">
        <f>IF(_xlfn.MAXIFS('SLCC Placement'!J:J, 'SLCC Placement'!B:B, 'Vetting Master'!$C885)&gt;0, _xlfn.MAXIFS('SLCC Placement'!J:J, 'SLCC Placement'!B:B, 'Vetting Master'!$C885), IF($E885="", "", 0))</f>
        <v/>
      </c>
      <c r="K885" s="5" t="str">
        <f>IFERROR(IF(AND(MATCH(C885,'AP Credit'!B:B,0)&gt;0, MATCH("ENGL 1010",'AP Credit'!J:J,0)&gt;0),"Yes","No"), IF($E885="", " ", "No"))</f>
        <v xml:space="preserve"> </v>
      </c>
      <c r="L885" s="11" t="str" cm="1">
        <f t="array" ref="L885">IF($E885="", "", _xlfn.IFNA(_xlfn.IFS( J885&gt;599,  "1210 - Verify C or Better",  AND(J885&gt;499, OR(I885&gt;13, G885&gt;17)), "1060 - Verify C or Better", AND( OR(G885&gt;17, I885&gt;13), OR(H885&gt;22, J885&gt;399)), "1050 - Verify C or Better", OR( H885&gt;21, J885&gt;299), "1010/1030/1040", OR( H885&gt;19, J885&gt;299), "1010/1030", OR( H885&gt;18, J885&gt;299), "1030"), "Verify C or better in Secondary Math 1,2,3"))</f>
        <v/>
      </c>
      <c r="M885" s="4" t="str">
        <f>IFERROR(VLOOKUP($E885, 'HS Info'!$A:$E, 5, FALSE), IF($E885="", "", "Not in HS Info"))</f>
        <v/>
      </c>
      <c r="N885" s="5" t="str">
        <f>IFERROR(VLOOKUP($C885,Holds!$C:$K, 2, FALSE), IF($E885="", "", 0))</f>
        <v/>
      </c>
      <c r="O885" s="7" t="str">
        <f>IF($E885="", "", _xlfn.XLOOKUP(C885, 'SLCC Student'!H:H, 'SLCC Student'!P:P, "Not Found", 0, 1))</f>
        <v/>
      </c>
      <c r="P885" s="5" t="str">
        <f>IFERROR(VLOOKUP($E885, 'SLCC Student'!$A:$Q, 10, FALSE), IF($E885="", "", "Not Admitted"))</f>
        <v/>
      </c>
      <c r="Q885" s="5" t="str">
        <f>IFERROR(VLOOKUP($E885,'SLCC Student'!$A:$Q,12,FALSE),IF($E885="","", "NotAdmitted"))</f>
        <v/>
      </c>
    </row>
    <row r="886" spans="1:17" x14ac:dyDescent="0.2">
      <c r="A886" s="5" t="str">
        <f>IFERROR(VLOOKUP($E886,'HS Info'!$A:$D,2,FALSE),IF($E886="","","Not in HS Info"))</f>
        <v/>
      </c>
      <c r="B886" s="6" t="str">
        <f>IFERROR(VLOOKUP($C886, 'SLCC Student'!$H:$R, 11, FALSE), IF($E886="", "",  "Not yet admitted"))</f>
        <v/>
      </c>
      <c r="C886" s="5" t="str">
        <f>IFERROR(VLOOKUP($E886,'SLCC Student'!$A:$R,8,FALSE), IF($E886="", "", "Not yet admitted"))</f>
        <v/>
      </c>
      <c r="D886" s="5" t="str">
        <f>IFERROR(VLOOKUP($E886, 'HS Info'!$A:$D, 3, FALSE), IF($E886="", "",  "Not in HS Info"))</f>
        <v/>
      </c>
      <c r="E886" t="str">
        <f>IF(ISBLANK('HS Info'!A885), "", 'HS Info'!A885)</f>
        <v/>
      </c>
      <c r="F886" s="5" t="str">
        <f>IFERROR(VLOOKUP($E886, 'HS Info'!$A:$D, 4, FALSE), IF($E886="", "", "Not in HS Info"))</f>
        <v/>
      </c>
      <c r="G886" t="str">
        <f>IF(_xlfn.MAXIFS(ACT!$K:$K, ACT!$B:$B, 'Vetting Master'!$C886)&gt;0, _xlfn.MAXIFS(ACT!$K:$K, ACT!$B:$B, 'Vetting Master'!$C886), IF($E886="", "", 0))</f>
        <v/>
      </c>
      <c r="H886" t="str">
        <f>IF(_xlfn.MAXIFS(ACT!$J:$J, ACT!$B:$B, 'Vetting Master'!$C886)&gt;0, _xlfn.MAXIFS(ACT!$J:$J, ACT!$B:$B, 'Vetting Master'!$C886), IF($E886="", "", 0))</f>
        <v/>
      </c>
      <c r="I886" t="str">
        <f>IF(_xlfn.MAXIFS('SLCC Placement'!K:K, 'SLCC Placement'!B:B, 'Vetting Master'!$C886)&gt;0, _xlfn.MAXIFS('SLCC Placement'!K:K, 'SLCC Placement'!B:B, 'Vetting Master'!$C886), IF($E886="", "", 0))</f>
        <v/>
      </c>
      <c r="J886" t="str">
        <f>IF(_xlfn.MAXIFS('SLCC Placement'!J:J, 'SLCC Placement'!B:B, 'Vetting Master'!$C886)&gt;0, _xlfn.MAXIFS('SLCC Placement'!J:J, 'SLCC Placement'!B:B, 'Vetting Master'!$C886), IF($E886="", "", 0))</f>
        <v/>
      </c>
      <c r="K886" s="5" t="str">
        <f>IFERROR(IF(AND(MATCH(C886,'AP Credit'!B:B,0)&gt;0, MATCH("ENGL 1010",'AP Credit'!J:J,0)&gt;0),"Yes","No"), IF($E886="", " ", "No"))</f>
        <v xml:space="preserve"> </v>
      </c>
      <c r="L886" s="11" t="str" cm="1">
        <f t="array" ref="L886">IF($E886="", "", _xlfn.IFNA(_xlfn.IFS( J886&gt;599,  "1210 - Verify C or Better",  AND(J886&gt;499, OR(I886&gt;13, G886&gt;17)), "1060 - Verify C or Better", AND( OR(G886&gt;17, I886&gt;13), OR(H886&gt;22, J886&gt;399)), "1050 - Verify C or Better", OR( H886&gt;21, J886&gt;299), "1010/1030/1040", OR( H886&gt;19, J886&gt;299), "1010/1030", OR( H886&gt;18, J886&gt;299), "1030"), "Verify C or better in Secondary Math 1,2,3"))</f>
        <v/>
      </c>
      <c r="M886" s="4" t="str">
        <f>IFERROR(VLOOKUP($E886, 'HS Info'!$A:$E, 5, FALSE), IF($E886="", "", "Not in HS Info"))</f>
        <v/>
      </c>
      <c r="N886" s="5" t="str">
        <f>IFERROR(VLOOKUP($C886,Holds!$C:$K, 2, FALSE), IF($E886="", "", 0))</f>
        <v/>
      </c>
      <c r="O886" s="7" t="str">
        <f>IF($E886="", "", _xlfn.XLOOKUP(C886, 'SLCC Student'!H:H, 'SLCC Student'!P:P, "Not Found", 0, 1))</f>
        <v/>
      </c>
      <c r="P886" s="5" t="str">
        <f>IFERROR(VLOOKUP($E886, 'SLCC Student'!$A:$Q, 10, FALSE), IF($E886="", "", "Not Admitted"))</f>
        <v/>
      </c>
      <c r="Q886" s="5" t="str">
        <f>IFERROR(VLOOKUP($E886,'SLCC Student'!$A:$Q,12,FALSE),IF($E886="","", "NotAdmitted"))</f>
        <v/>
      </c>
    </row>
    <row r="887" spans="1:17" x14ac:dyDescent="0.2">
      <c r="A887" s="5" t="str">
        <f>IFERROR(VLOOKUP($E887,'HS Info'!$A:$D,2,FALSE),IF($E887="","","Not in HS Info"))</f>
        <v/>
      </c>
      <c r="B887" s="6" t="str">
        <f>IFERROR(VLOOKUP($C887, 'SLCC Student'!$H:$R, 11, FALSE), IF($E887="", "",  "Not yet admitted"))</f>
        <v/>
      </c>
      <c r="C887" s="5" t="str">
        <f>IFERROR(VLOOKUP($E887,'SLCC Student'!$A:$R,8,FALSE), IF($E887="", "", "Not yet admitted"))</f>
        <v/>
      </c>
      <c r="D887" s="5" t="str">
        <f>IFERROR(VLOOKUP($E887, 'HS Info'!$A:$D, 3, FALSE), IF($E887="", "",  "Not in HS Info"))</f>
        <v/>
      </c>
      <c r="E887" t="str">
        <f>IF(ISBLANK('HS Info'!A886), "", 'HS Info'!A886)</f>
        <v/>
      </c>
      <c r="F887" s="5" t="str">
        <f>IFERROR(VLOOKUP($E887, 'HS Info'!$A:$D, 4, FALSE), IF($E887="", "", "Not in HS Info"))</f>
        <v/>
      </c>
      <c r="G887" t="str">
        <f>IF(_xlfn.MAXIFS(ACT!$K:$K, ACT!$B:$B, 'Vetting Master'!$C887)&gt;0, _xlfn.MAXIFS(ACT!$K:$K, ACT!$B:$B, 'Vetting Master'!$C887), IF($E887="", "", 0))</f>
        <v/>
      </c>
      <c r="H887" t="str">
        <f>IF(_xlfn.MAXIFS(ACT!$J:$J, ACT!$B:$B, 'Vetting Master'!$C887)&gt;0, _xlfn.MAXIFS(ACT!$J:$J, ACT!$B:$B, 'Vetting Master'!$C887), IF($E887="", "", 0))</f>
        <v/>
      </c>
      <c r="I887" t="str">
        <f>IF(_xlfn.MAXIFS('SLCC Placement'!K:K, 'SLCC Placement'!B:B, 'Vetting Master'!$C887)&gt;0, _xlfn.MAXIFS('SLCC Placement'!K:K, 'SLCC Placement'!B:B, 'Vetting Master'!$C887), IF($E887="", "", 0))</f>
        <v/>
      </c>
      <c r="J887" t="str">
        <f>IF(_xlfn.MAXIFS('SLCC Placement'!J:J, 'SLCC Placement'!B:B, 'Vetting Master'!$C887)&gt;0, _xlfn.MAXIFS('SLCC Placement'!J:J, 'SLCC Placement'!B:B, 'Vetting Master'!$C887), IF($E887="", "", 0))</f>
        <v/>
      </c>
      <c r="K887" s="5" t="str">
        <f>IFERROR(IF(AND(MATCH(C887,'AP Credit'!B:B,0)&gt;0, MATCH("ENGL 1010",'AP Credit'!J:J,0)&gt;0),"Yes","No"), IF($E887="", " ", "No"))</f>
        <v xml:space="preserve"> </v>
      </c>
      <c r="L887" s="11" t="str" cm="1">
        <f t="array" ref="L887">IF($E887="", "", _xlfn.IFNA(_xlfn.IFS( J887&gt;599,  "1210 - Verify C or Better",  AND(J887&gt;499, OR(I887&gt;13, G887&gt;17)), "1060 - Verify C or Better", AND( OR(G887&gt;17, I887&gt;13), OR(H887&gt;22, J887&gt;399)), "1050 - Verify C or Better", OR( H887&gt;21, J887&gt;299), "1010/1030/1040", OR( H887&gt;19, J887&gt;299), "1010/1030", OR( H887&gt;18, J887&gt;299), "1030"), "Verify C or better in Secondary Math 1,2,3"))</f>
        <v/>
      </c>
      <c r="M887" s="4" t="str">
        <f>IFERROR(VLOOKUP($E887, 'HS Info'!$A:$E, 5, FALSE), IF($E887="", "", "Not in HS Info"))</f>
        <v/>
      </c>
      <c r="N887" s="5" t="str">
        <f>IFERROR(VLOOKUP($C887,Holds!$C:$K, 2, FALSE), IF($E887="", "", 0))</f>
        <v/>
      </c>
      <c r="O887" s="7" t="str">
        <f>IF($E887="", "", _xlfn.XLOOKUP(C887, 'SLCC Student'!H:H, 'SLCC Student'!P:P, "Not Found", 0, 1))</f>
        <v/>
      </c>
      <c r="P887" s="5" t="str">
        <f>IFERROR(VLOOKUP($E887, 'SLCC Student'!$A:$Q, 10, FALSE), IF($E887="", "", "Not Admitted"))</f>
        <v/>
      </c>
      <c r="Q887" s="5" t="str">
        <f>IFERROR(VLOOKUP($E887,'SLCC Student'!$A:$Q,12,FALSE),IF($E887="","", "NotAdmitted"))</f>
        <v/>
      </c>
    </row>
    <row r="888" spans="1:17" x14ac:dyDescent="0.2">
      <c r="A888" s="5" t="str">
        <f>IFERROR(VLOOKUP($E888,'HS Info'!$A:$D,2,FALSE),IF($E888="","","Not in HS Info"))</f>
        <v/>
      </c>
      <c r="B888" s="6" t="str">
        <f>IFERROR(VLOOKUP($C888, 'SLCC Student'!$H:$R, 11, FALSE), IF($E888="", "",  "Not yet admitted"))</f>
        <v/>
      </c>
      <c r="C888" s="5" t="str">
        <f>IFERROR(VLOOKUP($E888,'SLCC Student'!$A:$R,8,FALSE), IF($E888="", "", "Not yet admitted"))</f>
        <v/>
      </c>
      <c r="D888" s="5" t="str">
        <f>IFERROR(VLOOKUP($E888, 'HS Info'!$A:$D, 3, FALSE), IF($E888="", "",  "Not in HS Info"))</f>
        <v/>
      </c>
      <c r="E888" t="str">
        <f>IF(ISBLANK('HS Info'!A887), "", 'HS Info'!A887)</f>
        <v/>
      </c>
      <c r="F888" s="5" t="str">
        <f>IFERROR(VLOOKUP($E888, 'HS Info'!$A:$D, 4, FALSE), IF($E888="", "", "Not in HS Info"))</f>
        <v/>
      </c>
      <c r="G888" t="str">
        <f>IF(_xlfn.MAXIFS(ACT!$K:$K, ACT!$B:$B, 'Vetting Master'!$C888)&gt;0, _xlfn.MAXIFS(ACT!$K:$K, ACT!$B:$B, 'Vetting Master'!$C888), IF($E888="", "", 0))</f>
        <v/>
      </c>
      <c r="H888" t="str">
        <f>IF(_xlfn.MAXIFS(ACT!$J:$J, ACT!$B:$B, 'Vetting Master'!$C888)&gt;0, _xlfn.MAXIFS(ACT!$J:$J, ACT!$B:$B, 'Vetting Master'!$C888), IF($E888="", "", 0))</f>
        <v/>
      </c>
      <c r="I888" t="str">
        <f>IF(_xlfn.MAXIFS('SLCC Placement'!K:K, 'SLCC Placement'!B:B, 'Vetting Master'!$C888)&gt;0, _xlfn.MAXIFS('SLCC Placement'!K:K, 'SLCC Placement'!B:B, 'Vetting Master'!$C888), IF($E888="", "", 0))</f>
        <v/>
      </c>
      <c r="J888" t="str">
        <f>IF(_xlfn.MAXIFS('SLCC Placement'!J:J, 'SLCC Placement'!B:B, 'Vetting Master'!$C888)&gt;0, _xlfn.MAXIFS('SLCC Placement'!J:J, 'SLCC Placement'!B:B, 'Vetting Master'!$C888), IF($E888="", "", 0))</f>
        <v/>
      </c>
      <c r="K888" s="5" t="str">
        <f>IFERROR(IF(AND(MATCH(C888,'AP Credit'!B:B,0)&gt;0, MATCH("ENGL 1010",'AP Credit'!J:J,0)&gt;0),"Yes","No"), IF($E888="", " ", "No"))</f>
        <v xml:space="preserve"> </v>
      </c>
      <c r="L888" s="11" t="str" cm="1">
        <f t="array" ref="L888">IF($E888="", "", _xlfn.IFNA(_xlfn.IFS( J888&gt;599,  "1210 - Verify C or Better",  AND(J888&gt;499, OR(I888&gt;13, G888&gt;17)), "1060 - Verify C or Better", AND( OR(G888&gt;17, I888&gt;13), OR(H888&gt;22, J888&gt;399)), "1050 - Verify C or Better", OR( H888&gt;21, J888&gt;299), "1010/1030/1040", OR( H888&gt;19, J888&gt;299), "1010/1030", OR( H888&gt;18, J888&gt;299), "1030"), "Verify C or better in Secondary Math 1,2,3"))</f>
        <v/>
      </c>
      <c r="M888" s="4" t="str">
        <f>IFERROR(VLOOKUP($E888, 'HS Info'!$A:$E, 5, FALSE), IF($E888="", "", "Not in HS Info"))</f>
        <v/>
      </c>
      <c r="N888" s="5" t="str">
        <f>IFERROR(VLOOKUP($C888,Holds!$C:$K, 2, FALSE), IF($E888="", "", 0))</f>
        <v/>
      </c>
      <c r="O888" s="7" t="str">
        <f>IF($E888="", "", _xlfn.XLOOKUP(C888, 'SLCC Student'!H:H, 'SLCC Student'!P:P, "Not Found", 0, 1))</f>
        <v/>
      </c>
      <c r="P888" s="5" t="str">
        <f>IFERROR(VLOOKUP($E888, 'SLCC Student'!$A:$Q, 10, FALSE), IF($E888="", "", "Not Admitted"))</f>
        <v/>
      </c>
      <c r="Q888" s="5" t="str">
        <f>IFERROR(VLOOKUP($E888,'SLCC Student'!$A:$Q,12,FALSE),IF($E888="","", "NotAdmitted"))</f>
        <v/>
      </c>
    </row>
    <row r="889" spans="1:17" x14ac:dyDescent="0.2">
      <c r="A889" s="5" t="str">
        <f>IFERROR(VLOOKUP($E889,'HS Info'!$A:$D,2,FALSE),IF($E889="","","Not in HS Info"))</f>
        <v/>
      </c>
      <c r="B889" s="6" t="str">
        <f>IFERROR(VLOOKUP($C889, 'SLCC Student'!$H:$R, 11, FALSE), IF($E889="", "",  "Not yet admitted"))</f>
        <v/>
      </c>
      <c r="C889" s="5" t="str">
        <f>IFERROR(VLOOKUP($E889,'SLCC Student'!$A:$R,8,FALSE), IF($E889="", "", "Not yet admitted"))</f>
        <v/>
      </c>
      <c r="D889" s="5" t="str">
        <f>IFERROR(VLOOKUP($E889, 'HS Info'!$A:$D, 3, FALSE), IF($E889="", "",  "Not in HS Info"))</f>
        <v/>
      </c>
      <c r="E889" t="str">
        <f>IF(ISBLANK('HS Info'!A888), "", 'HS Info'!A888)</f>
        <v/>
      </c>
      <c r="F889" s="5" t="str">
        <f>IFERROR(VLOOKUP($E889, 'HS Info'!$A:$D, 4, FALSE), IF($E889="", "", "Not in HS Info"))</f>
        <v/>
      </c>
      <c r="G889" t="str">
        <f>IF(_xlfn.MAXIFS(ACT!$K:$K, ACT!$B:$B, 'Vetting Master'!$C889)&gt;0, _xlfn.MAXIFS(ACT!$K:$K, ACT!$B:$B, 'Vetting Master'!$C889), IF($E889="", "", 0))</f>
        <v/>
      </c>
      <c r="H889" t="str">
        <f>IF(_xlfn.MAXIFS(ACT!$J:$J, ACT!$B:$B, 'Vetting Master'!$C889)&gt;0, _xlfn.MAXIFS(ACT!$J:$J, ACT!$B:$B, 'Vetting Master'!$C889), IF($E889="", "", 0))</f>
        <v/>
      </c>
      <c r="I889" t="str">
        <f>IF(_xlfn.MAXIFS('SLCC Placement'!K:K, 'SLCC Placement'!B:B, 'Vetting Master'!$C889)&gt;0, _xlfn.MAXIFS('SLCC Placement'!K:K, 'SLCC Placement'!B:B, 'Vetting Master'!$C889), IF($E889="", "", 0))</f>
        <v/>
      </c>
      <c r="J889" t="str">
        <f>IF(_xlfn.MAXIFS('SLCC Placement'!J:J, 'SLCC Placement'!B:B, 'Vetting Master'!$C889)&gt;0, _xlfn.MAXIFS('SLCC Placement'!J:J, 'SLCC Placement'!B:B, 'Vetting Master'!$C889), IF($E889="", "", 0))</f>
        <v/>
      </c>
      <c r="K889" s="5" t="str">
        <f>IFERROR(IF(AND(MATCH(C889,'AP Credit'!B:B,0)&gt;0, MATCH("ENGL 1010",'AP Credit'!J:J,0)&gt;0),"Yes","No"), IF($E889="", " ", "No"))</f>
        <v xml:space="preserve"> </v>
      </c>
      <c r="L889" s="11" t="str" cm="1">
        <f t="array" ref="L889">IF($E889="", "", _xlfn.IFNA(_xlfn.IFS( J889&gt;599,  "1210 - Verify C or Better",  AND(J889&gt;499, OR(I889&gt;13, G889&gt;17)), "1060 - Verify C or Better", AND( OR(G889&gt;17, I889&gt;13), OR(H889&gt;22, J889&gt;399)), "1050 - Verify C or Better", OR( H889&gt;21, J889&gt;299), "1010/1030/1040", OR( H889&gt;19, J889&gt;299), "1010/1030", OR( H889&gt;18, J889&gt;299), "1030"), "Verify C or better in Secondary Math 1,2,3"))</f>
        <v/>
      </c>
      <c r="M889" s="4" t="str">
        <f>IFERROR(VLOOKUP($E889, 'HS Info'!$A:$E, 5, FALSE), IF($E889="", "", "Not in HS Info"))</f>
        <v/>
      </c>
      <c r="N889" s="5" t="str">
        <f>IFERROR(VLOOKUP($C889,Holds!$C:$K, 2, FALSE), IF($E889="", "", 0))</f>
        <v/>
      </c>
      <c r="O889" s="7" t="str">
        <f>IF($E889="", "", _xlfn.XLOOKUP(C889, 'SLCC Student'!H:H, 'SLCC Student'!P:P, "Not Found", 0, 1))</f>
        <v/>
      </c>
      <c r="P889" s="5" t="str">
        <f>IFERROR(VLOOKUP($E889, 'SLCC Student'!$A:$Q, 10, FALSE), IF($E889="", "", "Not Admitted"))</f>
        <v/>
      </c>
      <c r="Q889" s="5" t="str">
        <f>IFERROR(VLOOKUP($E889,'SLCC Student'!$A:$Q,12,FALSE),IF($E889="","", "NotAdmitted"))</f>
        <v/>
      </c>
    </row>
    <row r="890" spans="1:17" x14ac:dyDescent="0.2">
      <c r="A890" s="5" t="str">
        <f>IFERROR(VLOOKUP($E890,'HS Info'!$A:$D,2,FALSE),IF($E890="","","Not in HS Info"))</f>
        <v/>
      </c>
      <c r="B890" s="6" t="str">
        <f>IFERROR(VLOOKUP($C890, 'SLCC Student'!$H:$R, 11, FALSE), IF($E890="", "",  "Not yet admitted"))</f>
        <v/>
      </c>
      <c r="C890" s="5" t="str">
        <f>IFERROR(VLOOKUP($E890,'SLCC Student'!$A:$R,8,FALSE), IF($E890="", "", "Not yet admitted"))</f>
        <v/>
      </c>
      <c r="D890" s="5" t="str">
        <f>IFERROR(VLOOKUP($E890, 'HS Info'!$A:$D, 3, FALSE), IF($E890="", "",  "Not in HS Info"))</f>
        <v/>
      </c>
      <c r="E890" t="str">
        <f>IF(ISBLANK('HS Info'!A889), "", 'HS Info'!A889)</f>
        <v/>
      </c>
      <c r="F890" s="5" t="str">
        <f>IFERROR(VLOOKUP($E890, 'HS Info'!$A:$D, 4, FALSE), IF($E890="", "", "Not in HS Info"))</f>
        <v/>
      </c>
      <c r="G890" t="str">
        <f>IF(_xlfn.MAXIFS(ACT!$K:$K, ACT!$B:$B, 'Vetting Master'!$C890)&gt;0, _xlfn.MAXIFS(ACT!$K:$K, ACT!$B:$B, 'Vetting Master'!$C890), IF($E890="", "", 0))</f>
        <v/>
      </c>
      <c r="H890" t="str">
        <f>IF(_xlfn.MAXIFS(ACT!$J:$J, ACT!$B:$B, 'Vetting Master'!$C890)&gt;0, _xlfn.MAXIFS(ACT!$J:$J, ACT!$B:$B, 'Vetting Master'!$C890), IF($E890="", "", 0))</f>
        <v/>
      </c>
      <c r="I890" t="str">
        <f>IF(_xlfn.MAXIFS('SLCC Placement'!K:K, 'SLCC Placement'!B:B, 'Vetting Master'!$C890)&gt;0, _xlfn.MAXIFS('SLCC Placement'!K:K, 'SLCC Placement'!B:B, 'Vetting Master'!$C890), IF($E890="", "", 0))</f>
        <v/>
      </c>
      <c r="J890" t="str">
        <f>IF(_xlfn.MAXIFS('SLCC Placement'!J:J, 'SLCC Placement'!B:B, 'Vetting Master'!$C890)&gt;0, _xlfn.MAXIFS('SLCC Placement'!J:J, 'SLCC Placement'!B:B, 'Vetting Master'!$C890), IF($E890="", "", 0))</f>
        <v/>
      </c>
      <c r="K890" s="5" t="str">
        <f>IFERROR(IF(AND(MATCH(C890,'AP Credit'!B:B,0)&gt;0, MATCH("ENGL 1010",'AP Credit'!J:J,0)&gt;0),"Yes","No"), IF($E890="", " ", "No"))</f>
        <v xml:space="preserve"> </v>
      </c>
      <c r="L890" s="11" t="str" cm="1">
        <f t="array" ref="L890">IF($E890="", "", _xlfn.IFNA(_xlfn.IFS( J890&gt;599,  "1210 - Verify C or Better",  AND(J890&gt;499, OR(I890&gt;13, G890&gt;17)), "1060 - Verify C or Better", AND( OR(G890&gt;17, I890&gt;13), OR(H890&gt;22, J890&gt;399)), "1050 - Verify C or Better", OR( H890&gt;21, J890&gt;299), "1010/1030/1040", OR( H890&gt;19, J890&gt;299), "1010/1030", OR( H890&gt;18, J890&gt;299), "1030"), "Verify C or better in Secondary Math 1,2,3"))</f>
        <v/>
      </c>
      <c r="M890" s="4" t="str">
        <f>IFERROR(VLOOKUP($E890, 'HS Info'!$A:$E, 5, FALSE), IF($E890="", "", "Not in HS Info"))</f>
        <v/>
      </c>
      <c r="N890" s="5" t="str">
        <f>IFERROR(VLOOKUP($C890,Holds!$C:$K, 2, FALSE), IF($E890="", "", 0))</f>
        <v/>
      </c>
      <c r="O890" s="7" t="str">
        <f>IF($E890="", "", _xlfn.XLOOKUP(C890, 'SLCC Student'!H:H, 'SLCC Student'!P:P, "Not Found", 0, 1))</f>
        <v/>
      </c>
      <c r="P890" s="5" t="str">
        <f>IFERROR(VLOOKUP($E890, 'SLCC Student'!$A:$Q, 10, FALSE), IF($E890="", "", "Not Admitted"))</f>
        <v/>
      </c>
      <c r="Q890" s="5" t="str">
        <f>IFERROR(VLOOKUP($E890,'SLCC Student'!$A:$Q,12,FALSE),IF($E890="","", "NotAdmitted"))</f>
        <v/>
      </c>
    </row>
    <row r="891" spans="1:17" x14ac:dyDescent="0.2">
      <c r="A891" s="5" t="str">
        <f>IFERROR(VLOOKUP($E891,'HS Info'!$A:$D,2,FALSE),IF($E891="","","Not in HS Info"))</f>
        <v/>
      </c>
      <c r="B891" s="6" t="str">
        <f>IFERROR(VLOOKUP($C891, 'SLCC Student'!$H:$R, 11, FALSE), IF($E891="", "",  "Not yet admitted"))</f>
        <v/>
      </c>
      <c r="C891" s="5" t="str">
        <f>IFERROR(VLOOKUP($E891,'SLCC Student'!$A:$R,8,FALSE), IF($E891="", "", "Not yet admitted"))</f>
        <v/>
      </c>
      <c r="D891" s="5" t="str">
        <f>IFERROR(VLOOKUP($E891, 'HS Info'!$A:$D, 3, FALSE), IF($E891="", "",  "Not in HS Info"))</f>
        <v/>
      </c>
      <c r="E891" t="str">
        <f>IF(ISBLANK('HS Info'!A890), "", 'HS Info'!A890)</f>
        <v/>
      </c>
      <c r="F891" s="5" t="str">
        <f>IFERROR(VLOOKUP($E891, 'HS Info'!$A:$D, 4, FALSE), IF($E891="", "", "Not in HS Info"))</f>
        <v/>
      </c>
      <c r="G891" t="str">
        <f>IF(_xlfn.MAXIFS(ACT!$K:$K, ACT!$B:$B, 'Vetting Master'!$C891)&gt;0, _xlfn.MAXIFS(ACT!$K:$K, ACT!$B:$B, 'Vetting Master'!$C891), IF($E891="", "", 0))</f>
        <v/>
      </c>
      <c r="H891" t="str">
        <f>IF(_xlfn.MAXIFS(ACT!$J:$J, ACT!$B:$B, 'Vetting Master'!$C891)&gt;0, _xlfn.MAXIFS(ACT!$J:$J, ACT!$B:$B, 'Vetting Master'!$C891), IF($E891="", "", 0))</f>
        <v/>
      </c>
      <c r="I891" t="str">
        <f>IF(_xlfn.MAXIFS('SLCC Placement'!K:K, 'SLCC Placement'!B:B, 'Vetting Master'!$C891)&gt;0, _xlfn.MAXIFS('SLCC Placement'!K:K, 'SLCC Placement'!B:B, 'Vetting Master'!$C891), IF($E891="", "", 0))</f>
        <v/>
      </c>
      <c r="J891" t="str">
        <f>IF(_xlfn.MAXIFS('SLCC Placement'!J:J, 'SLCC Placement'!B:B, 'Vetting Master'!$C891)&gt;0, _xlfn.MAXIFS('SLCC Placement'!J:J, 'SLCC Placement'!B:B, 'Vetting Master'!$C891), IF($E891="", "", 0))</f>
        <v/>
      </c>
      <c r="K891" s="5" t="str">
        <f>IFERROR(IF(AND(MATCH(C891,'AP Credit'!B:B,0)&gt;0, MATCH("ENGL 1010",'AP Credit'!J:J,0)&gt;0),"Yes","No"), IF($E891="", " ", "No"))</f>
        <v xml:space="preserve"> </v>
      </c>
      <c r="L891" s="11" t="str" cm="1">
        <f t="array" ref="L891">IF($E891="", "", _xlfn.IFNA(_xlfn.IFS( J891&gt;599,  "1210 - Verify C or Better",  AND(J891&gt;499, OR(I891&gt;13, G891&gt;17)), "1060 - Verify C or Better", AND( OR(G891&gt;17, I891&gt;13), OR(H891&gt;22, J891&gt;399)), "1050 - Verify C or Better", OR( H891&gt;21, J891&gt;299), "1010/1030/1040", OR( H891&gt;19, J891&gt;299), "1010/1030", OR( H891&gt;18, J891&gt;299), "1030"), "Verify C or better in Secondary Math 1,2,3"))</f>
        <v/>
      </c>
      <c r="M891" s="4" t="str">
        <f>IFERROR(VLOOKUP($E891, 'HS Info'!$A:$E, 5, FALSE), IF($E891="", "", "Not in HS Info"))</f>
        <v/>
      </c>
      <c r="N891" s="5" t="str">
        <f>IFERROR(VLOOKUP($C891,Holds!$C:$K, 2, FALSE), IF($E891="", "", 0))</f>
        <v/>
      </c>
      <c r="O891" s="7" t="str">
        <f>IF($E891="", "", _xlfn.XLOOKUP(C891, 'SLCC Student'!H:H, 'SLCC Student'!P:P, "Not Found", 0, 1))</f>
        <v/>
      </c>
      <c r="P891" s="5" t="str">
        <f>IFERROR(VLOOKUP($E891, 'SLCC Student'!$A:$Q, 10, FALSE), IF($E891="", "", "Not Admitted"))</f>
        <v/>
      </c>
      <c r="Q891" s="5" t="str">
        <f>IFERROR(VLOOKUP($E891,'SLCC Student'!$A:$Q,12,FALSE),IF($E891="","", "NotAdmitted"))</f>
        <v/>
      </c>
    </row>
    <row r="892" spans="1:17" x14ac:dyDescent="0.2">
      <c r="A892" s="5" t="str">
        <f>IFERROR(VLOOKUP($E892,'HS Info'!$A:$D,2,FALSE),IF($E892="","","Not in HS Info"))</f>
        <v/>
      </c>
      <c r="B892" s="6" t="str">
        <f>IFERROR(VLOOKUP($C892, 'SLCC Student'!$H:$R, 11, FALSE), IF($E892="", "",  "Not yet admitted"))</f>
        <v/>
      </c>
      <c r="C892" s="5" t="str">
        <f>IFERROR(VLOOKUP($E892,'SLCC Student'!$A:$R,8,FALSE), IF($E892="", "", "Not yet admitted"))</f>
        <v/>
      </c>
      <c r="D892" s="5" t="str">
        <f>IFERROR(VLOOKUP($E892, 'HS Info'!$A:$D, 3, FALSE), IF($E892="", "",  "Not in HS Info"))</f>
        <v/>
      </c>
      <c r="E892" t="str">
        <f>IF(ISBLANK('HS Info'!A891), "", 'HS Info'!A891)</f>
        <v/>
      </c>
      <c r="F892" s="5" t="str">
        <f>IFERROR(VLOOKUP($E892, 'HS Info'!$A:$D, 4, FALSE), IF($E892="", "", "Not in HS Info"))</f>
        <v/>
      </c>
      <c r="G892" t="str">
        <f>IF(_xlfn.MAXIFS(ACT!$K:$K, ACT!$B:$B, 'Vetting Master'!$C892)&gt;0, _xlfn.MAXIFS(ACT!$K:$K, ACT!$B:$B, 'Vetting Master'!$C892), IF($E892="", "", 0))</f>
        <v/>
      </c>
      <c r="H892" t="str">
        <f>IF(_xlfn.MAXIFS(ACT!$J:$J, ACT!$B:$B, 'Vetting Master'!$C892)&gt;0, _xlfn.MAXIFS(ACT!$J:$J, ACT!$B:$B, 'Vetting Master'!$C892), IF($E892="", "", 0))</f>
        <v/>
      </c>
      <c r="I892" t="str">
        <f>IF(_xlfn.MAXIFS('SLCC Placement'!K:K, 'SLCC Placement'!B:B, 'Vetting Master'!$C892)&gt;0, _xlfn.MAXIFS('SLCC Placement'!K:K, 'SLCC Placement'!B:B, 'Vetting Master'!$C892), IF($E892="", "", 0))</f>
        <v/>
      </c>
      <c r="J892" t="str">
        <f>IF(_xlfn.MAXIFS('SLCC Placement'!J:J, 'SLCC Placement'!B:B, 'Vetting Master'!$C892)&gt;0, _xlfn.MAXIFS('SLCC Placement'!J:J, 'SLCC Placement'!B:B, 'Vetting Master'!$C892), IF($E892="", "", 0))</f>
        <v/>
      </c>
      <c r="K892" s="5" t="str">
        <f>IFERROR(IF(AND(MATCH(C892,'AP Credit'!B:B,0)&gt;0, MATCH("ENGL 1010",'AP Credit'!J:J,0)&gt;0),"Yes","No"), IF($E892="", " ", "No"))</f>
        <v xml:space="preserve"> </v>
      </c>
      <c r="L892" s="11" t="str" cm="1">
        <f t="array" ref="L892">IF($E892="", "", _xlfn.IFNA(_xlfn.IFS( J892&gt;599,  "1210 - Verify C or Better",  AND(J892&gt;499, OR(I892&gt;13, G892&gt;17)), "1060 - Verify C or Better", AND( OR(G892&gt;17, I892&gt;13), OR(H892&gt;22, J892&gt;399)), "1050 - Verify C or Better", OR( H892&gt;21, J892&gt;299), "1010/1030/1040", OR( H892&gt;19, J892&gt;299), "1010/1030", OR( H892&gt;18, J892&gt;299), "1030"), "Verify C or better in Secondary Math 1,2,3"))</f>
        <v/>
      </c>
      <c r="M892" s="4" t="str">
        <f>IFERROR(VLOOKUP($E892, 'HS Info'!$A:$E, 5, FALSE), IF($E892="", "", "Not in HS Info"))</f>
        <v/>
      </c>
      <c r="N892" s="5" t="str">
        <f>IFERROR(VLOOKUP($C892,Holds!$C:$K, 2, FALSE), IF($E892="", "", 0))</f>
        <v/>
      </c>
      <c r="O892" s="7" t="str">
        <f>IF($E892="", "", _xlfn.XLOOKUP(C892, 'SLCC Student'!H:H, 'SLCC Student'!P:P, "Not Found", 0, 1))</f>
        <v/>
      </c>
      <c r="P892" s="5" t="str">
        <f>IFERROR(VLOOKUP($E892, 'SLCC Student'!$A:$Q, 10, FALSE), IF($E892="", "", "Not Admitted"))</f>
        <v/>
      </c>
      <c r="Q892" s="5" t="str">
        <f>IFERROR(VLOOKUP($E892,'SLCC Student'!$A:$Q,12,FALSE),IF($E892="","", "NotAdmitted"))</f>
        <v/>
      </c>
    </row>
    <row r="893" spans="1:17" x14ac:dyDescent="0.2">
      <c r="A893" s="5" t="str">
        <f>IFERROR(VLOOKUP($E893,'HS Info'!$A:$D,2,FALSE),IF($E893="","","Not in HS Info"))</f>
        <v/>
      </c>
      <c r="B893" s="6" t="str">
        <f>IFERROR(VLOOKUP($C893, 'SLCC Student'!$H:$R, 11, FALSE), IF($E893="", "",  "Not yet admitted"))</f>
        <v/>
      </c>
      <c r="C893" s="5" t="str">
        <f>IFERROR(VLOOKUP($E893,'SLCC Student'!$A:$R,8,FALSE), IF($E893="", "", "Not yet admitted"))</f>
        <v/>
      </c>
      <c r="D893" s="5" t="str">
        <f>IFERROR(VLOOKUP($E893, 'HS Info'!$A:$D, 3, FALSE), IF($E893="", "",  "Not in HS Info"))</f>
        <v/>
      </c>
      <c r="E893" t="str">
        <f>IF(ISBLANK('HS Info'!A892), "", 'HS Info'!A892)</f>
        <v/>
      </c>
      <c r="F893" s="5" t="str">
        <f>IFERROR(VLOOKUP($E893, 'HS Info'!$A:$D, 4, FALSE), IF($E893="", "", "Not in HS Info"))</f>
        <v/>
      </c>
      <c r="G893" t="str">
        <f>IF(_xlfn.MAXIFS(ACT!$K:$K, ACT!$B:$B, 'Vetting Master'!$C893)&gt;0, _xlfn.MAXIFS(ACT!$K:$K, ACT!$B:$B, 'Vetting Master'!$C893), IF($E893="", "", 0))</f>
        <v/>
      </c>
      <c r="H893" t="str">
        <f>IF(_xlfn.MAXIFS(ACT!$J:$J, ACT!$B:$B, 'Vetting Master'!$C893)&gt;0, _xlfn.MAXIFS(ACT!$J:$J, ACT!$B:$B, 'Vetting Master'!$C893), IF($E893="", "", 0))</f>
        <v/>
      </c>
      <c r="I893" t="str">
        <f>IF(_xlfn.MAXIFS('SLCC Placement'!K:K, 'SLCC Placement'!B:B, 'Vetting Master'!$C893)&gt;0, _xlfn.MAXIFS('SLCC Placement'!K:K, 'SLCC Placement'!B:B, 'Vetting Master'!$C893), IF($E893="", "", 0))</f>
        <v/>
      </c>
      <c r="J893" t="str">
        <f>IF(_xlfn.MAXIFS('SLCC Placement'!J:J, 'SLCC Placement'!B:B, 'Vetting Master'!$C893)&gt;0, _xlfn.MAXIFS('SLCC Placement'!J:J, 'SLCC Placement'!B:B, 'Vetting Master'!$C893), IF($E893="", "", 0))</f>
        <v/>
      </c>
      <c r="K893" s="5" t="str">
        <f>IFERROR(IF(AND(MATCH(C893,'AP Credit'!B:B,0)&gt;0, MATCH("ENGL 1010",'AP Credit'!J:J,0)&gt;0),"Yes","No"), IF($E893="", " ", "No"))</f>
        <v xml:space="preserve"> </v>
      </c>
      <c r="L893" s="11" t="str" cm="1">
        <f t="array" ref="L893">IF($E893="", "", _xlfn.IFNA(_xlfn.IFS( J893&gt;599,  "1210 - Verify C or Better",  AND(J893&gt;499, OR(I893&gt;13, G893&gt;17)), "1060 - Verify C or Better", AND( OR(G893&gt;17, I893&gt;13), OR(H893&gt;22, J893&gt;399)), "1050 - Verify C or Better", OR( H893&gt;21, J893&gt;299), "1010/1030/1040", OR( H893&gt;19, J893&gt;299), "1010/1030", OR( H893&gt;18, J893&gt;299), "1030"), "Verify C or better in Secondary Math 1,2,3"))</f>
        <v/>
      </c>
      <c r="M893" s="4" t="str">
        <f>IFERROR(VLOOKUP($E893, 'HS Info'!$A:$E, 5, FALSE), IF($E893="", "", "Not in HS Info"))</f>
        <v/>
      </c>
      <c r="N893" s="5" t="str">
        <f>IFERROR(VLOOKUP($C893,Holds!$C:$K, 2, FALSE), IF($E893="", "", 0))</f>
        <v/>
      </c>
      <c r="O893" s="7" t="str">
        <f>IF($E893="", "", _xlfn.XLOOKUP(C893, 'SLCC Student'!H:H, 'SLCC Student'!P:P, "Not Found", 0, 1))</f>
        <v/>
      </c>
      <c r="P893" s="5" t="str">
        <f>IFERROR(VLOOKUP($E893, 'SLCC Student'!$A:$Q, 10, FALSE), IF($E893="", "", "Not Admitted"))</f>
        <v/>
      </c>
      <c r="Q893" s="5" t="str">
        <f>IFERROR(VLOOKUP($E893,'SLCC Student'!$A:$Q,12,FALSE),IF($E893="","", "NotAdmitted"))</f>
        <v/>
      </c>
    </row>
    <row r="894" spans="1:17" x14ac:dyDescent="0.2">
      <c r="A894" s="5" t="str">
        <f>IFERROR(VLOOKUP($E894,'HS Info'!$A:$D,2,FALSE),IF($E894="","","Not in HS Info"))</f>
        <v/>
      </c>
      <c r="B894" s="6" t="str">
        <f>IFERROR(VLOOKUP($C894, 'SLCC Student'!$H:$R, 11, FALSE), IF($E894="", "",  "Not yet admitted"))</f>
        <v/>
      </c>
      <c r="C894" s="5" t="str">
        <f>IFERROR(VLOOKUP($E894,'SLCC Student'!$A:$R,8,FALSE), IF($E894="", "", "Not yet admitted"))</f>
        <v/>
      </c>
      <c r="D894" s="5" t="str">
        <f>IFERROR(VLOOKUP($E894, 'HS Info'!$A:$D, 3, FALSE), IF($E894="", "",  "Not in HS Info"))</f>
        <v/>
      </c>
      <c r="E894" t="str">
        <f>IF(ISBLANK('HS Info'!A893), "", 'HS Info'!A893)</f>
        <v/>
      </c>
      <c r="F894" s="5" t="str">
        <f>IFERROR(VLOOKUP($E894, 'HS Info'!$A:$D, 4, FALSE), IF($E894="", "", "Not in HS Info"))</f>
        <v/>
      </c>
      <c r="G894" t="str">
        <f>IF(_xlfn.MAXIFS(ACT!$K:$K, ACT!$B:$B, 'Vetting Master'!$C894)&gt;0, _xlfn.MAXIFS(ACT!$K:$K, ACT!$B:$B, 'Vetting Master'!$C894), IF($E894="", "", 0))</f>
        <v/>
      </c>
      <c r="H894" t="str">
        <f>IF(_xlfn.MAXIFS(ACT!$J:$J, ACT!$B:$B, 'Vetting Master'!$C894)&gt;0, _xlfn.MAXIFS(ACT!$J:$J, ACT!$B:$B, 'Vetting Master'!$C894), IF($E894="", "", 0))</f>
        <v/>
      </c>
      <c r="I894" t="str">
        <f>IF(_xlfn.MAXIFS('SLCC Placement'!K:K, 'SLCC Placement'!B:B, 'Vetting Master'!$C894)&gt;0, _xlfn.MAXIFS('SLCC Placement'!K:K, 'SLCC Placement'!B:B, 'Vetting Master'!$C894), IF($E894="", "", 0))</f>
        <v/>
      </c>
      <c r="J894" t="str">
        <f>IF(_xlfn.MAXIFS('SLCC Placement'!J:J, 'SLCC Placement'!B:B, 'Vetting Master'!$C894)&gt;0, _xlfn.MAXIFS('SLCC Placement'!J:J, 'SLCC Placement'!B:B, 'Vetting Master'!$C894), IF($E894="", "", 0))</f>
        <v/>
      </c>
      <c r="K894" s="5" t="str">
        <f>IFERROR(IF(AND(MATCH(C894,'AP Credit'!B:B,0)&gt;0, MATCH("ENGL 1010",'AP Credit'!J:J,0)&gt;0),"Yes","No"), IF($E894="", " ", "No"))</f>
        <v xml:space="preserve"> </v>
      </c>
      <c r="L894" s="11" t="str" cm="1">
        <f t="array" ref="L894">IF($E894="", "", _xlfn.IFNA(_xlfn.IFS( J894&gt;599,  "1210 - Verify C or Better",  AND(J894&gt;499, OR(I894&gt;13, G894&gt;17)), "1060 - Verify C or Better", AND( OR(G894&gt;17, I894&gt;13), OR(H894&gt;22, J894&gt;399)), "1050 - Verify C or Better", OR( H894&gt;21, J894&gt;299), "1010/1030/1040", OR( H894&gt;19, J894&gt;299), "1010/1030", OR( H894&gt;18, J894&gt;299), "1030"), "Verify C or better in Secondary Math 1,2,3"))</f>
        <v/>
      </c>
      <c r="M894" s="4" t="str">
        <f>IFERROR(VLOOKUP($E894, 'HS Info'!$A:$E, 5, FALSE), IF($E894="", "", "Not in HS Info"))</f>
        <v/>
      </c>
      <c r="N894" s="5" t="str">
        <f>IFERROR(VLOOKUP($C894,Holds!$C:$K, 2, FALSE), IF($E894="", "", 0))</f>
        <v/>
      </c>
      <c r="O894" s="7" t="str">
        <f>IF($E894="", "", _xlfn.XLOOKUP(C894, 'SLCC Student'!H:H, 'SLCC Student'!P:P, "Not Found", 0, 1))</f>
        <v/>
      </c>
      <c r="P894" s="5" t="str">
        <f>IFERROR(VLOOKUP($E894, 'SLCC Student'!$A:$Q, 10, FALSE), IF($E894="", "", "Not Admitted"))</f>
        <v/>
      </c>
      <c r="Q894" s="5" t="str">
        <f>IFERROR(VLOOKUP($E894,'SLCC Student'!$A:$Q,12,FALSE),IF($E894="","", "NotAdmitted"))</f>
        <v/>
      </c>
    </row>
    <row r="895" spans="1:17" x14ac:dyDescent="0.2">
      <c r="A895" s="5" t="str">
        <f>IFERROR(VLOOKUP($E895,'HS Info'!$A:$D,2,FALSE),IF($E895="","","Not in HS Info"))</f>
        <v/>
      </c>
      <c r="B895" s="6" t="str">
        <f>IFERROR(VLOOKUP($C895, 'SLCC Student'!$H:$R, 11, FALSE), IF($E895="", "",  "Not yet admitted"))</f>
        <v/>
      </c>
      <c r="C895" s="5" t="str">
        <f>IFERROR(VLOOKUP($E895,'SLCC Student'!$A:$R,8,FALSE), IF($E895="", "", "Not yet admitted"))</f>
        <v/>
      </c>
      <c r="D895" s="5" t="str">
        <f>IFERROR(VLOOKUP($E895, 'HS Info'!$A:$D, 3, FALSE), IF($E895="", "",  "Not in HS Info"))</f>
        <v/>
      </c>
      <c r="E895" t="str">
        <f>IF(ISBLANK('HS Info'!A894), "", 'HS Info'!A894)</f>
        <v/>
      </c>
      <c r="F895" s="5" t="str">
        <f>IFERROR(VLOOKUP($E895, 'HS Info'!$A:$D, 4, FALSE), IF($E895="", "", "Not in HS Info"))</f>
        <v/>
      </c>
      <c r="G895" t="str">
        <f>IF(_xlfn.MAXIFS(ACT!$K:$K, ACT!$B:$B, 'Vetting Master'!$C895)&gt;0, _xlfn.MAXIFS(ACT!$K:$K, ACT!$B:$B, 'Vetting Master'!$C895), IF($E895="", "", 0))</f>
        <v/>
      </c>
      <c r="H895" t="str">
        <f>IF(_xlfn.MAXIFS(ACT!$J:$J, ACT!$B:$B, 'Vetting Master'!$C895)&gt;0, _xlfn.MAXIFS(ACT!$J:$J, ACT!$B:$B, 'Vetting Master'!$C895), IF($E895="", "", 0))</f>
        <v/>
      </c>
      <c r="I895" t="str">
        <f>IF(_xlfn.MAXIFS('SLCC Placement'!K:K, 'SLCC Placement'!B:B, 'Vetting Master'!$C895)&gt;0, _xlfn.MAXIFS('SLCC Placement'!K:K, 'SLCC Placement'!B:B, 'Vetting Master'!$C895), IF($E895="", "", 0))</f>
        <v/>
      </c>
      <c r="J895" t="str">
        <f>IF(_xlfn.MAXIFS('SLCC Placement'!J:J, 'SLCC Placement'!B:B, 'Vetting Master'!$C895)&gt;0, _xlfn.MAXIFS('SLCC Placement'!J:J, 'SLCC Placement'!B:B, 'Vetting Master'!$C895), IF($E895="", "", 0))</f>
        <v/>
      </c>
      <c r="K895" s="5" t="str">
        <f>IFERROR(IF(AND(MATCH(C895,'AP Credit'!B:B,0)&gt;0, MATCH("ENGL 1010",'AP Credit'!J:J,0)&gt;0),"Yes","No"), IF($E895="", " ", "No"))</f>
        <v xml:space="preserve"> </v>
      </c>
      <c r="L895" s="11" t="str" cm="1">
        <f t="array" ref="L895">IF($E895="", "", _xlfn.IFNA(_xlfn.IFS( J895&gt;599,  "1210 - Verify C or Better",  AND(J895&gt;499, OR(I895&gt;13, G895&gt;17)), "1060 - Verify C or Better", AND( OR(G895&gt;17, I895&gt;13), OR(H895&gt;22, J895&gt;399)), "1050 - Verify C or Better", OR( H895&gt;21, J895&gt;299), "1010/1030/1040", OR( H895&gt;19, J895&gt;299), "1010/1030", OR( H895&gt;18, J895&gt;299), "1030"), "Verify C or better in Secondary Math 1,2,3"))</f>
        <v/>
      </c>
      <c r="M895" s="4" t="str">
        <f>IFERROR(VLOOKUP($E895, 'HS Info'!$A:$E, 5, FALSE), IF($E895="", "", "Not in HS Info"))</f>
        <v/>
      </c>
      <c r="N895" s="5" t="str">
        <f>IFERROR(VLOOKUP($C895,Holds!$C:$K, 2, FALSE), IF($E895="", "", 0))</f>
        <v/>
      </c>
      <c r="O895" s="7" t="str">
        <f>IF($E895="", "", _xlfn.XLOOKUP(C895, 'SLCC Student'!H:H, 'SLCC Student'!P:P, "Not Found", 0, 1))</f>
        <v/>
      </c>
      <c r="P895" s="5" t="str">
        <f>IFERROR(VLOOKUP($E895, 'SLCC Student'!$A:$Q, 10, FALSE), IF($E895="", "", "Not Admitted"))</f>
        <v/>
      </c>
      <c r="Q895" s="5" t="str">
        <f>IFERROR(VLOOKUP($E895,'SLCC Student'!$A:$Q,12,FALSE),IF($E895="","", "NotAdmitted"))</f>
        <v/>
      </c>
    </row>
    <row r="896" spans="1:17" x14ac:dyDescent="0.2">
      <c r="A896" s="5" t="str">
        <f>IFERROR(VLOOKUP($E896,'HS Info'!$A:$D,2,FALSE),IF($E896="","","Not in HS Info"))</f>
        <v/>
      </c>
      <c r="B896" s="6" t="str">
        <f>IFERROR(VLOOKUP($C896, 'SLCC Student'!$H:$R, 11, FALSE), IF($E896="", "",  "Not yet admitted"))</f>
        <v/>
      </c>
      <c r="C896" s="5" t="str">
        <f>IFERROR(VLOOKUP($E896,'SLCC Student'!$A:$R,8,FALSE), IF($E896="", "", "Not yet admitted"))</f>
        <v/>
      </c>
      <c r="D896" s="5" t="str">
        <f>IFERROR(VLOOKUP($E896, 'HS Info'!$A:$D, 3, FALSE), IF($E896="", "",  "Not in HS Info"))</f>
        <v/>
      </c>
      <c r="E896" t="str">
        <f>IF(ISBLANK('HS Info'!A895), "", 'HS Info'!A895)</f>
        <v/>
      </c>
      <c r="F896" s="5" t="str">
        <f>IFERROR(VLOOKUP($E896, 'HS Info'!$A:$D, 4, FALSE), IF($E896="", "", "Not in HS Info"))</f>
        <v/>
      </c>
      <c r="G896" t="str">
        <f>IF(_xlfn.MAXIFS(ACT!$K:$K, ACT!$B:$B, 'Vetting Master'!$C896)&gt;0, _xlfn.MAXIFS(ACT!$K:$K, ACT!$B:$B, 'Vetting Master'!$C896), IF($E896="", "", 0))</f>
        <v/>
      </c>
      <c r="H896" t="str">
        <f>IF(_xlfn.MAXIFS(ACT!$J:$J, ACT!$B:$B, 'Vetting Master'!$C896)&gt;0, _xlfn.MAXIFS(ACT!$J:$J, ACT!$B:$B, 'Vetting Master'!$C896), IF($E896="", "", 0))</f>
        <v/>
      </c>
      <c r="I896" t="str">
        <f>IF(_xlfn.MAXIFS('SLCC Placement'!K:K, 'SLCC Placement'!B:B, 'Vetting Master'!$C896)&gt;0, _xlfn.MAXIFS('SLCC Placement'!K:K, 'SLCC Placement'!B:B, 'Vetting Master'!$C896), IF($E896="", "", 0))</f>
        <v/>
      </c>
      <c r="J896" t="str">
        <f>IF(_xlfn.MAXIFS('SLCC Placement'!J:J, 'SLCC Placement'!B:B, 'Vetting Master'!$C896)&gt;0, _xlfn.MAXIFS('SLCC Placement'!J:J, 'SLCC Placement'!B:B, 'Vetting Master'!$C896), IF($E896="", "", 0))</f>
        <v/>
      </c>
      <c r="K896" s="5" t="str">
        <f>IFERROR(IF(AND(MATCH(C896,'AP Credit'!B:B,0)&gt;0, MATCH("ENGL 1010",'AP Credit'!J:J,0)&gt;0),"Yes","No"), IF($E896="", " ", "No"))</f>
        <v xml:space="preserve"> </v>
      </c>
      <c r="L896" s="11" t="str" cm="1">
        <f t="array" ref="L896">IF($E896="", "", _xlfn.IFNA(_xlfn.IFS( J896&gt;599,  "1210 - Verify C or Better",  AND(J896&gt;499, OR(I896&gt;13, G896&gt;17)), "1060 - Verify C or Better", AND( OR(G896&gt;17, I896&gt;13), OR(H896&gt;22, J896&gt;399)), "1050 - Verify C or Better", OR( H896&gt;21, J896&gt;299), "1010/1030/1040", OR( H896&gt;19, J896&gt;299), "1010/1030", OR( H896&gt;18, J896&gt;299), "1030"), "Verify C or better in Secondary Math 1,2,3"))</f>
        <v/>
      </c>
      <c r="M896" s="4" t="str">
        <f>IFERROR(VLOOKUP($E896, 'HS Info'!$A:$E, 5, FALSE), IF($E896="", "", "Not in HS Info"))</f>
        <v/>
      </c>
      <c r="N896" s="5" t="str">
        <f>IFERROR(VLOOKUP($C896,Holds!$C:$K, 2, FALSE), IF($E896="", "", 0))</f>
        <v/>
      </c>
      <c r="O896" s="7" t="str">
        <f>IF($E896="", "", _xlfn.XLOOKUP(C896, 'SLCC Student'!H:H, 'SLCC Student'!P:P, "Not Found", 0, 1))</f>
        <v/>
      </c>
      <c r="P896" s="5" t="str">
        <f>IFERROR(VLOOKUP($E896, 'SLCC Student'!$A:$Q, 10, FALSE), IF($E896="", "", "Not Admitted"))</f>
        <v/>
      </c>
      <c r="Q896" s="5" t="str">
        <f>IFERROR(VLOOKUP($E896,'SLCC Student'!$A:$Q,12,FALSE),IF($E896="","", "NotAdmitted"))</f>
        <v/>
      </c>
    </row>
    <row r="897" spans="1:17" x14ac:dyDescent="0.2">
      <c r="A897" s="5" t="str">
        <f>IFERROR(VLOOKUP($E897,'HS Info'!$A:$D,2,FALSE),IF($E897="","","Not in HS Info"))</f>
        <v/>
      </c>
      <c r="B897" s="6" t="str">
        <f>IFERROR(VLOOKUP($C897, 'SLCC Student'!$H:$R, 11, FALSE), IF($E897="", "",  "Not yet admitted"))</f>
        <v/>
      </c>
      <c r="C897" s="5" t="str">
        <f>IFERROR(VLOOKUP($E897,'SLCC Student'!$A:$R,8,FALSE), IF($E897="", "", "Not yet admitted"))</f>
        <v/>
      </c>
      <c r="D897" s="5" t="str">
        <f>IFERROR(VLOOKUP($E897, 'HS Info'!$A:$D, 3, FALSE), IF($E897="", "",  "Not in HS Info"))</f>
        <v/>
      </c>
      <c r="E897" t="str">
        <f>IF(ISBLANK('HS Info'!A896), "", 'HS Info'!A896)</f>
        <v/>
      </c>
      <c r="F897" s="5" t="str">
        <f>IFERROR(VLOOKUP($E897, 'HS Info'!$A:$D, 4, FALSE), IF($E897="", "", "Not in HS Info"))</f>
        <v/>
      </c>
      <c r="G897" t="str">
        <f>IF(_xlfn.MAXIFS(ACT!$K:$K, ACT!$B:$B, 'Vetting Master'!$C897)&gt;0, _xlfn.MAXIFS(ACT!$K:$K, ACT!$B:$B, 'Vetting Master'!$C897), IF($E897="", "", 0))</f>
        <v/>
      </c>
      <c r="H897" t="str">
        <f>IF(_xlfn.MAXIFS(ACT!$J:$J, ACT!$B:$B, 'Vetting Master'!$C897)&gt;0, _xlfn.MAXIFS(ACT!$J:$J, ACT!$B:$B, 'Vetting Master'!$C897), IF($E897="", "", 0))</f>
        <v/>
      </c>
      <c r="I897" t="str">
        <f>IF(_xlfn.MAXIFS('SLCC Placement'!K:K, 'SLCC Placement'!B:B, 'Vetting Master'!$C897)&gt;0, _xlfn.MAXIFS('SLCC Placement'!K:K, 'SLCC Placement'!B:B, 'Vetting Master'!$C897), IF($E897="", "", 0))</f>
        <v/>
      </c>
      <c r="J897" t="str">
        <f>IF(_xlfn.MAXIFS('SLCC Placement'!J:J, 'SLCC Placement'!B:B, 'Vetting Master'!$C897)&gt;0, _xlfn.MAXIFS('SLCC Placement'!J:J, 'SLCC Placement'!B:B, 'Vetting Master'!$C897), IF($E897="", "", 0))</f>
        <v/>
      </c>
      <c r="K897" s="5" t="str">
        <f>IFERROR(IF(AND(MATCH(C897,'AP Credit'!B:B,0)&gt;0, MATCH("ENGL 1010",'AP Credit'!J:J,0)&gt;0),"Yes","No"), IF($E897="", " ", "No"))</f>
        <v xml:space="preserve"> </v>
      </c>
      <c r="L897" s="11" t="str" cm="1">
        <f t="array" ref="L897">IF($E897="", "", _xlfn.IFNA(_xlfn.IFS( J897&gt;599,  "1210 - Verify C or Better",  AND(J897&gt;499, OR(I897&gt;13, G897&gt;17)), "1060 - Verify C or Better", AND( OR(G897&gt;17, I897&gt;13), OR(H897&gt;22, J897&gt;399)), "1050 - Verify C or Better", OR( H897&gt;21, J897&gt;299), "1010/1030/1040", OR( H897&gt;19, J897&gt;299), "1010/1030", OR( H897&gt;18, J897&gt;299), "1030"), "Verify C or better in Secondary Math 1,2,3"))</f>
        <v/>
      </c>
      <c r="M897" s="4" t="str">
        <f>IFERROR(VLOOKUP($E897, 'HS Info'!$A:$E, 5, FALSE), IF($E897="", "", "Not in HS Info"))</f>
        <v/>
      </c>
      <c r="N897" s="5" t="str">
        <f>IFERROR(VLOOKUP($C897,Holds!$C:$K, 2, FALSE), IF($E897="", "", 0))</f>
        <v/>
      </c>
      <c r="O897" s="7" t="str">
        <f>IF($E897="", "", _xlfn.XLOOKUP(C897, 'SLCC Student'!H:H, 'SLCC Student'!P:P, "Not Found", 0, 1))</f>
        <v/>
      </c>
      <c r="P897" s="5" t="str">
        <f>IFERROR(VLOOKUP($E897, 'SLCC Student'!$A:$Q, 10, FALSE), IF($E897="", "", "Not Admitted"))</f>
        <v/>
      </c>
      <c r="Q897" s="5" t="str">
        <f>IFERROR(VLOOKUP($E897,'SLCC Student'!$A:$Q,12,FALSE),IF($E897="","", "NotAdmitted"))</f>
        <v/>
      </c>
    </row>
    <row r="898" spans="1:17" x14ac:dyDescent="0.2">
      <c r="A898" s="5" t="str">
        <f>IFERROR(VLOOKUP($E898,'HS Info'!$A:$D,2,FALSE),IF($E898="","","Not in HS Info"))</f>
        <v/>
      </c>
      <c r="B898" s="6" t="str">
        <f>IFERROR(VLOOKUP($C898, 'SLCC Student'!$H:$R, 11, FALSE), IF($E898="", "",  "Not yet admitted"))</f>
        <v/>
      </c>
      <c r="C898" s="5" t="str">
        <f>IFERROR(VLOOKUP($E898,'SLCC Student'!$A:$R,8,FALSE), IF($E898="", "", "Not yet admitted"))</f>
        <v/>
      </c>
      <c r="D898" s="5" t="str">
        <f>IFERROR(VLOOKUP($E898, 'HS Info'!$A:$D, 3, FALSE), IF($E898="", "",  "Not in HS Info"))</f>
        <v/>
      </c>
      <c r="E898" t="str">
        <f>IF(ISBLANK('HS Info'!A897), "", 'HS Info'!A897)</f>
        <v/>
      </c>
      <c r="F898" s="5" t="str">
        <f>IFERROR(VLOOKUP($E898, 'HS Info'!$A:$D, 4, FALSE), IF($E898="", "", "Not in HS Info"))</f>
        <v/>
      </c>
      <c r="G898" t="str">
        <f>IF(_xlfn.MAXIFS(ACT!$K:$K, ACT!$B:$B, 'Vetting Master'!$C898)&gt;0, _xlfn.MAXIFS(ACT!$K:$K, ACT!$B:$B, 'Vetting Master'!$C898), IF($E898="", "", 0))</f>
        <v/>
      </c>
      <c r="H898" t="str">
        <f>IF(_xlfn.MAXIFS(ACT!$J:$J, ACT!$B:$B, 'Vetting Master'!$C898)&gt;0, _xlfn.MAXIFS(ACT!$J:$J, ACT!$B:$B, 'Vetting Master'!$C898), IF($E898="", "", 0))</f>
        <v/>
      </c>
      <c r="I898" t="str">
        <f>IF(_xlfn.MAXIFS('SLCC Placement'!K:K, 'SLCC Placement'!B:B, 'Vetting Master'!$C898)&gt;0, _xlfn.MAXIFS('SLCC Placement'!K:K, 'SLCC Placement'!B:B, 'Vetting Master'!$C898), IF($E898="", "", 0))</f>
        <v/>
      </c>
      <c r="J898" t="str">
        <f>IF(_xlfn.MAXIFS('SLCC Placement'!J:J, 'SLCC Placement'!B:B, 'Vetting Master'!$C898)&gt;0, _xlfn.MAXIFS('SLCC Placement'!J:J, 'SLCC Placement'!B:B, 'Vetting Master'!$C898), IF($E898="", "", 0))</f>
        <v/>
      </c>
      <c r="K898" s="5" t="str">
        <f>IFERROR(IF(AND(MATCH(C898,'AP Credit'!B:B,0)&gt;0, MATCH("ENGL 1010",'AP Credit'!J:J,0)&gt;0),"Yes","No"), IF($E898="", " ", "No"))</f>
        <v xml:space="preserve"> </v>
      </c>
      <c r="L898" s="11" t="str" cm="1">
        <f t="array" ref="L898">IF($E898="", "", _xlfn.IFNA(_xlfn.IFS( J898&gt;599,  "1210 - Verify C or Better",  AND(J898&gt;499, OR(I898&gt;13, G898&gt;17)), "1060 - Verify C or Better", AND( OR(G898&gt;17, I898&gt;13), OR(H898&gt;22, J898&gt;399)), "1050 - Verify C or Better", OR( H898&gt;21, J898&gt;299), "1010/1030/1040", OR( H898&gt;19, J898&gt;299), "1010/1030", OR( H898&gt;18, J898&gt;299), "1030"), "Verify C or better in Secondary Math 1,2,3"))</f>
        <v/>
      </c>
      <c r="M898" s="4" t="str">
        <f>IFERROR(VLOOKUP($E898, 'HS Info'!$A:$E, 5, FALSE), IF($E898="", "", "Not in HS Info"))</f>
        <v/>
      </c>
      <c r="N898" s="5" t="str">
        <f>IFERROR(VLOOKUP($C898,Holds!$C:$K, 2, FALSE), IF($E898="", "", 0))</f>
        <v/>
      </c>
      <c r="O898" s="7" t="str">
        <f>IF($E898="", "", _xlfn.XLOOKUP(C898, 'SLCC Student'!H:H, 'SLCC Student'!P:P, "Not Found", 0, 1))</f>
        <v/>
      </c>
      <c r="P898" s="5" t="str">
        <f>IFERROR(VLOOKUP($E898, 'SLCC Student'!$A:$Q, 10, FALSE), IF($E898="", "", "Not Admitted"))</f>
        <v/>
      </c>
      <c r="Q898" s="5" t="str">
        <f>IFERROR(VLOOKUP($E898,'SLCC Student'!$A:$Q,12,FALSE),IF($E898="","", "NotAdmitted"))</f>
        <v/>
      </c>
    </row>
    <row r="899" spans="1:17" x14ac:dyDescent="0.2">
      <c r="A899" s="5" t="str">
        <f>IFERROR(VLOOKUP($E899,'HS Info'!$A:$D,2,FALSE),IF($E899="","","Not in HS Info"))</f>
        <v/>
      </c>
      <c r="B899" s="6" t="str">
        <f>IFERROR(VLOOKUP($C899, 'SLCC Student'!$H:$R, 11, FALSE), IF($E899="", "",  "Not yet admitted"))</f>
        <v/>
      </c>
      <c r="C899" s="5" t="str">
        <f>IFERROR(VLOOKUP($E899,'SLCC Student'!$A:$R,8,FALSE), IF($E899="", "", "Not yet admitted"))</f>
        <v/>
      </c>
      <c r="D899" s="5" t="str">
        <f>IFERROR(VLOOKUP($E899, 'HS Info'!$A:$D, 3, FALSE), IF($E899="", "",  "Not in HS Info"))</f>
        <v/>
      </c>
      <c r="E899" t="str">
        <f>IF(ISBLANK('HS Info'!A898), "", 'HS Info'!A898)</f>
        <v/>
      </c>
      <c r="F899" s="5" t="str">
        <f>IFERROR(VLOOKUP($E899, 'HS Info'!$A:$D, 4, FALSE), IF($E899="", "", "Not in HS Info"))</f>
        <v/>
      </c>
      <c r="G899" t="str">
        <f>IF(_xlfn.MAXIFS(ACT!$K:$K, ACT!$B:$B, 'Vetting Master'!$C899)&gt;0, _xlfn.MAXIFS(ACT!$K:$K, ACT!$B:$B, 'Vetting Master'!$C899), IF($E899="", "", 0))</f>
        <v/>
      </c>
      <c r="H899" t="str">
        <f>IF(_xlfn.MAXIFS(ACT!$J:$J, ACT!$B:$B, 'Vetting Master'!$C899)&gt;0, _xlfn.MAXIFS(ACT!$J:$J, ACT!$B:$B, 'Vetting Master'!$C899), IF($E899="", "", 0))</f>
        <v/>
      </c>
      <c r="I899" t="str">
        <f>IF(_xlfn.MAXIFS('SLCC Placement'!K:K, 'SLCC Placement'!B:B, 'Vetting Master'!$C899)&gt;0, _xlfn.MAXIFS('SLCC Placement'!K:K, 'SLCC Placement'!B:B, 'Vetting Master'!$C899), IF($E899="", "", 0))</f>
        <v/>
      </c>
      <c r="J899" t="str">
        <f>IF(_xlfn.MAXIFS('SLCC Placement'!J:J, 'SLCC Placement'!B:B, 'Vetting Master'!$C899)&gt;0, _xlfn.MAXIFS('SLCC Placement'!J:J, 'SLCC Placement'!B:B, 'Vetting Master'!$C899), IF($E899="", "", 0))</f>
        <v/>
      </c>
      <c r="K899" s="5" t="str">
        <f>IFERROR(IF(AND(MATCH(C899,'AP Credit'!B:B,0)&gt;0, MATCH("ENGL 1010",'AP Credit'!J:J,0)&gt;0),"Yes","No"), IF($E899="", " ", "No"))</f>
        <v xml:space="preserve"> </v>
      </c>
      <c r="L899" s="11" t="str" cm="1">
        <f t="array" ref="L899">IF($E899="", "", _xlfn.IFNA(_xlfn.IFS( J899&gt;599,  "1210 - Verify C or Better",  AND(J899&gt;499, OR(I899&gt;13, G899&gt;17)), "1060 - Verify C or Better", AND( OR(G899&gt;17, I899&gt;13), OR(H899&gt;22, J899&gt;399)), "1050 - Verify C or Better", OR( H899&gt;21, J899&gt;299), "1010/1030/1040", OR( H899&gt;19, J899&gt;299), "1010/1030", OR( H899&gt;18, J899&gt;299), "1030"), "Verify C or better in Secondary Math 1,2,3"))</f>
        <v/>
      </c>
      <c r="M899" s="4" t="str">
        <f>IFERROR(VLOOKUP($E899, 'HS Info'!$A:$E, 5, FALSE), IF($E899="", "", "Not in HS Info"))</f>
        <v/>
      </c>
      <c r="N899" s="5" t="str">
        <f>IFERROR(VLOOKUP($C899,Holds!$C:$K, 2, FALSE), IF($E899="", "", 0))</f>
        <v/>
      </c>
      <c r="O899" s="7" t="str">
        <f>IF($E899="", "", _xlfn.XLOOKUP(C899, 'SLCC Student'!H:H, 'SLCC Student'!P:P, "Not Found", 0, 1))</f>
        <v/>
      </c>
      <c r="P899" s="5" t="str">
        <f>IFERROR(VLOOKUP($E899, 'SLCC Student'!$A:$Q, 10, FALSE), IF($E899="", "", "Not Admitted"))</f>
        <v/>
      </c>
      <c r="Q899" s="5" t="str">
        <f>IFERROR(VLOOKUP($E899,'SLCC Student'!$A:$Q,12,FALSE),IF($E899="","", "NotAdmitted"))</f>
        <v/>
      </c>
    </row>
    <row r="900" spans="1:17" x14ac:dyDescent="0.2">
      <c r="A900" s="5" t="str">
        <f>IFERROR(VLOOKUP($E900,'HS Info'!$A:$D,2,FALSE),IF($E900="","","Not in HS Info"))</f>
        <v/>
      </c>
      <c r="B900" s="6" t="str">
        <f>IFERROR(VLOOKUP($C900, 'SLCC Student'!$H:$R, 11, FALSE), IF($E900="", "",  "Not yet admitted"))</f>
        <v/>
      </c>
      <c r="C900" s="5" t="str">
        <f>IFERROR(VLOOKUP($E900,'SLCC Student'!$A:$R,8,FALSE), IF($E900="", "", "Not yet admitted"))</f>
        <v/>
      </c>
      <c r="D900" s="5" t="str">
        <f>IFERROR(VLOOKUP($E900, 'HS Info'!$A:$D, 3, FALSE), IF($E900="", "",  "Not in HS Info"))</f>
        <v/>
      </c>
      <c r="E900" t="str">
        <f>IF(ISBLANK('HS Info'!A899), "", 'HS Info'!A899)</f>
        <v/>
      </c>
      <c r="F900" s="5" t="str">
        <f>IFERROR(VLOOKUP($E900, 'HS Info'!$A:$D, 4, FALSE), IF($E900="", "", "Not in HS Info"))</f>
        <v/>
      </c>
      <c r="G900" t="str">
        <f>IF(_xlfn.MAXIFS(ACT!$K:$K, ACT!$B:$B, 'Vetting Master'!$C900)&gt;0, _xlfn.MAXIFS(ACT!$K:$K, ACT!$B:$B, 'Vetting Master'!$C900), IF($E900="", "", 0))</f>
        <v/>
      </c>
      <c r="H900" t="str">
        <f>IF(_xlfn.MAXIFS(ACT!$J:$J, ACT!$B:$B, 'Vetting Master'!$C900)&gt;0, _xlfn.MAXIFS(ACT!$J:$J, ACT!$B:$B, 'Vetting Master'!$C900), IF($E900="", "", 0))</f>
        <v/>
      </c>
      <c r="I900" t="str">
        <f>IF(_xlfn.MAXIFS('SLCC Placement'!K:K, 'SLCC Placement'!B:B, 'Vetting Master'!$C900)&gt;0, _xlfn.MAXIFS('SLCC Placement'!K:K, 'SLCC Placement'!B:B, 'Vetting Master'!$C900), IF($E900="", "", 0))</f>
        <v/>
      </c>
      <c r="J900" t="str">
        <f>IF(_xlfn.MAXIFS('SLCC Placement'!J:J, 'SLCC Placement'!B:B, 'Vetting Master'!$C900)&gt;0, _xlfn.MAXIFS('SLCC Placement'!J:J, 'SLCC Placement'!B:B, 'Vetting Master'!$C900), IF($E900="", "", 0))</f>
        <v/>
      </c>
      <c r="K900" s="5" t="str">
        <f>IFERROR(IF(AND(MATCH(C900,'AP Credit'!B:B,0)&gt;0, MATCH("ENGL 1010",'AP Credit'!J:J,0)&gt;0),"Yes","No"), IF($E900="", " ", "No"))</f>
        <v xml:space="preserve"> </v>
      </c>
      <c r="L900" s="11" t="str" cm="1">
        <f t="array" ref="L900">IF($E900="", "", _xlfn.IFNA(_xlfn.IFS( J900&gt;599,  "1210 - Verify C or Better",  AND(J900&gt;499, OR(I900&gt;13, G900&gt;17)), "1060 - Verify C or Better", AND( OR(G900&gt;17, I900&gt;13), OR(H900&gt;22, J900&gt;399)), "1050 - Verify C or Better", OR( H900&gt;21, J900&gt;299), "1010/1030/1040", OR( H900&gt;19, J900&gt;299), "1010/1030", OR( H900&gt;18, J900&gt;299), "1030"), "Verify C or better in Secondary Math 1,2,3"))</f>
        <v/>
      </c>
      <c r="M900" s="4" t="str">
        <f>IFERROR(VLOOKUP($E900, 'HS Info'!$A:$E, 5, FALSE), IF($E900="", "", "Not in HS Info"))</f>
        <v/>
      </c>
      <c r="N900" s="5" t="str">
        <f>IFERROR(VLOOKUP($C900,Holds!$C:$K, 2, FALSE), IF($E900="", "", 0))</f>
        <v/>
      </c>
      <c r="O900" s="7" t="str">
        <f>IF($E900="", "", _xlfn.XLOOKUP(C900, 'SLCC Student'!H:H, 'SLCC Student'!P:P, "Not Found", 0, 1))</f>
        <v/>
      </c>
      <c r="P900" s="5" t="str">
        <f>IFERROR(VLOOKUP($E900, 'SLCC Student'!$A:$Q, 10, FALSE), IF($E900="", "", "Not Admitted"))</f>
        <v/>
      </c>
      <c r="Q900" s="5" t="str">
        <f>IFERROR(VLOOKUP($E900,'SLCC Student'!$A:$Q,12,FALSE),IF($E900="","", "NotAdmitted"))</f>
        <v/>
      </c>
    </row>
    <row r="901" spans="1:17" x14ac:dyDescent="0.2">
      <c r="A901" s="5" t="str">
        <f>IFERROR(VLOOKUP($E901,'HS Info'!$A:$D,2,FALSE),IF($E901="","","Not in HS Info"))</f>
        <v/>
      </c>
      <c r="B901" s="6" t="str">
        <f>IFERROR(VLOOKUP($C901, 'SLCC Student'!$H:$R, 11, FALSE), IF($E901="", "",  "Not yet admitted"))</f>
        <v/>
      </c>
      <c r="C901" s="5" t="str">
        <f>IFERROR(VLOOKUP($E901,'SLCC Student'!$A:$R,8,FALSE), IF($E901="", "", "Not yet admitted"))</f>
        <v/>
      </c>
      <c r="D901" s="5" t="str">
        <f>IFERROR(VLOOKUP($E901, 'HS Info'!$A:$D, 3, FALSE), IF($E901="", "",  "Not in HS Info"))</f>
        <v/>
      </c>
      <c r="E901" t="str">
        <f>IF(ISBLANK('HS Info'!A900), "", 'HS Info'!A900)</f>
        <v/>
      </c>
      <c r="F901" s="5" t="str">
        <f>IFERROR(VLOOKUP($E901, 'HS Info'!$A:$D, 4, FALSE), IF($E901="", "", "Not in HS Info"))</f>
        <v/>
      </c>
      <c r="G901" t="str">
        <f>IF(_xlfn.MAXIFS(ACT!$K:$K, ACT!$B:$B, 'Vetting Master'!$C901)&gt;0, _xlfn.MAXIFS(ACT!$K:$K, ACT!$B:$B, 'Vetting Master'!$C901), IF($E901="", "", 0))</f>
        <v/>
      </c>
      <c r="H901" t="str">
        <f>IF(_xlfn.MAXIFS(ACT!$J:$J, ACT!$B:$B, 'Vetting Master'!$C901)&gt;0, _xlfn.MAXIFS(ACT!$J:$J, ACT!$B:$B, 'Vetting Master'!$C901), IF($E901="", "", 0))</f>
        <v/>
      </c>
      <c r="I901" t="str">
        <f>IF(_xlfn.MAXIFS('SLCC Placement'!K:K, 'SLCC Placement'!B:B, 'Vetting Master'!$C901)&gt;0, _xlfn.MAXIFS('SLCC Placement'!K:K, 'SLCC Placement'!B:B, 'Vetting Master'!$C901), IF($E901="", "", 0))</f>
        <v/>
      </c>
      <c r="J901" t="str">
        <f>IF(_xlfn.MAXIFS('SLCC Placement'!J:J, 'SLCC Placement'!B:B, 'Vetting Master'!$C901)&gt;0, _xlfn.MAXIFS('SLCC Placement'!J:J, 'SLCC Placement'!B:B, 'Vetting Master'!$C901), IF($E901="", "", 0))</f>
        <v/>
      </c>
      <c r="K901" s="5" t="str">
        <f>IFERROR(IF(AND(MATCH(C901,'AP Credit'!B:B,0)&gt;0, MATCH("ENGL 1010",'AP Credit'!J:J,0)&gt;0),"Yes","No"), IF($E901="", " ", "No"))</f>
        <v xml:space="preserve"> </v>
      </c>
      <c r="L901" s="11" t="str" cm="1">
        <f t="array" ref="L901">IF($E901="", "", _xlfn.IFNA(_xlfn.IFS( J901&gt;599,  "1210 - Verify C or Better",  AND(J901&gt;499, OR(I901&gt;13, G901&gt;17)), "1060 - Verify C or Better", AND( OR(G901&gt;17, I901&gt;13), OR(H901&gt;22, J901&gt;399)), "1050 - Verify C or Better", OR( H901&gt;21, J901&gt;299), "1010/1030/1040", OR( H901&gt;19, J901&gt;299), "1010/1030", OR( H901&gt;18, J901&gt;299), "1030"), "Verify C or better in Secondary Math 1,2,3"))</f>
        <v/>
      </c>
      <c r="M901" s="4" t="str">
        <f>IFERROR(VLOOKUP($E901, 'HS Info'!$A:$E, 5, FALSE), IF($E901="", "", "Not in HS Info"))</f>
        <v/>
      </c>
      <c r="N901" s="5" t="str">
        <f>IFERROR(VLOOKUP($C901,Holds!$C:$K, 2, FALSE), IF($E901="", "", 0))</f>
        <v/>
      </c>
      <c r="O901" s="7" t="str">
        <f>IF($E901="", "", _xlfn.XLOOKUP(C901, 'SLCC Student'!H:H, 'SLCC Student'!P:P, "Not Found", 0, 1))</f>
        <v/>
      </c>
      <c r="P901" s="5" t="str">
        <f>IFERROR(VLOOKUP($E901, 'SLCC Student'!$A:$Q, 10, FALSE), IF($E901="", "", "Not Admitted"))</f>
        <v/>
      </c>
      <c r="Q901" s="5" t="str">
        <f>IFERROR(VLOOKUP($E901,'SLCC Student'!$A:$Q,12,FALSE),IF($E901="","", "NotAdmitted"))</f>
        <v/>
      </c>
    </row>
    <row r="902" spans="1:17" x14ac:dyDescent="0.2">
      <c r="A902" s="5" t="str">
        <f>IFERROR(VLOOKUP($E902,'HS Info'!$A:$D,2,FALSE),IF($E902="","","Not in HS Info"))</f>
        <v/>
      </c>
      <c r="B902" s="6" t="str">
        <f>IFERROR(VLOOKUP($C902, 'SLCC Student'!$H:$R, 11, FALSE), IF($E902="", "",  "Not yet admitted"))</f>
        <v/>
      </c>
      <c r="C902" s="5" t="str">
        <f>IFERROR(VLOOKUP($E902,'SLCC Student'!$A:$R,8,FALSE), IF($E902="", "", "Not yet admitted"))</f>
        <v/>
      </c>
      <c r="D902" s="5" t="str">
        <f>IFERROR(VLOOKUP($E902, 'HS Info'!$A:$D, 3, FALSE), IF($E902="", "",  "Not in HS Info"))</f>
        <v/>
      </c>
      <c r="E902" t="str">
        <f>IF(ISBLANK('HS Info'!A901), "", 'HS Info'!A901)</f>
        <v/>
      </c>
      <c r="F902" s="5" t="str">
        <f>IFERROR(VLOOKUP($E902, 'HS Info'!$A:$D, 4, FALSE), IF($E902="", "", "Not in HS Info"))</f>
        <v/>
      </c>
      <c r="G902" t="str">
        <f>IF(_xlfn.MAXIFS(ACT!$K:$K, ACT!$B:$B, 'Vetting Master'!$C902)&gt;0, _xlfn.MAXIFS(ACT!$K:$K, ACT!$B:$B, 'Vetting Master'!$C902), IF($E902="", "", 0))</f>
        <v/>
      </c>
      <c r="H902" t="str">
        <f>IF(_xlfn.MAXIFS(ACT!$J:$J, ACT!$B:$B, 'Vetting Master'!$C902)&gt;0, _xlfn.MAXIFS(ACT!$J:$J, ACT!$B:$B, 'Vetting Master'!$C902), IF($E902="", "", 0))</f>
        <v/>
      </c>
      <c r="I902" t="str">
        <f>IF(_xlfn.MAXIFS('SLCC Placement'!K:K, 'SLCC Placement'!B:B, 'Vetting Master'!$C902)&gt;0, _xlfn.MAXIFS('SLCC Placement'!K:K, 'SLCC Placement'!B:B, 'Vetting Master'!$C902), IF($E902="", "", 0))</f>
        <v/>
      </c>
      <c r="J902" t="str">
        <f>IF(_xlfn.MAXIFS('SLCC Placement'!J:J, 'SLCC Placement'!B:B, 'Vetting Master'!$C902)&gt;0, _xlfn.MAXIFS('SLCC Placement'!J:J, 'SLCC Placement'!B:B, 'Vetting Master'!$C902), IF($E902="", "", 0))</f>
        <v/>
      </c>
      <c r="K902" s="5" t="str">
        <f>IFERROR(IF(AND(MATCH(C902,'AP Credit'!B:B,0)&gt;0, MATCH("ENGL 1010",'AP Credit'!J:J,0)&gt;0),"Yes","No"), IF($E902="", " ", "No"))</f>
        <v xml:space="preserve"> </v>
      </c>
      <c r="L902" s="11" t="str" cm="1">
        <f t="array" ref="L902">IF($E902="", "", _xlfn.IFNA(_xlfn.IFS( J902&gt;599,  "1210 - Verify C or Better",  AND(J902&gt;499, OR(I902&gt;13, G902&gt;17)), "1060 - Verify C or Better", AND( OR(G902&gt;17, I902&gt;13), OR(H902&gt;22, J902&gt;399)), "1050 - Verify C or Better", OR( H902&gt;21, J902&gt;299), "1010/1030/1040", OR( H902&gt;19, J902&gt;299), "1010/1030", OR( H902&gt;18, J902&gt;299), "1030"), "Verify C or better in Secondary Math 1,2,3"))</f>
        <v/>
      </c>
      <c r="M902" s="4" t="str">
        <f>IFERROR(VLOOKUP($E902, 'HS Info'!$A:$E, 5, FALSE), IF($E902="", "", "Not in HS Info"))</f>
        <v/>
      </c>
      <c r="N902" s="5" t="str">
        <f>IFERROR(VLOOKUP($C902,Holds!$C:$K, 2, FALSE), IF($E902="", "", 0))</f>
        <v/>
      </c>
      <c r="O902" s="7" t="str">
        <f>IF($E902="", "", _xlfn.XLOOKUP(C902, 'SLCC Student'!H:H, 'SLCC Student'!P:P, "Not Found", 0, 1))</f>
        <v/>
      </c>
      <c r="P902" s="5" t="str">
        <f>IFERROR(VLOOKUP($E902, 'SLCC Student'!$A:$Q, 10, FALSE), IF($E902="", "", "Not Admitted"))</f>
        <v/>
      </c>
      <c r="Q902" s="5" t="str">
        <f>IFERROR(VLOOKUP($E902,'SLCC Student'!$A:$Q,12,FALSE),IF($E902="","", "NotAdmitted"))</f>
        <v/>
      </c>
    </row>
    <row r="903" spans="1:17" x14ac:dyDescent="0.2">
      <c r="A903" s="5" t="str">
        <f>IFERROR(VLOOKUP($E903,'HS Info'!$A:$D,2,FALSE),IF($E903="","","Not in HS Info"))</f>
        <v/>
      </c>
      <c r="B903" s="6" t="str">
        <f>IFERROR(VLOOKUP($C903, 'SLCC Student'!$H:$R, 11, FALSE), IF($E903="", "",  "Not yet admitted"))</f>
        <v/>
      </c>
      <c r="C903" s="5" t="str">
        <f>IFERROR(VLOOKUP($E903,'SLCC Student'!$A:$R,8,FALSE), IF($E903="", "", "Not yet admitted"))</f>
        <v/>
      </c>
      <c r="D903" s="5" t="str">
        <f>IFERROR(VLOOKUP($E903, 'HS Info'!$A:$D, 3, FALSE), IF($E903="", "",  "Not in HS Info"))</f>
        <v/>
      </c>
      <c r="E903" t="str">
        <f>IF(ISBLANK('HS Info'!A902), "", 'HS Info'!A902)</f>
        <v/>
      </c>
      <c r="F903" s="5" t="str">
        <f>IFERROR(VLOOKUP($E903, 'HS Info'!$A:$D, 4, FALSE), IF($E903="", "", "Not in HS Info"))</f>
        <v/>
      </c>
      <c r="G903" t="str">
        <f>IF(_xlfn.MAXIFS(ACT!$K:$K, ACT!$B:$B, 'Vetting Master'!$C903)&gt;0, _xlfn.MAXIFS(ACT!$K:$K, ACT!$B:$B, 'Vetting Master'!$C903), IF($E903="", "", 0))</f>
        <v/>
      </c>
      <c r="H903" t="str">
        <f>IF(_xlfn.MAXIFS(ACT!$J:$J, ACT!$B:$B, 'Vetting Master'!$C903)&gt;0, _xlfn.MAXIFS(ACT!$J:$J, ACT!$B:$B, 'Vetting Master'!$C903), IF($E903="", "", 0))</f>
        <v/>
      </c>
      <c r="I903" t="str">
        <f>IF(_xlfn.MAXIFS('SLCC Placement'!K:K, 'SLCC Placement'!B:B, 'Vetting Master'!$C903)&gt;0, _xlfn.MAXIFS('SLCC Placement'!K:K, 'SLCC Placement'!B:B, 'Vetting Master'!$C903), IF($E903="", "", 0))</f>
        <v/>
      </c>
      <c r="J903" t="str">
        <f>IF(_xlfn.MAXIFS('SLCC Placement'!J:J, 'SLCC Placement'!B:B, 'Vetting Master'!$C903)&gt;0, _xlfn.MAXIFS('SLCC Placement'!J:J, 'SLCC Placement'!B:B, 'Vetting Master'!$C903), IF($E903="", "", 0))</f>
        <v/>
      </c>
      <c r="K903" s="5" t="str">
        <f>IFERROR(IF(AND(MATCH(C903,'AP Credit'!B:B,0)&gt;0, MATCH("ENGL 1010",'AP Credit'!J:J,0)&gt;0),"Yes","No"), IF($E903="", " ", "No"))</f>
        <v xml:space="preserve"> </v>
      </c>
      <c r="L903" s="11" t="str" cm="1">
        <f t="array" ref="L903">IF($E903="", "", _xlfn.IFNA(_xlfn.IFS( J903&gt;599,  "1210 - Verify C or Better",  AND(J903&gt;499, OR(I903&gt;13, G903&gt;17)), "1060 - Verify C or Better", AND( OR(G903&gt;17, I903&gt;13), OR(H903&gt;22, J903&gt;399)), "1050 - Verify C or Better", OR( H903&gt;21, J903&gt;299), "1010/1030/1040", OR( H903&gt;19, J903&gt;299), "1010/1030", OR( H903&gt;18, J903&gt;299), "1030"), "Verify C or better in Secondary Math 1,2,3"))</f>
        <v/>
      </c>
      <c r="M903" s="4" t="str">
        <f>IFERROR(VLOOKUP($E903, 'HS Info'!$A:$E, 5, FALSE), IF($E903="", "", "Not in HS Info"))</f>
        <v/>
      </c>
      <c r="N903" s="5" t="str">
        <f>IFERROR(VLOOKUP($C903,Holds!$C:$K, 2, FALSE), IF($E903="", "", 0))</f>
        <v/>
      </c>
      <c r="O903" s="7" t="str">
        <f>IF($E903="", "", _xlfn.XLOOKUP(C903, 'SLCC Student'!H:H, 'SLCC Student'!P:P, "Not Found", 0, 1))</f>
        <v/>
      </c>
      <c r="P903" s="5" t="str">
        <f>IFERROR(VLOOKUP($E903, 'SLCC Student'!$A:$Q, 10, FALSE), IF($E903="", "", "Not Admitted"))</f>
        <v/>
      </c>
      <c r="Q903" s="5" t="str">
        <f>IFERROR(VLOOKUP($E903,'SLCC Student'!$A:$Q,12,FALSE),IF($E903="","", "NotAdmitted"))</f>
        <v/>
      </c>
    </row>
    <row r="904" spans="1:17" x14ac:dyDescent="0.2">
      <c r="A904" s="5" t="str">
        <f>IFERROR(VLOOKUP($E904,'HS Info'!$A:$D,2,FALSE),IF($E904="","","Not in HS Info"))</f>
        <v/>
      </c>
      <c r="B904" s="6" t="str">
        <f>IFERROR(VLOOKUP($C904, 'SLCC Student'!$H:$R, 11, FALSE), IF($E904="", "",  "Not yet admitted"))</f>
        <v/>
      </c>
      <c r="C904" s="5" t="str">
        <f>IFERROR(VLOOKUP($E904,'SLCC Student'!$A:$R,8,FALSE), IF($E904="", "", "Not yet admitted"))</f>
        <v/>
      </c>
      <c r="D904" s="5" t="str">
        <f>IFERROR(VLOOKUP($E904, 'HS Info'!$A:$D, 3, FALSE), IF($E904="", "",  "Not in HS Info"))</f>
        <v/>
      </c>
      <c r="E904" t="str">
        <f>IF(ISBLANK('HS Info'!A903), "", 'HS Info'!A903)</f>
        <v/>
      </c>
      <c r="F904" s="5" t="str">
        <f>IFERROR(VLOOKUP($E904, 'HS Info'!$A:$D, 4, FALSE), IF($E904="", "", "Not in HS Info"))</f>
        <v/>
      </c>
      <c r="G904" t="str">
        <f>IF(_xlfn.MAXIFS(ACT!$K:$K, ACT!$B:$B, 'Vetting Master'!$C904)&gt;0, _xlfn.MAXIFS(ACT!$K:$K, ACT!$B:$B, 'Vetting Master'!$C904), IF($E904="", "", 0))</f>
        <v/>
      </c>
      <c r="H904" t="str">
        <f>IF(_xlfn.MAXIFS(ACT!$J:$J, ACT!$B:$B, 'Vetting Master'!$C904)&gt;0, _xlfn.MAXIFS(ACT!$J:$J, ACT!$B:$B, 'Vetting Master'!$C904), IF($E904="", "", 0))</f>
        <v/>
      </c>
      <c r="I904" t="str">
        <f>IF(_xlfn.MAXIFS('SLCC Placement'!K:K, 'SLCC Placement'!B:B, 'Vetting Master'!$C904)&gt;0, _xlfn.MAXIFS('SLCC Placement'!K:K, 'SLCC Placement'!B:B, 'Vetting Master'!$C904), IF($E904="", "", 0))</f>
        <v/>
      </c>
      <c r="J904" t="str">
        <f>IF(_xlfn.MAXIFS('SLCC Placement'!J:J, 'SLCC Placement'!B:B, 'Vetting Master'!$C904)&gt;0, _xlfn.MAXIFS('SLCC Placement'!J:J, 'SLCC Placement'!B:B, 'Vetting Master'!$C904), IF($E904="", "", 0))</f>
        <v/>
      </c>
      <c r="K904" s="5" t="str">
        <f>IFERROR(IF(AND(MATCH(C904,'AP Credit'!B:B,0)&gt;0, MATCH("ENGL 1010",'AP Credit'!J:J,0)&gt;0),"Yes","No"), IF($E904="", " ", "No"))</f>
        <v xml:space="preserve"> </v>
      </c>
      <c r="L904" s="11" t="str" cm="1">
        <f t="array" ref="L904">IF($E904="", "", _xlfn.IFNA(_xlfn.IFS( J904&gt;599,  "1210 - Verify C or Better",  AND(J904&gt;499, OR(I904&gt;13, G904&gt;17)), "1060 - Verify C or Better", AND( OR(G904&gt;17, I904&gt;13), OR(H904&gt;22, J904&gt;399)), "1050 - Verify C or Better", OR( H904&gt;21, J904&gt;299), "1010/1030/1040", OR( H904&gt;19, J904&gt;299), "1010/1030", OR( H904&gt;18, J904&gt;299), "1030"), "Verify C or better in Secondary Math 1,2,3"))</f>
        <v/>
      </c>
      <c r="M904" s="4" t="str">
        <f>IFERROR(VLOOKUP($E904, 'HS Info'!$A:$E, 5, FALSE), IF($E904="", "", "Not in HS Info"))</f>
        <v/>
      </c>
      <c r="N904" s="5" t="str">
        <f>IFERROR(VLOOKUP($C904,Holds!$C:$K, 2, FALSE), IF($E904="", "", 0))</f>
        <v/>
      </c>
      <c r="O904" s="7" t="str">
        <f>IF($E904="", "", _xlfn.XLOOKUP(C904, 'SLCC Student'!H:H, 'SLCC Student'!P:P, "Not Found", 0, 1))</f>
        <v/>
      </c>
      <c r="P904" s="5" t="str">
        <f>IFERROR(VLOOKUP($E904, 'SLCC Student'!$A:$Q, 10, FALSE), IF($E904="", "", "Not Admitted"))</f>
        <v/>
      </c>
      <c r="Q904" s="5" t="str">
        <f>IFERROR(VLOOKUP($E904,'SLCC Student'!$A:$Q,12,FALSE),IF($E904="","", "NotAdmitted"))</f>
        <v/>
      </c>
    </row>
    <row r="905" spans="1:17" x14ac:dyDescent="0.2">
      <c r="A905" s="5" t="str">
        <f>IFERROR(VLOOKUP($E905,'HS Info'!$A:$D,2,FALSE),IF($E905="","","Not in HS Info"))</f>
        <v/>
      </c>
      <c r="B905" s="6" t="str">
        <f>IFERROR(VLOOKUP($C905, 'SLCC Student'!$H:$R, 11, FALSE), IF($E905="", "",  "Not yet admitted"))</f>
        <v/>
      </c>
      <c r="C905" s="5" t="str">
        <f>IFERROR(VLOOKUP($E905,'SLCC Student'!$A:$R,8,FALSE), IF($E905="", "", "Not yet admitted"))</f>
        <v/>
      </c>
      <c r="D905" s="5" t="str">
        <f>IFERROR(VLOOKUP($E905, 'HS Info'!$A:$D, 3, FALSE), IF($E905="", "",  "Not in HS Info"))</f>
        <v/>
      </c>
      <c r="E905" t="str">
        <f>IF(ISBLANK('HS Info'!A904), "", 'HS Info'!A904)</f>
        <v/>
      </c>
      <c r="F905" s="5" t="str">
        <f>IFERROR(VLOOKUP($E905, 'HS Info'!$A:$D, 4, FALSE), IF($E905="", "", "Not in HS Info"))</f>
        <v/>
      </c>
      <c r="G905" t="str">
        <f>IF(_xlfn.MAXIFS(ACT!$K:$K, ACT!$B:$B, 'Vetting Master'!$C905)&gt;0, _xlfn.MAXIFS(ACT!$K:$K, ACT!$B:$B, 'Vetting Master'!$C905), IF($E905="", "", 0))</f>
        <v/>
      </c>
      <c r="H905" t="str">
        <f>IF(_xlfn.MAXIFS(ACT!$J:$J, ACT!$B:$B, 'Vetting Master'!$C905)&gt;0, _xlfn.MAXIFS(ACT!$J:$J, ACT!$B:$B, 'Vetting Master'!$C905), IF($E905="", "", 0))</f>
        <v/>
      </c>
      <c r="I905" t="str">
        <f>IF(_xlfn.MAXIFS('SLCC Placement'!K:K, 'SLCC Placement'!B:B, 'Vetting Master'!$C905)&gt;0, _xlfn.MAXIFS('SLCC Placement'!K:K, 'SLCC Placement'!B:B, 'Vetting Master'!$C905), IF($E905="", "", 0))</f>
        <v/>
      </c>
      <c r="J905" t="str">
        <f>IF(_xlfn.MAXIFS('SLCC Placement'!J:J, 'SLCC Placement'!B:B, 'Vetting Master'!$C905)&gt;0, _xlfn.MAXIFS('SLCC Placement'!J:J, 'SLCC Placement'!B:B, 'Vetting Master'!$C905), IF($E905="", "", 0))</f>
        <v/>
      </c>
      <c r="K905" s="5" t="str">
        <f>IFERROR(IF(AND(MATCH(C905,'AP Credit'!B:B,0)&gt;0, MATCH("ENGL 1010",'AP Credit'!J:J,0)&gt;0),"Yes","No"), IF($E905="", " ", "No"))</f>
        <v xml:space="preserve"> </v>
      </c>
      <c r="L905" s="11" t="str" cm="1">
        <f t="array" ref="L905">IF($E905="", "", _xlfn.IFNA(_xlfn.IFS( J905&gt;599,  "1210 - Verify C or Better",  AND(J905&gt;499, OR(I905&gt;13, G905&gt;17)), "1060 - Verify C or Better", AND( OR(G905&gt;17, I905&gt;13), OR(H905&gt;22, J905&gt;399)), "1050 - Verify C or Better", OR( H905&gt;21, J905&gt;299), "1010/1030/1040", OR( H905&gt;19, J905&gt;299), "1010/1030", OR( H905&gt;18, J905&gt;299), "1030"), "Verify C or better in Secondary Math 1,2,3"))</f>
        <v/>
      </c>
      <c r="M905" s="4" t="str">
        <f>IFERROR(VLOOKUP($E905, 'HS Info'!$A:$E, 5, FALSE), IF($E905="", "", "Not in HS Info"))</f>
        <v/>
      </c>
      <c r="N905" s="5" t="str">
        <f>IFERROR(VLOOKUP($C905,Holds!$C:$K, 2, FALSE), IF($E905="", "", 0))</f>
        <v/>
      </c>
      <c r="O905" s="7" t="str">
        <f>IF($E905="", "", _xlfn.XLOOKUP(C905, 'SLCC Student'!H:H, 'SLCC Student'!P:P, "Not Found", 0, 1))</f>
        <v/>
      </c>
      <c r="P905" s="5" t="str">
        <f>IFERROR(VLOOKUP($E905, 'SLCC Student'!$A:$Q, 10, FALSE), IF($E905="", "", "Not Admitted"))</f>
        <v/>
      </c>
      <c r="Q905" s="5" t="str">
        <f>IFERROR(VLOOKUP($E905,'SLCC Student'!$A:$Q,12,FALSE),IF($E905="","", "NotAdmitted"))</f>
        <v/>
      </c>
    </row>
    <row r="906" spans="1:17" x14ac:dyDescent="0.2">
      <c r="A906" s="5" t="str">
        <f>IFERROR(VLOOKUP($E906,'HS Info'!$A:$D,2,FALSE),IF($E906="","","Not in HS Info"))</f>
        <v/>
      </c>
      <c r="B906" s="6" t="str">
        <f>IFERROR(VLOOKUP($C906, 'SLCC Student'!$H:$R, 11, FALSE), IF($E906="", "",  "Not yet admitted"))</f>
        <v/>
      </c>
      <c r="C906" s="5" t="str">
        <f>IFERROR(VLOOKUP($E906,'SLCC Student'!$A:$R,8,FALSE), IF($E906="", "", "Not yet admitted"))</f>
        <v/>
      </c>
      <c r="D906" s="5" t="str">
        <f>IFERROR(VLOOKUP($E906, 'HS Info'!$A:$D, 3, FALSE), IF($E906="", "",  "Not in HS Info"))</f>
        <v/>
      </c>
      <c r="E906" t="str">
        <f>IF(ISBLANK('HS Info'!A905), "", 'HS Info'!A905)</f>
        <v/>
      </c>
      <c r="F906" s="5" t="str">
        <f>IFERROR(VLOOKUP($E906, 'HS Info'!$A:$D, 4, FALSE), IF($E906="", "", "Not in HS Info"))</f>
        <v/>
      </c>
      <c r="G906" t="str">
        <f>IF(_xlfn.MAXIFS(ACT!$K:$K, ACT!$B:$B, 'Vetting Master'!$C906)&gt;0, _xlfn.MAXIFS(ACT!$K:$K, ACT!$B:$B, 'Vetting Master'!$C906), IF($E906="", "", 0))</f>
        <v/>
      </c>
      <c r="H906" t="str">
        <f>IF(_xlfn.MAXIFS(ACT!$J:$J, ACT!$B:$B, 'Vetting Master'!$C906)&gt;0, _xlfn.MAXIFS(ACT!$J:$J, ACT!$B:$B, 'Vetting Master'!$C906), IF($E906="", "", 0))</f>
        <v/>
      </c>
      <c r="I906" t="str">
        <f>IF(_xlfn.MAXIFS('SLCC Placement'!K:K, 'SLCC Placement'!B:B, 'Vetting Master'!$C906)&gt;0, _xlfn.MAXIFS('SLCC Placement'!K:K, 'SLCC Placement'!B:B, 'Vetting Master'!$C906), IF($E906="", "", 0))</f>
        <v/>
      </c>
      <c r="J906" t="str">
        <f>IF(_xlfn.MAXIFS('SLCC Placement'!J:J, 'SLCC Placement'!B:B, 'Vetting Master'!$C906)&gt;0, _xlfn.MAXIFS('SLCC Placement'!J:J, 'SLCC Placement'!B:B, 'Vetting Master'!$C906), IF($E906="", "", 0))</f>
        <v/>
      </c>
      <c r="K906" s="5" t="str">
        <f>IFERROR(IF(AND(MATCH(C906,'AP Credit'!B:B,0)&gt;0, MATCH("ENGL 1010",'AP Credit'!J:J,0)&gt;0),"Yes","No"), IF($E906="", " ", "No"))</f>
        <v xml:space="preserve"> </v>
      </c>
      <c r="L906" s="11" t="str" cm="1">
        <f t="array" ref="L906">IF($E906="", "", _xlfn.IFNA(_xlfn.IFS( J906&gt;599,  "1210 - Verify C or Better",  AND(J906&gt;499, OR(I906&gt;13, G906&gt;17)), "1060 - Verify C or Better", AND( OR(G906&gt;17, I906&gt;13), OR(H906&gt;22, J906&gt;399)), "1050 - Verify C or Better", OR( H906&gt;21, J906&gt;299), "1010/1030/1040", OR( H906&gt;19, J906&gt;299), "1010/1030", OR( H906&gt;18, J906&gt;299), "1030"), "Verify C or better in Secondary Math 1,2,3"))</f>
        <v/>
      </c>
      <c r="M906" s="4" t="str">
        <f>IFERROR(VLOOKUP($E906, 'HS Info'!$A:$E, 5, FALSE), IF($E906="", "", "Not in HS Info"))</f>
        <v/>
      </c>
      <c r="N906" s="5" t="str">
        <f>IFERROR(VLOOKUP($C906,Holds!$C:$K, 2, FALSE), IF($E906="", "", 0))</f>
        <v/>
      </c>
      <c r="O906" s="7" t="str">
        <f>IF($E906="", "", _xlfn.XLOOKUP(C906, 'SLCC Student'!H:H, 'SLCC Student'!P:P, "Not Found", 0, 1))</f>
        <v/>
      </c>
      <c r="P906" s="5" t="str">
        <f>IFERROR(VLOOKUP($E906, 'SLCC Student'!$A:$Q, 10, FALSE), IF($E906="", "", "Not Admitted"))</f>
        <v/>
      </c>
      <c r="Q906" s="5" t="str">
        <f>IFERROR(VLOOKUP($E906,'SLCC Student'!$A:$Q,12,FALSE),IF($E906="","", "NotAdmitted"))</f>
        <v/>
      </c>
    </row>
    <row r="907" spans="1:17" x14ac:dyDescent="0.2">
      <c r="A907" s="5" t="str">
        <f>IFERROR(VLOOKUP($E907,'HS Info'!$A:$D,2,FALSE),IF($E907="","","Not in HS Info"))</f>
        <v/>
      </c>
      <c r="B907" s="6" t="str">
        <f>IFERROR(VLOOKUP($C907, 'SLCC Student'!$H:$R, 11, FALSE), IF($E907="", "",  "Not yet admitted"))</f>
        <v/>
      </c>
      <c r="C907" s="5" t="str">
        <f>IFERROR(VLOOKUP($E907,'SLCC Student'!$A:$R,8,FALSE), IF($E907="", "", "Not yet admitted"))</f>
        <v/>
      </c>
      <c r="D907" s="5" t="str">
        <f>IFERROR(VLOOKUP($E907, 'HS Info'!$A:$D, 3, FALSE), IF($E907="", "",  "Not in HS Info"))</f>
        <v/>
      </c>
      <c r="E907" t="str">
        <f>IF(ISBLANK('HS Info'!A906), "", 'HS Info'!A906)</f>
        <v/>
      </c>
      <c r="F907" s="5" t="str">
        <f>IFERROR(VLOOKUP($E907, 'HS Info'!$A:$D, 4, FALSE), IF($E907="", "", "Not in HS Info"))</f>
        <v/>
      </c>
      <c r="G907" t="str">
        <f>IF(_xlfn.MAXIFS(ACT!$K:$K, ACT!$B:$B, 'Vetting Master'!$C907)&gt;0, _xlfn.MAXIFS(ACT!$K:$K, ACT!$B:$B, 'Vetting Master'!$C907), IF($E907="", "", 0))</f>
        <v/>
      </c>
      <c r="H907" t="str">
        <f>IF(_xlfn.MAXIFS(ACT!$J:$J, ACT!$B:$B, 'Vetting Master'!$C907)&gt;0, _xlfn.MAXIFS(ACT!$J:$J, ACT!$B:$B, 'Vetting Master'!$C907), IF($E907="", "", 0))</f>
        <v/>
      </c>
      <c r="I907" t="str">
        <f>IF(_xlfn.MAXIFS('SLCC Placement'!K:K, 'SLCC Placement'!B:B, 'Vetting Master'!$C907)&gt;0, _xlfn.MAXIFS('SLCC Placement'!K:K, 'SLCC Placement'!B:B, 'Vetting Master'!$C907), IF($E907="", "", 0))</f>
        <v/>
      </c>
      <c r="J907" t="str">
        <f>IF(_xlfn.MAXIFS('SLCC Placement'!J:J, 'SLCC Placement'!B:B, 'Vetting Master'!$C907)&gt;0, _xlfn.MAXIFS('SLCC Placement'!J:J, 'SLCC Placement'!B:B, 'Vetting Master'!$C907), IF($E907="", "", 0))</f>
        <v/>
      </c>
      <c r="K907" s="5" t="str">
        <f>IFERROR(IF(AND(MATCH(C907,'AP Credit'!B:B,0)&gt;0, MATCH("ENGL 1010",'AP Credit'!J:J,0)&gt;0),"Yes","No"), IF($E907="", " ", "No"))</f>
        <v xml:space="preserve"> </v>
      </c>
      <c r="L907" s="11" t="str" cm="1">
        <f t="array" ref="L907">IF($E907="", "", _xlfn.IFNA(_xlfn.IFS( J907&gt;599,  "1210 - Verify C or Better",  AND(J907&gt;499, OR(I907&gt;13, G907&gt;17)), "1060 - Verify C or Better", AND( OR(G907&gt;17, I907&gt;13), OR(H907&gt;22, J907&gt;399)), "1050 - Verify C or Better", OR( H907&gt;21, J907&gt;299), "1010/1030/1040", OR( H907&gt;19, J907&gt;299), "1010/1030", OR( H907&gt;18, J907&gt;299), "1030"), "Verify C or better in Secondary Math 1,2,3"))</f>
        <v/>
      </c>
      <c r="M907" s="4" t="str">
        <f>IFERROR(VLOOKUP($E907, 'HS Info'!$A:$E, 5, FALSE), IF($E907="", "", "Not in HS Info"))</f>
        <v/>
      </c>
      <c r="N907" s="5" t="str">
        <f>IFERROR(VLOOKUP($C907,Holds!$C:$K, 2, FALSE), IF($E907="", "", 0))</f>
        <v/>
      </c>
      <c r="O907" s="7" t="str">
        <f>IF($E907="", "", _xlfn.XLOOKUP(C907, 'SLCC Student'!H:H, 'SLCC Student'!P:P, "Not Found", 0, 1))</f>
        <v/>
      </c>
      <c r="P907" s="5" t="str">
        <f>IFERROR(VLOOKUP($E907, 'SLCC Student'!$A:$Q, 10, FALSE), IF($E907="", "", "Not Admitted"))</f>
        <v/>
      </c>
      <c r="Q907" s="5" t="str">
        <f>IFERROR(VLOOKUP($E907,'SLCC Student'!$A:$Q,12,FALSE),IF($E907="","", "NotAdmitted"))</f>
        <v/>
      </c>
    </row>
    <row r="908" spans="1:17" x14ac:dyDescent="0.2">
      <c r="A908" s="5" t="str">
        <f>IFERROR(VLOOKUP($E908,'HS Info'!$A:$D,2,FALSE),IF($E908="","","Not in HS Info"))</f>
        <v/>
      </c>
      <c r="B908" s="6" t="str">
        <f>IFERROR(VLOOKUP($C908, 'SLCC Student'!$H:$R, 11, FALSE), IF($E908="", "",  "Not yet admitted"))</f>
        <v/>
      </c>
      <c r="C908" s="5" t="str">
        <f>IFERROR(VLOOKUP($E908,'SLCC Student'!$A:$R,8,FALSE), IF($E908="", "", "Not yet admitted"))</f>
        <v/>
      </c>
      <c r="D908" s="5" t="str">
        <f>IFERROR(VLOOKUP($E908, 'HS Info'!$A:$D, 3, FALSE), IF($E908="", "",  "Not in HS Info"))</f>
        <v/>
      </c>
      <c r="E908" t="str">
        <f>IF(ISBLANK('HS Info'!A907), "", 'HS Info'!A907)</f>
        <v/>
      </c>
      <c r="F908" s="5" t="str">
        <f>IFERROR(VLOOKUP($E908, 'HS Info'!$A:$D, 4, FALSE), IF($E908="", "", "Not in HS Info"))</f>
        <v/>
      </c>
      <c r="G908" t="str">
        <f>IF(_xlfn.MAXIFS(ACT!$K:$K, ACT!$B:$B, 'Vetting Master'!$C908)&gt;0, _xlfn.MAXIFS(ACT!$K:$K, ACT!$B:$B, 'Vetting Master'!$C908), IF($E908="", "", 0))</f>
        <v/>
      </c>
      <c r="H908" t="str">
        <f>IF(_xlfn.MAXIFS(ACT!$J:$J, ACT!$B:$B, 'Vetting Master'!$C908)&gt;0, _xlfn.MAXIFS(ACT!$J:$J, ACT!$B:$B, 'Vetting Master'!$C908), IF($E908="", "", 0))</f>
        <v/>
      </c>
      <c r="I908" t="str">
        <f>IF(_xlfn.MAXIFS('SLCC Placement'!K:K, 'SLCC Placement'!B:B, 'Vetting Master'!$C908)&gt;0, _xlfn.MAXIFS('SLCC Placement'!K:K, 'SLCC Placement'!B:B, 'Vetting Master'!$C908), IF($E908="", "", 0))</f>
        <v/>
      </c>
      <c r="J908" t="str">
        <f>IF(_xlfn.MAXIFS('SLCC Placement'!J:J, 'SLCC Placement'!B:B, 'Vetting Master'!$C908)&gt;0, _xlfn.MAXIFS('SLCC Placement'!J:J, 'SLCC Placement'!B:B, 'Vetting Master'!$C908), IF($E908="", "", 0))</f>
        <v/>
      </c>
      <c r="K908" s="5" t="str">
        <f>IFERROR(IF(AND(MATCH(C908,'AP Credit'!B:B,0)&gt;0, MATCH("ENGL 1010",'AP Credit'!J:J,0)&gt;0),"Yes","No"), IF($E908="", " ", "No"))</f>
        <v xml:space="preserve"> </v>
      </c>
      <c r="L908" s="11" t="str" cm="1">
        <f t="array" ref="L908">IF($E908="", "", _xlfn.IFNA(_xlfn.IFS( J908&gt;599,  "1210 - Verify C or Better",  AND(J908&gt;499, OR(I908&gt;13, G908&gt;17)), "1060 - Verify C or Better", AND( OR(G908&gt;17, I908&gt;13), OR(H908&gt;22, J908&gt;399)), "1050 - Verify C or Better", OR( H908&gt;21, J908&gt;299), "1010/1030/1040", OR( H908&gt;19, J908&gt;299), "1010/1030", OR( H908&gt;18, J908&gt;299), "1030"), "Verify C or better in Secondary Math 1,2,3"))</f>
        <v/>
      </c>
      <c r="M908" s="4" t="str">
        <f>IFERROR(VLOOKUP($E908, 'HS Info'!$A:$E, 5, FALSE), IF($E908="", "", "Not in HS Info"))</f>
        <v/>
      </c>
      <c r="N908" s="5" t="str">
        <f>IFERROR(VLOOKUP($C908,Holds!$C:$K, 2, FALSE), IF($E908="", "", 0))</f>
        <v/>
      </c>
      <c r="O908" s="7" t="str">
        <f>IF($E908="", "", _xlfn.XLOOKUP(C908, 'SLCC Student'!H:H, 'SLCC Student'!P:P, "Not Found", 0, 1))</f>
        <v/>
      </c>
      <c r="P908" s="5" t="str">
        <f>IFERROR(VLOOKUP($E908, 'SLCC Student'!$A:$Q, 10, FALSE), IF($E908="", "", "Not Admitted"))</f>
        <v/>
      </c>
      <c r="Q908" s="5" t="str">
        <f>IFERROR(VLOOKUP($E908,'SLCC Student'!$A:$Q,12,FALSE),IF($E908="","", "NotAdmitted"))</f>
        <v/>
      </c>
    </row>
    <row r="909" spans="1:17" x14ac:dyDescent="0.2">
      <c r="A909" s="5" t="str">
        <f>IFERROR(VLOOKUP($E909,'HS Info'!$A:$D,2,FALSE),IF($E909="","","Not in HS Info"))</f>
        <v/>
      </c>
      <c r="B909" s="6" t="str">
        <f>IFERROR(VLOOKUP($C909, 'SLCC Student'!$H:$R, 11, FALSE), IF($E909="", "",  "Not yet admitted"))</f>
        <v/>
      </c>
      <c r="C909" s="5" t="str">
        <f>IFERROR(VLOOKUP($E909,'SLCC Student'!$A:$R,8,FALSE), IF($E909="", "", "Not yet admitted"))</f>
        <v/>
      </c>
      <c r="D909" s="5" t="str">
        <f>IFERROR(VLOOKUP($E909, 'HS Info'!$A:$D, 3, FALSE), IF($E909="", "",  "Not in HS Info"))</f>
        <v/>
      </c>
      <c r="E909" t="str">
        <f>IF(ISBLANK('HS Info'!A908), "", 'HS Info'!A908)</f>
        <v/>
      </c>
      <c r="F909" s="5" t="str">
        <f>IFERROR(VLOOKUP($E909, 'HS Info'!$A:$D, 4, FALSE), IF($E909="", "", "Not in HS Info"))</f>
        <v/>
      </c>
      <c r="G909" t="str">
        <f>IF(_xlfn.MAXIFS(ACT!$K:$K, ACT!$B:$B, 'Vetting Master'!$C909)&gt;0, _xlfn.MAXIFS(ACT!$K:$K, ACT!$B:$B, 'Vetting Master'!$C909), IF($E909="", "", 0))</f>
        <v/>
      </c>
      <c r="H909" t="str">
        <f>IF(_xlfn.MAXIFS(ACT!$J:$J, ACT!$B:$B, 'Vetting Master'!$C909)&gt;0, _xlfn.MAXIFS(ACT!$J:$J, ACT!$B:$B, 'Vetting Master'!$C909), IF($E909="", "", 0))</f>
        <v/>
      </c>
      <c r="I909" t="str">
        <f>IF(_xlfn.MAXIFS('SLCC Placement'!K:K, 'SLCC Placement'!B:B, 'Vetting Master'!$C909)&gt;0, _xlfn.MAXIFS('SLCC Placement'!K:K, 'SLCC Placement'!B:B, 'Vetting Master'!$C909), IF($E909="", "", 0))</f>
        <v/>
      </c>
      <c r="J909" t="str">
        <f>IF(_xlfn.MAXIFS('SLCC Placement'!J:J, 'SLCC Placement'!B:B, 'Vetting Master'!$C909)&gt;0, _xlfn.MAXIFS('SLCC Placement'!J:J, 'SLCC Placement'!B:B, 'Vetting Master'!$C909), IF($E909="", "", 0))</f>
        <v/>
      </c>
      <c r="K909" s="5" t="str">
        <f>IFERROR(IF(AND(MATCH(C909,'AP Credit'!B:B,0)&gt;0, MATCH("ENGL 1010",'AP Credit'!J:J,0)&gt;0),"Yes","No"), IF($E909="", " ", "No"))</f>
        <v xml:space="preserve"> </v>
      </c>
      <c r="L909" s="11" t="str" cm="1">
        <f t="array" ref="L909">IF($E909="", "", _xlfn.IFNA(_xlfn.IFS( J909&gt;599,  "1210 - Verify C or Better",  AND(J909&gt;499, OR(I909&gt;13, G909&gt;17)), "1060 - Verify C or Better", AND( OR(G909&gt;17, I909&gt;13), OR(H909&gt;22, J909&gt;399)), "1050 - Verify C or Better", OR( H909&gt;21, J909&gt;299), "1010/1030/1040", OR( H909&gt;19, J909&gt;299), "1010/1030", OR( H909&gt;18, J909&gt;299), "1030"), "Verify C or better in Secondary Math 1,2,3"))</f>
        <v/>
      </c>
      <c r="M909" s="4" t="str">
        <f>IFERROR(VLOOKUP($E909, 'HS Info'!$A:$E, 5, FALSE), IF($E909="", "", "Not in HS Info"))</f>
        <v/>
      </c>
      <c r="N909" s="5" t="str">
        <f>IFERROR(VLOOKUP($C909,Holds!$C:$K, 2, FALSE), IF($E909="", "", 0))</f>
        <v/>
      </c>
      <c r="O909" s="7" t="str">
        <f>IF($E909="", "", _xlfn.XLOOKUP(C909, 'SLCC Student'!H:H, 'SLCC Student'!P:P, "Not Found", 0, 1))</f>
        <v/>
      </c>
      <c r="P909" s="5" t="str">
        <f>IFERROR(VLOOKUP($E909, 'SLCC Student'!$A:$Q, 10, FALSE), IF($E909="", "", "Not Admitted"))</f>
        <v/>
      </c>
      <c r="Q909" s="5" t="str">
        <f>IFERROR(VLOOKUP($E909,'SLCC Student'!$A:$Q,12,FALSE),IF($E909="","", "NotAdmitted"))</f>
        <v/>
      </c>
    </row>
    <row r="910" spans="1:17" x14ac:dyDescent="0.2">
      <c r="A910" s="5" t="str">
        <f>IFERROR(VLOOKUP($E910,'HS Info'!$A:$D,2,FALSE),IF($E910="","","Not in HS Info"))</f>
        <v/>
      </c>
      <c r="B910" s="6" t="str">
        <f>IFERROR(VLOOKUP($C910, 'SLCC Student'!$H:$R, 11, FALSE), IF($E910="", "",  "Not yet admitted"))</f>
        <v/>
      </c>
      <c r="C910" s="5" t="str">
        <f>IFERROR(VLOOKUP($E910,'SLCC Student'!$A:$R,8,FALSE), IF($E910="", "", "Not yet admitted"))</f>
        <v/>
      </c>
      <c r="D910" s="5" t="str">
        <f>IFERROR(VLOOKUP($E910, 'HS Info'!$A:$D, 3, FALSE), IF($E910="", "",  "Not in HS Info"))</f>
        <v/>
      </c>
      <c r="E910" t="str">
        <f>IF(ISBLANK('HS Info'!A909), "", 'HS Info'!A909)</f>
        <v/>
      </c>
      <c r="F910" s="5" t="str">
        <f>IFERROR(VLOOKUP($E910, 'HS Info'!$A:$D, 4, FALSE), IF($E910="", "", "Not in HS Info"))</f>
        <v/>
      </c>
      <c r="G910" t="str">
        <f>IF(_xlfn.MAXIFS(ACT!$K:$K, ACT!$B:$B, 'Vetting Master'!$C910)&gt;0, _xlfn.MAXIFS(ACT!$K:$K, ACT!$B:$B, 'Vetting Master'!$C910), IF($E910="", "", 0))</f>
        <v/>
      </c>
      <c r="H910" t="str">
        <f>IF(_xlfn.MAXIFS(ACT!$J:$J, ACT!$B:$B, 'Vetting Master'!$C910)&gt;0, _xlfn.MAXIFS(ACT!$J:$J, ACT!$B:$B, 'Vetting Master'!$C910), IF($E910="", "", 0))</f>
        <v/>
      </c>
      <c r="I910" t="str">
        <f>IF(_xlfn.MAXIFS('SLCC Placement'!K:K, 'SLCC Placement'!B:B, 'Vetting Master'!$C910)&gt;0, _xlfn.MAXIFS('SLCC Placement'!K:K, 'SLCC Placement'!B:B, 'Vetting Master'!$C910), IF($E910="", "", 0))</f>
        <v/>
      </c>
      <c r="J910" t="str">
        <f>IF(_xlfn.MAXIFS('SLCC Placement'!J:J, 'SLCC Placement'!B:B, 'Vetting Master'!$C910)&gt;0, _xlfn.MAXIFS('SLCC Placement'!J:J, 'SLCC Placement'!B:B, 'Vetting Master'!$C910), IF($E910="", "", 0))</f>
        <v/>
      </c>
      <c r="K910" s="5" t="str">
        <f>IFERROR(IF(AND(MATCH(C910,'AP Credit'!B:B,0)&gt;0, MATCH("ENGL 1010",'AP Credit'!J:J,0)&gt;0),"Yes","No"), IF($E910="", " ", "No"))</f>
        <v xml:space="preserve"> </v>
      </c>
      <c r="L910" s="11" t="str" cm="1">
        <f t="array" ref="L910">IF($E910="", "", _xlfn.IFNA(_xlfn.IFS( J910&gt;599,  "1210 - Verify C or Better",  AND(J910&gt;499, OR(I910&gt;13, G910&gt;17)), "1060 - Verify C or Better", AND( OR(G910&gt;17, I910&gt;13), OR(H910&gt;22, J910&gt;399)), "1050 - Verify C or Better", OR( H910&gt;21, J910&gt;299), "1010/1030/1040", OR( H910&gt;19, J910&gt;299), "1010/1030", OR( H910&gt;18, J910&gt;299), "1030"), "Verify C or better in Secondary Math 1,2,3"))</f>
        <v/>
      </c>
      <c r="M910" s="4" t="str">
        <f>IFERROR(VLOOKUP($E910, 'HS Info'!$A:$E, 5, FALSE), IF($E910="", "", "Not in HS Info"))</f>
        <v/>
      </c>
      <c r="N910" s="5" t="str">
        <f>IFERROR(VLOOKUP($C910,Holds!$C:$K, 2, FALSE), IF($E910="", "", 0))</f>
        <v/>
      </c>
      <c r="O910" s="7" t="str">
        <f>IF($E910="", "", _xlfn.XLOOKUP(C910, 'SLCC Student'!H:H, 'SLCC Student'!P:P, "Not Found", 0, 1))</f>
        <v/>
      </c>
      <c r="P910" s="5" t="str">
        <f>IFERROR(VLOOKUP($E910, 'SLCC Student'!$A:$Q, 10, FALSE), IF($E910="", "", "Not Admitted"))</f>
        <v/>
      </c>
      <c r="Q910" s="5" t="str">
        <f>IFERROR(VLOOKUP($E910,'SLCC Student'!$A:$Q,12,FALSE),IF($E910="","", "NotAdmitted"))</f>
        <v/>
      </c>
    </row>
    <row r="911" spans="1:17" x14ac:dyDescent="0.2">
      <c r="A911" s="5" t="str">
        <f>IFERROR(VLOOKUP($E911,'HS Info'!$A:$D,2,FALSE),IF($E911="","","Not in HS Info"))</f>
        <v/>
      </c>
      <c r="B911" s="6" t="str">
        <f>IFERROR(VLOOKUP($C911, 'SLCC Student'!$H:$R, 11, FALSE), IF($E911="", "",  "Not yet admitted"))</f>
        <v/>
      </c>
      <c r="C911" s="5" t="str">
        <f>IFERROR(VLOOKUP($E911,'SLCC Student'!$A:$R,8,FALSE), IF($E911="", "", "Not yet admitted"))</f>
        <v/>
      </c>
      <c r="D911" s="5" t="str">
        <f>IFERROR(VLOOKUP($E911, 'HS Info'!$A:$D, 3, FALSE), IF($E911="", "",  "Not in HS Info"))</f>
        <v/>
      </c>
      <c r="E911" t="str">
        <f>IF(ISBLANK('HS Info'!A910), "", 'HS Info'!A910)</f>
        <v/>
      </c>
      <c r="F911" s="5" t="str">
        <f>IFERROR(VLOOKUP($E911, 'HS Info'!$A:$D, 4, FALSE), IF($E911="", "", "Not in HS Info"))</f>
        <v/>
      </c>
      <c r="G911" t="str">
        <f>IF(_xlfn.MAXIFS(ACT!$K:$K, ACT!$B:$B, 'Vetting Master'!$C911)&gt;0, _xlfn.MAXIFS(ACT!$K:$K, ACT!$B:$B, 'Vetting Master'!$C911), IF($E911="", "", 0))</f>
        <v/>
      </c>
      <c r="H911" t="str">
        <f>IF(_xlfn.MAXIFS(ACT!$J:$J, ACT!$B:$B, 'Vetting Master'!$C911)&gt;0, _xlfn.MAXIFS(ACT!$J:$J, ACT!$B:$B, 'Vetting Master'!$C911), IF($E911="", "", 0))</f>
        <v/>
      </c>
      <c r="I911" t="str">
        <f>IF(_xlfn.MAXIFS('SLCC Placement'!K:K, 'SLCC Placement'!B:B, 'Vetting Master'!$C911)&gt;0, _xlfn.MAXIFS('SLCC Placement'!K:K, 'SLCC Placement'!B:B, 'Vetting Master'!$C911), IF($E911="", "", 0))</f>
        <v/>
      </c>
      <c r="J911" t="str">
        <f>IF(_xlfn.MAXIFS('SLCC Placement'!J:J, 'SLCC Placement'!B:B, 'Vetting Master'!$C911)&gt;0, _xlfn.MAXIFS('SLCC Placement'!J:J, 'SLCC Placement'!B:B, 'Vetting Master'!$C911), IF($E911="", "", 0))</f>
        <v/>
      </c>
      <c r="K911" s="5" t="str">
        <f>IFERROR(IF(AND(MATCH(C911,'AP Credit'!B:B,0)&gt;0, MATCH("ENGL 1010",'AP Credit'!J:J,0)&gt;0),"Yes","No"), IF($E911="", " ", "No"))</f>
        <v xml:space="preserve"> </v>
      </c>
      <c r="L911" s="11" t="str" cm="1">
        <f t="array" ref="L911">IF($E911="", "", _xlfn.IFNA(_xlfn.IFS( J911&gt;599,  "1210 - Verify C or Better",  AND(J911&gt;499, OR(I911&gt;13, G911&gt;17)), "1060 - Verify C or Better", AND( OR(G911&gt;17, I911&gt;13), OR(H911&gt;22, J911&gt;399)), "1050 - Verify C or Better", OR( H911&gt;21, J911&gt;299), "1010/1030/1040", OR( H911&gt;19, J911&gt;299), "1010/1030", OR( H911&gt;18, J911&gt;299), "1030"), "Verify C or better in Secondary Math 1,2,3"))</f>
        <v/>
      </c>
      <c r="M911" s="4" t="str">
        <f>IFERROR(VLOOKUP($E911, 'HS Info'!$A:$E, 5, FALSE), IF($E911="", "", "Not in HS Info"))</f>
        <v/>
      </c>
      <c r="N911" s="5" t="str">
        <f>IFERROR(VLOOKUP($C911,Holds!$C:$K, 2, FALSE), IF($E911="", "", 0))</f>
        <v/>
      </c>
      <c r="O911" s="7" t="str">
        <f>IF($E911="", "", _xlfn.XLOOKUP(C911, 'SLCC Student'!H:H, 'SLCC Student'!P:P, "Not Found", 0, 1))</f>
        <v/>
      </c>
      <c r="P911" s="5" t="str">
        <f>IFERROR(VLOOKUP($E911, 'SLCC Student'!$A:$Q, 10, FALSE), IF($E911="", "", "Not Admitted"))</f>
        <v/>
      </c>
      <c r="Q911" s="5" t="str">
        <f>IFERROR(VLOOKUP($E911,'SLCC Student'!$A:$Q,12,FALSE),IF($E911="","", "NotAdmitted"))</f>
        <v/>
      </c>
    </row>
    <row r="912" spans="1:17" x14ac:dyDescent="0.2">
      <c r="A912" s="5" t="str">
        <f>IFERROR(VLOOKUP($E912,'HS Info'!$A:$D,2,FALSE),IF($E912="","","Not in HS Info"))</f>
        <v/>
      </c>
      <c r="B912" s="6" t="str">
        <f>IFERROR(VLOOKUP($C912, 'SLCC Student'!$H:$R, 11, FALSE), IF($E912="", "",  "Not yet admitted"))</f>
        <v/>
      </c>
      <c r="C912" s="5" t="str">
        <f>IFERROR(VLOOKUP($E912,'SLCC Student'!$A:$R,8,FALSE), IF($E912="", "", "Not yet admitted"))</f>
        <v/>
      </c>
      <c r="D912" s="5" t="str">
        <f>IFERROR(VLOOKUP($E912, 'HS Info'!$A:$D, 3, FALSE), IF($E912="", "",  "Not in HS Info"))</f>
        <v/>
      </c>
      <c r="E912" t="str">
        <f>IF(ISBLANK('HS Info'!A911), "", 'HS Info'!A911)</f>
        <v/>
      </c>
      <c r="F912" s="5" t="str">
        <f>IFERROR(VLOOKUP($E912, 'HS Info'!$A:$D, 4, FALSE), IF($E912="", "", "Not in HS Info"))</f>
        <v/>
      </c>
      <c r="G912" t="str">
        <f>IF(_xlfn.MAXIFS(ACT!$K:$K, ACT!$B:$B, 'Vetting Master'!$C912)&gt;0, _xlfn.MAXIFS(ACT!$K:$K, ACT!$B:$B, 'Vetting Master'!$C912), IF($E912="", "", 0))</f>
        <v/>
      </c>
      <c r="H912" t="str">
        <f>IF(_xlfn.MAXIFS(ACT!$J:$J, ACT!$B:$B, 'Vetting Master'!$C912)&gt;0, _xlfn.MAXIFS(ACT!$J:$J, ACT!$B:$B, 'Vetting Master'!$C912), IF($E912="", "", 0))</f>
        <v/>
      </c>
      <c r="I912" t="str">
        <f>IF(_xlfn.MAXIFS('SLCC Placement'!K:K, 'SLCC Placement'!B:B, 'Vetting Master'!$C912)&gt;0, _xlfn.MAXIFS('SLCC Placement'!K:K, 'SLCC Placement'!B:B, 'Vetting Master'!$C912), IF($E912="", "", 0))</f>
        <v/>
      </c>
      <c r="J912" t="str">
        <f>IF(_xlfn.MAXIFS('SLCC Placement'!J:J, 'SLCC Placement'!B:B, 'Vetting Master'!$C912)&gt;0, _xlfn.MAXIFS('SLCC Placement'!J:J, 'SLCC Placement'!B:B, 'Vetting Master'!$C912), IF($E912="", "", 0))</f>
        <v/>
      </c>
      <c r="K912" s="5" t="str">
        <f>IFERROR(IF(AND(MATCH(C912,'AP Credit'!B:B,0)&gt;0, MATCH("ENGL 1010",'AP Credit'!J:J,0)&gt;0),"Yes","No"), IF($E912="", " ", "No"))</f>
        <v xml:space="preserve"> </v>
      </c>
      <c r="L912" s="11" t="str" cm="1">
        <f t="array" ref="L912">IF($E912="", "", _xlfn.IFNA(_xlfn.IFS( J912&gt;599,  "1210 - Verify C or Better",  AND(J912&gt;499, OR(I912&gt;13, G912&gt;17)), "1060 - Verify C or Better", AND( OR(G912&gt;17, I912&gt;13), OR(H912&gt;22, J912&gt;399)), "1050 - Verify C or Better", OR( H912&gt;21, J912&gt;299), "1010/1030/1040", OR( H912&gt;19, J912&gt;299), "1010/1030", OR( H912&gt;18, J912&gt;299), "1030"), "Verify C or better in Secondary Math 1,2,3"))</f>
        <v/>
      </c>
      <c r="M912" s="4" t="str">
        <f>IFERROR(VLOOKUP($E912, 'HS Info'!$A:$E, 5, FALSE), IF($E912="", "", "Not in HS Info"))</f>
        <v/>
      </c>
      <c r="N912" s="5" t="str">
        <f>IFERROR(VLOOKUP($C912,Holds!$C:$K, 2, FALSE), IF($E912="", "", 0))</f>
        <v/>
      </c>
      <c r="O912" s="7" t="str">
        <f>IF($E912="", "", _xlfn.XLOOKUP(C912, 'SLCC Student'!H:H, 'SLCC Student'!P:P, "Not Found", 0, 1))</f>
        <v/>
      </c>
      <c r="P912" s="5" t="str">
        <f>IFERROR(VLOOKUP($E912, 'SLCC Student'!$A:$Q, 10, FALSE), IF($E912="", "", "Not Admitted"))</f>
        <v/>
      </c>
      <c r="Q912" s="5" t="str">
        <f>IFERROR(VLOOKUP($E912,'SLCC Student'!$A:$Q,12,FALSE),IF($E912="","", "NotAdmitted"))</f>
        <v/>
      </c>
    </row>
    <row r="913" spans="1:17" x14ac:dyDescent="0.2">
      <c r="A913" s="5" t="str">
        <f>IFERROR(VLOOKUP($E913,'HS Info'!$A:$D,2,FALSE),IF($E913="","","Not in HS Info"))</f>
        <v/>
      </c>
      <c r="B913" s="6" t="str">
        <f>IFERROR(VLOOKUP($C913, 'SLCC Student'!$H:$R, 11, FALSE), IF($E913="", "",  "Not yet admitted"))</f>
        <v/>
      </c>
      <c r="C913" s="5" t="str">
        <f>IFERROR(VLOOKUP($E913,'SLCC Student'!$A:$R,8,FALSE), IF($E913="", "", "Not yet admitted"))</f>
        <v/>
      </c>
      <c r="D913" s="5" t="str">
        <f>IFERROR(VLOOKUP($E913, 'HS Info'!$A:$D, 3, FALSE), IF($E913="", "",  "Not in HS Info"))</f>
        <v/>
      </c>
      <c r="E913" t="str">
        <f>IF(ISBLANK('HS Info'!A912), "", 'HS Info'!A912)</f>
        <v/>
      </c>
      <c r="F913" s="5" t="str">
        <f>IFERROR(VLOOKUP($E913, 'HS Info'!$A:$D, 4, FALSE), IF($E913="", "", "Not in HS Info"))</f>
        <v/>
      </c>
      <c r="G913" t="str">
        <f>IF(_xlfn.MAXIFS(ACT!$K:$K, ACT!$B:$B, 'Vetting Master'!$C913)&gt;0, _xlfn.MAXIFS(ACT!$K:$K, ACT!$B:$B, 'Vetting Master'!$C913), IF($E913="", "", 0))</f>
        <v/>
      </c>
      <c r="H913" t="str">
        <f>IF(_xlfn.MAXIFS(ACT!$J:$J, ACT!$B:$B, 'Vetting Master'!$C913)&gt;0, _xlfn.MAXIFS(ACT!$J:$J, ACT!$B:$B, 'Vetting Master'!$C913), IF($E913="", "", 0))</f>
        <v/>
      </c>
      <c r="I913" t="str">
        <f>IF(_xlfn.MAXIFS('SLCC Placement'!K:K, 'SLCC Placement'!B:B, 'Vetting Master'!$C913)&gt;0, _xlfn.MAXIFS('SLCC Placement'!K:K, 'SLCC Placement'!B:B, 'Vetting Master'!$C913), IF($E913="", "", 0))</f>
        <v/>
      </c>
      <c r="J913" t="str">
        <f>IF(_xlfn.MAXIFS('SLCC Placement'!J:J, 'SLCC Placement'!B:B, 'Vetting Master'!$C913)&gt;0, _xlfn.MAXIFS('SLCC Placement'!J:J, 'SLCC Placement'!B:B, 'Vetting Master'!$C913), IF($E913="", "", 0))</f>
        <v/>
      </c>
      <c r="K913" s="5" t="str">
        <f>IFERROR(IF(AND(MATCH(C913,'AP Credit'!B:B,0)&gt;0, MATCH("ENGL 1010",'AP Credit'!J:J,0)&gt;0),"Yes","No"), IF($E913="", " ", "No"))</f>
        <v xml:space="preserve"> </v>
      </c>
      <c r="L913" s="11" t="str" cm="1">
        <f t="array" ref="L913">IF($E913="", "", _xlfn.IFNA(_xlfn.IFS( J913&gt;599,  "1210 - Verify C or Better",  AND(J913&gt;499, OR(I913&gt;13, G913&gt;17)), "1060 - Verify C or Better", AND( OR(G913&gt;17, I913&gt;13), OR(H913&gt;22, J913&gt;399)), "1050 - Verify C or Better", OR( H913&gt;21, J913&gt;299), "1010/1030/1040", OR( H913&gt;19, J913&gt;299), "1010/1030", OR( H913&gt;18, J913&gt;299), "1030"), "Verify C or better in Secondary Math 1,2,3"))</f>
        <v/>
      </c>
      <c r="M913" s="4" t="str">
        <f>IFERROR(VLOOKUP($E913, 'HS Info'!$A:$E, 5, FALSE), IF($E913="", "", "Not in HS Info"))</f>
        <v/>
      </c>
      <c r="N913" s="5" t="str">
        <f>IFERROR(VLOOKUP($C913,Holds!$C:$K, 2, FALSE), IF($E913="", "", 0))</f>
        <v/>
      </c>
      <c r="O913" s="7" t="str">
        <f>IF($E913="", "", _xlfn.XLOOKUP(C913, 'SLCC Student'!H:H, 'SLCC Student'!P:P, "Not Found", 0, 1))</f>
        <v/>
      </c>
      <c r="P913" s="5" t="str">
        <f>IFERROR(VLOOKUP($E913, 'SLCC Student'!$A:$Q, 10, FALSE), IF($E913="", "", "Not Admitted"))</f>
        <v/>
      </c>
      <c r="Q913" s="5" t="str">
        <f>IFERROR(VLOOKUP($E913,'SLCC Student'!$A:$Q,12,FALSE),IF($E913="","", "NotAdmitted"))</f>
        <v/>
      </c>
    </row>
    <row r="914" spans="1:17" x14ac:dyDescent="0.2">
      <c r="A914" s="5" t="str">
        <f>IFERROR(VLOOKUP($E914,'HS Info'!$A:$D,2,FALSE),IF($E914="","","Not in HS Info"))</f>
        <v/>
      </c>
      <c r="B914" s="6" t="str">
        <f>IFERROR(VLOOKUP($C914, 'SLCC Student'!$H:$R, 11, FALSE), IF($E914="", "",  "Not yet admitted"))</f>
        <v/>
      </c>
      <c r="C914" s="5" t="str">
        <f>IFERROR(VLOOKUP($E914,'SLCC Student'!$A:$R,8,FALSE), IF($E914="", "", "Not yet admitted"))</f>
        <v/>
      </c>
      <c r="D914" s="5" t="str">
        <f>IFERROR(VLOOKUP($E914, 'HS Info'!$A:$D, 3, FALSE), IF($E914="", "",  "Not in HS Info"))</f>
        <v/>
      </c>
      <c r="E914" t="str">
        <f>IF(ISBLANK('HS Info'!A913), "", 'HS Info'!A913)</f>
        <v/>
      </c>
      <c r="F914" s="5" t="str">
        <f>IFERROR(VLOOKUP($E914, 'HS Info'!$A:$D, 4, FALSE), IF($E914="", "", "Not in HS Info"))</f>
        <v/>
      </c>
      <c r="G914" t="str">
        <f>IF(_xlfn.MAXIFS(ACT!$K:$K, ACT!$B:$B, 'Vetting Master'!$C914)&gt;0, _xlfn.MAXIFS(ACT!$K:$K, ACT!$B:$B, 'Vetting Master'!$C914), IF($E914="", "", 0))</f>
        <v/>
      </c>
      <c r="H914" t="str">
        <f>IF(_xlfn.MAXIFS(ACT!$J:$J, ACT!$B:$B, 'Vetting Master'!$C914)&gt;0, _xlfn.MAXIFS(ACT!$J:$J, ACT!$B:$B, 'Vetting Master'!$C914), IF($E914="", "", 0))</f>
        <v/>
      </c>
      <c r="I914" t="str">
        <f>IF(_xlfn.MAXIFS('SLCC Placement'!K:K, 'SLCC Placement'!B:B, 'Vetting Master'!$C914)&gt;0, _xlfn.MAXIFS('SLCC Placement'!K:K, 'SLCC Placement'!B:B, 'Vetting Master'!$C914), IF($E914="", "", 0))</f>
        <v/>
      </c>
      <c r="J914" t="str">
        <f>IF(_xlfn.MAXIFS('SLCC Placement'!J:J, 'SLCC Placement'!B:B, 'Vetting Master'!$C914)&gt;0, _xlfn.MAXIFS('SLCC Placement'!J:J, 'SLCC Placement'!B:B, 'Vetting Master'!$C914), IF($E914="", "", 0))</f>
        <v/>
      </c>
      <c r="K914" s="5" t="str">
        <f>IFERROR(IF(AND(MATCH(C914,'AP Credit'!B:B,0)&gt;0, MATCH("ENGL 1010",'AP Credit'!J:J,0)&gt;0),"Yes","No"), IF($E914="", " ", "No"))</f>
        <v xml:space="preserve"> </v>
      </c>
      <c r="L914" s="11" t="str" cm="1">
        <f t="array" ref="L914">IF($E914="", "", _xlfn.IFNA(_xlfn.IFS( J914&gt;599,  "1210 - Verify C or Better",  AND(J914&gt;499, OR(I914&gt;13, G914&gt;17)), "1060 - Verify C or Better", AND( OR(G914&gt;17, I914&gt;13), OR(H914&gt;22, J914&gt;399)), "1050 - Verify C or Better", OR( H914&gt;21, J914&gt;299), "1010/1030/1040", OR( H914&gt;19, J914&gt;299), "1010/1030", OR( H914&gt;18, J914&gt;299), "1030"), "Verify C or better in Secondary Math 1,2,3"))</f>
        <v/>
      </c>
      <c r="M914" s="4" t="str">
        <f>IFERROR(VLOOKUP($E914, 'HS Info'!$A:$E, 5, FALSE), IF($E914="", "", "Not in HS Info"))</f>
        <v/>
      </c>
      <c r="N914" s="5" t="str">
        <f>IFERROR(VLOOKUP($C914,Holds!$C:$K, 2, FALSE), IF($E914="", "", 0))</f>
        <v/>
      </c>
      <c r="O914" s="7" t="str">
        <f>IF($E914="", "", _xlfn.XLOOKUP(C914, 'SLCC Student'!H:H, 'SLCC Student'!P:P, "Not Found", 0, 1))</f>
        <v/>
      </c>
      <c r="P914" s="5" t="str">
        <f>IFERROR(VLOOKUP($E914, 'SLCC Student'!$A:$Q, 10, FALSE), IF($E914="", "", "Not Admitted"))</f>
        <v/>
      </c>
      <c r="Q914" s="5" t="str">
        <f>IFERROR(VLOOKUP($E914,'SLCC Student'!$A:$Q,12,FALSE),IF($E914="","", "NotAdmitted"))</f>
        <v/>
      </c>
    </row>
    <row r="915" spans="1:17" x14ac:dyDescent="0.2">
      <c r="A915" s="5" t="str">
        <f>IFERROR(VLOOKUP($E915,'HS Info'!$A:$D,2,FALSE),IF($E915="","","Not in HS Info"))</f>
        <v/>
      </c>
      <c r="B915" s="6" t="str">
        <f>IFERROR(VLOOKUP($C915, 'SLCC Student'!$H:$R, 11, FALSE), IF($E915="", "",  "Not yet admitted"))</f>
        <v/>
      </c>
      <c r="C915" s="5" t="str">
        <f>IFERROR(VLOOKUP($E915,'SLCC Student'!$A:$R,8,FALSE), IF($E915="", "", "Not yet admitted"))</f>
        <v/>
      </c>
      <c r="D915" s="5" t="str">
        <f>IFERROR(VLOOKUP($E915, 'HS Info'!$A:$D, 3, FALSE), IF($E915="", "",  "Not in HS Info"))</f>
        <v/>
      </c>
      <c r="E915" t="str">
        <f>IF(ISBLANK('HS Info'!A914), "", 'HS Info'!A914)</f>
        <v/>
      </c>
      <c r="F915" s="5" t="str">
        <f>IFERROR(VLOOKUP($E915, 'HS Info'!$A:$D, 4, FALSE), IF($E915="", "", "Not in HS Info"))</f>
        <v/>
      </c>
      <c r="G915" t="str">
        <f>IF(_xlfn.MAXIFS(ACT!$K:$K, ACT!$B:$B, 'Vetting Master'!$C915)&gt;0, _xlfn.MAXIFS(ACT!$K:$K, ACT!$B:$B, 'Vetting Master'!$C915), IF($E915="", "", 0))</f>
        <v/>
      </c>
      <c r="H915" t="str">
        <f>IF(_xlfn.MAXIFS(ACT!$J:$J, ACT!$B:$B, 'Vetting Master'!$C915)&gt;0, _xlfn.MAXIFS(ACT!$J:$J, ACT!$B:$B, 'Vetting Master'!$C915), IF($E915="", "", 0))</f>
        <v/>
      </c>
      <c r="I915" t="str">
        <f>IF(_xlfn.MAXIFS('SLCC Placement'!K:K, 'SLCC Placement'!B:B, 'Vetting Master'!$C915)&gt;0, _xlfn.MAXIFS('SLCC Placement'!K:K, 'SLCC Placement'!B:B, 'Vetting Master'!$C915), IF($E915="", "", 0))</f>
        <v/>
      </c>
      <c r="J915" t="str">
        <f>IF(_xlfn.MAXIFS('SLCC Placement'!J:J, 'SLCC Placement'!B:B, 'Vetting Master'!$C915)&gt;0, _xlfn.MAXIFS('SLCC Placement'!J:J, 'SLCC Placement'!B:B, 'Vetting Master'!$C915), IF($E915="", "", 0))</f>
        <v/>
      </c>
      <c r="K915" s="5" t="str">
        <f>IFERROR(IF(AND(MATCH(C915,'AP Credit'!B:B,0)&gt;0, MATCH("ENGL 1010",'AP Credit'!J:J,0)&gt;0),"Yes","No"), IF($E915="", " ", "No"))</f>
        <v xml:space="preserve"> </v>
      </c>
      <c r="L915" s="11" t="str" cm="1">
        <f t="array" ref="L915">IF($E915="", "", _xlfn.IFNA(_xlfn.IFS( J915&gt;599,  "1210 - Verify C or Better",  AND(J915&gt;499, OR(I915&gt;13, G915&gt;17)), "1060 - Verify C or Better", AND( OR(G915&gt;17, I915&gt;13), OR(H915&gt;22, J915&gt;399)), "1050 - Verify C or Better", OR( H915&gt;21, J915&gt;299), "1010/1030/1040", OR( H915&gt;19, J915&gt;299), "1010/1030", OR( H915&gt;18, J915&gt;299), "1030"), "Verify C or better in Secondary Math 1,2,3"))</f>
        <v/>
      </c>
      <c r="M915" s="4" t="str">
        <f>IFERROR(VLOOKUP($E915, 'HS Info'!$A:$E, 5, FALSE), IF($E915="", "", "Not in HS Info"))</f>
        <v/>
      </c>
      <c r="N915" s="5" t="str">
        <f>IFERROR(VLOOKUP($C915,Holds!$C:$K, 2, FALSE), IF($E915="", "", 0))</f>
        <v/>
      </c>
      <c r="O915" s="7" t="str">
        <f>IF($E915="", "", _xlfn.XLOOKUP(C915, 'SLCC Student'!H:H, 'SLCC Student'!P:P, "Not Found", 0, 1))</f>
        <v/>
      </c>
      <c r="P915" s="5" t="str">
        <f>IFERROR(VLOOKUP($E915, 'SLCC Student'!$A:$Q, 10, FALSE), IF($E915="", "", "Not Admitted"))</f>
        <v/>
      </c>
      <c r="Q915" s="5" t="str">
        <f>IFERROR(VLOOKUP($E915,'SLCC Student'!$A:$Q,12,FALSE),IF($E915="","", "NotAdmitted"))</f>
        <v/>
      </c>
    </row>
    <row r="916" spans="1:17" x14ac:dyDescent="0.2">
      <c r="A916" s="5" t="str">
        <f>IFERROR(VLOOKUP($E916,'HS Info'!$A:$D,2,FALSE),IF($E916="","","Not in HS Info"))</f>
        <v/>
      </c>
      <c r="B916" s="6" t="str">
        <f>IFERROR(VLOOKUP($C916, 'SLCC Student'!$H:$R, 11, FALSE), IF($E916="", "",  "Not yet admitted"))</f>
        <v/>
      </c>
      <c r="C916" s="5" t="str">
        <f>IFERROR(VLOOKUP($E916,'SLCC Student'!$A:$R,8,FALSE), IF($E916="", "", "Not yet admitted"))</f>
        <v/>
      </c>
      <c r="D916" s="5" t="str">
        <f>IFERROR(VLOOKUP($E916, 'HS Info'!$A:$D, 3, FALSE), IF($E916="", "",  "Not in HS Info"))</f>
        <v/>
      </c>
      <c r="E916" t="str">
        <f>IF(ISBLANK('HS Info'!A915), "", 'HS Info'!A915)</f>
        <v/>
      </c>
      <c r="F916" s="5" t="str">
        <f>IFERROR(VLOOKUP($E916, 'HS Info'!$A:$D, 4, FALSE), IF($E916="", "", "Not in HS Info"))</f>
        <v/>
      </c>
      <c r="G916" t="str">
        <f>IF(_xlfn.MAXIFS(ACT!$K:$K, ACT!$B:$B, 'Vetting Master'!$C916)&gt;0, _xlfn.MAXIFS(ACT!$K:$K, ACT!$B:$B, 'Vetting Master'!$C916), IF($E916="", "", 0))</f>
        <v/>
      </c>
      <c r="H916" t="str">
        <f>IF(_xlfn.MAXIFS(ACT!$J:$J, ACT!$B:$B, 'Vetting Master'!$C916)&gt;0, _xlfn.MAXIFS(ACT!$J:$J, ACT!$B:$B, 'Vetting Master'!$C916), IF($E916="", "", 0))</f>
        <v/>
      </c>
      <c r="I916" t="str">
        <f>IF(_xlfn.MAXIFS('SLCC Placement'!K:K, 'SLCC Placement'!B:B, 'Vetting Master'!$C916)&gt;0, _xlfn.MAXIFS('SLCC Placement'!K:K, 'SLCC Placement'!B:B, 'Vetting Master'!$C916), IF($E916="", "", 0))</f>
        <v/>
      </c>
      <c r="J916" t="str">
        <f>IF(_xlfn.MAXIFS('SLCC Placement'!J:J, 'SLCC Placement'!B:B, 'Vetting Master'!$C916)&gt;0, _xlfn.MAXIFS('SLCC Placement'!J:J, 'SLCC Placement'!B:B, 'Vetting Master'!$C916), IF($E916="", "", 0))</f>
        <v/>
      </c>
      <c r="K916" s="5" t="str">
        <f>IFERROR(IF(AND(MATCH(C916,'AP Credit'!B:B,0)&gt;0, MATCH("ENGL 1010",'AP Credit'!J:J,0)&gt;0),"Yes","No"), IF($E916="", " ", "No"))</f>
        <v xml:space="preserve"> </v>
      </c>
      <c r="L916" s="11" t="str" cm="1">
        <f t="array" ref="L916">IF($E916="", "", _xlfn.IFNA(_xlfn.IFS( J916&gt;599,  "1210 - Verify C or Better",  AND(J916&gt;499, OR(I916&gt;13, G916&gt;17)), "1060 - Verify C or Better", AND( OR(G916&gt;17, I916&gt;13), OR(H916&gt;22, J916&gt;399)), "1050 - Verify C or Better", OR( H916&gt;21, J916&gt;299), "1010/1030/1040", OR( H916&gt;19, J916&gt;299), "1010/1030", OR( H916&gt;18, J916&gt;299), "1030"), "Verify C or better in Secondary Math 1,2,3"))</f>
        <v/>
      </c>
      <c r="M916" s="4" t="str">
        <f>IFERROR(VLOOKUP($E916, 'HS Info'!$A:$E, 5, FALSE), IF($E916="", "", "Not in HS Info"))</f>
        <v/>
      </c>
      <c r="N916" s="5" t="str">
        <f>IFERROR(VLOOKUP($C916,Holds!$C:$K, 2, FALSE), IF($E916="", "", 0))</f>
        <v/>
      </c>
      <c r="O916" s="7" t="str">
        <f>IF($E916="", "", _xlfn.XLOOKUP(C916, 'SLCC Student'!H:H, 'SLCC Student'!P:P, "Not Found", 0, 1))</f>
        <v/>
      </c>
      <c r="P916" s="5" t="str">
        <f>IFERROR(VLOOKUP($E916, 'SLCC Student'!$A:$Q, 10, FALSE), IF($E916="", "", "Not Admitted"))</f>
        <v/>
      </c>
      <c r="Q916" s="5" t="str">
        <f>IFERROR(VLOOKUP($E916,'SLCC Student'!$A:$Q,12,FALSE),IF($E916="","", "NotAdmitted"))</f>
        <v/>
      </c>
    </row>
    <row r="917" spans="1:17" x14ac:dyDescent="0.2">
      <c r="A917" s="5" t="str">
        <f>IFERROR(VLOOKUP($E917,'HS Info'!$A:$D,2,FALSE),IF($E917="","","Not in HS Info"))</f>
        <v/>
      </c>
      <c r="B917" s="6" t="str">
        <f>IFERROR(VLOOKUP($C917, 'SLCC Student'!$H:$R, 11, FALSE), IF($E917="", "",  "Not yet admitted"))</f>
        <v/>
      </c>
      <c r="C917" s="5" t="str">
        <f>IFERROR(VLOOKUP($E917,'SLCC Student'!$A:$R,8,FALSE), IF($E917="", "", "Not yet admitted"))</f>
        <v/>
      </c>
      <c r="D917" s="5" t="str">
        <f>IFERROR(VLOOKUP($E917, 'HS Info'!$A:$D, 3, FALSE), IF($E917="", "",  "Not in HS Info"))</f>
        <v/>
      </c>
      <c r="E917" t="str">
        <f>IF(ISBLANK('HS Info'!A916), "", 'HS Info'!A916)</f>
        <v/>
      </c>
      <c r="F917" s="5" t="str">
        <f>IFERROR(VLOOKUP($E917, 'HS Info'!$A:$D, 4, FALSE), IF($E917="", "", "Not in HS Info"))</f>
        <v/>
      </c>
      <c r="G917" t="str">
        <f>IF(_xlfn.MAXIFS(ACT!$K:$K, ACT!$B:$B, 'Vetting Master'!$C917)&gt;0, _xlfn.MAXIFS(ACT!$K:$K, ACT!$B:$B, 'Vetting Master'!$C917), IF($E917="", "", 0))</f>
        <v/>
      </c>
      <c r="H917" t="str">
        <f>IF(_xlfn.MAXIFS(ACT!$J:$J, ACT!$B:$B, 'Vetting Master'!$C917)&gt;0, _xlfn.MAXIFS(ACT!$J:$J, ACT!$B:$B, 'Vetting Master'!$C917), IF($E917="", "", 0))</f>
        <v/>
      </c>
      <c r="I917" t="str">
        <f>IF(_xlfn.MAXIFS('SLCC Placement'!K:K, 'SLCC Placement'!B:B, 'Vetting Master'!$C917)&gt;0, _xlfn.MAXIFS('SLCC Placement'!K:K, 'SLCC Placement'!B:B, 'Vetting Master'!$C917), IF($E917="", "", 0))</f>
        <v/>
      </c>
      <c r="J917" t="str">
        <f>IF(_xlfn.MAXIFS('SLCC Placement'!J:J, 'SLCC Placement'!B:B, 'Vetting Master'!$C917)&gt;0, _xlfn.MAXIFS('SLCC Placement'!J:J, 'SLCC Placement'!B:B, 'Vetting Master'!$C917), IF($E917="", "", 0))</f>
        <v/>
      </c>
      <c r="K917" s="5" t="str">
        <f>IFERROR(IF(AND(MATCH(C917,'AP Credit'!B:B,0)&gt;0, MATCH("ENGL 1010",'AP Credit'!J:J,0)&gt;0),"Yes","No"), IF($E917="", " ", "No"))</f>
        <v xml:space="preserve"> </v>
      </c>
      <c r="L917" s="11" t="str" cm="1">
        <f t="array" ref="L917">IF($E917="", "", _xlfn.IFNA(_xlfn.IFS( J917&gt;599,  "1210 - Verify C or Better",  AND(J917&gt;499, OR(I917&gt;13, G917&gt;17)), "1060 - Verify C or Better", AND( OR(G917&gt;17, I917&gt;13), OR(H917&gt;22, J917&gt;399)), "1050 - Verify C or Better", OR( H917&gt;21, J917&gt;299), "1010/1030/1040", OR( H917&gt;19, J917&gt;299), "1010/1030", OR( H917&gt;18, J917&gt;299), "1030"), "Verify C or better in Secondary Math 1,2,3"))</f>
        <v/>
      </c>
      <c r="M917" s="4" t="str">
        <f>IFERROR(VLOOKUP($E917, 'HS Info'!$A:$E, 5, FALSE), IF($E917="", "", "Not in HS Info"))</f>
        <v/>
      </c>
      <c r="N917" s="5" t="str">
        <f>IFERROR(VLOOKUP($C917,Holds!$C:$K, 2, FALSE), IF($E917="", "", 0))</f>
        <v/>
      </c>
      <c r="O917" s="7" t="str">
        <f>IF($E917="", "", _xlfn.XLOOKUP(C917, 'SLCC Student'!H:H, 'SLCC Student'!P:P, "Not Found", 0, 1))</f>
        <v/>
      </c>
      <c r="P917" s="5" t="str">
        <f>IFERROR(VLOOKUP($E917, 'SLCC Student'!$A:$Q, 10, FALSE), IF($E917="", "", "Not Admitted"))</f>
        <v/>
      </c>
      <c r="Q917" s="5" t="str">
        <f>IFERROR(VLOOKUP($E917,'SLCC Student'!$A:$Q,12,FALSE),IF($E917="","", "NotAdmitted"))</f>
        <v/>
      </c>
    </row>
    <row r="918" spans="1:17" x14ac:dyDescent="0.2">
      <c r="A918" s="5" t="str">
        <f>IFERROR(VLOOKUP($E918,'HS Info'!$A:$D,2,FALSE),IF($E918="","","Not in HS Info"))</f>
        <v/>
      </c>
      <c r="B918" s="6" t="str">
        <f>IFERROR(VLOOKUP($C918, 'SLCC Student'!$H:$R, 11, FALSE), IF($E918="", "",  "Not yet admitted"))</f>
        <v/>
      </c>
      <c r="C918" s="5" t="str">
        <f>IFERROR(VLOOKUP($E918,'SLCC Student'!$A:$R,8,FALSE), IF($E918="", "", "Not yet admitted"))</f>
        <v/>
      </c>
      <c r="D918" s="5" t="str">
        <f>IFERROR(VLOOKUP($E918, 'HS Info'!$A:$D, 3, FALSE), IF($E918="", "",  "Not in HS Info"))</f>
        <v/>
      </c>
      <c r="E918" t="str">
        <f>IF(ISBLANK('HS Info'!A917), "", 'HS Info'!A917)</f>
        <v/>
      </c>
      <c r="F918" s="5" t="str">
        <f>IFERROR(VLOOKUP($E918, 'HS Info'!$A:$D, 4, FALSE), IF($E918="", "", "Not in HS Info"))</f>
        <v/>
      </c>
      <c r="G918" t="str">
        <f>IF(_xlfn.MAXIFS(ACT!$K:$K, ACT!$B:$B, 'Vetting Master'!$C918)&gt;0, _xlfn.MAXIFS(ACT!$K:$K, ACT!$B:$B, 'Vetting Master'!$C918), IF($E918="", "", 0))</f>
        <v/>
      </c>
      <c r="H918" t="str">
        <f>IF(_xlfn.MAXIFS(ACT!$J:$J, ACT!$B:$B, 'Vetting Master'!$C918)&gt;0, _xlfn.MAXIFS(ACT!$J:$J, ACT!$B:$B, 'Vetting Master'!$C918), IF($E918="", "", 0))</f>
        <v/>
      </c>
      <c r="I918" t="str">
        <f>IF(_xlfn.MAXIFS('SLCC Placement'!K:K, 'SLCC Placement'!B:B, 'Vetting Master'!$C918)&gt;0, _xlfn.MAXIFS('SLCC Placement'!K:K, 'SLCC Placement'!B:B, 'Vetting Master'!$C918), IF($E918="", "", 0))</f>
        <v/>
      </c>
      <c r="J918" t="str">
        <f>IF(_xlfn.MAXIFS('SLCC Placement'!J:J, 'SLCC Placement'!B:B, 'Vetting Master'!$C918)&gt;0, _xlfn.MAXIFS('SLCC Placement'!J:J, 'SLCC Placement'!B:B, 'Vetting Master'!$C918), IF($E918="", "", 0))</f>
        <v/>
      </c>
      <c r="K918" s="5" t="str">
        <f>IFERROR(IF(AND(MATCH(C918,'AP Credit'!B:B,0)&gt;0, MATCH("ENGL 1010",'AP Credit'!J:J,0)&gt;0),"Yes","No"), IF($E918="", " ", "No"))</f>
        <v xml:space="preserve"> </v>
      </c>
      <c r="L918" s="11" t="str" cm="1">
        <f t="array" ref="L918">IF($E918="", "", _xlfn.IFNA(_xlfn.IFS( J918&gt;599,  "1210 - Verify C or Better",  AND(J918&gt;499, OR(I918&gt;13, G918&gt;17)), "1060 - Verify C or Better", AND( OR(G918&gt;17, I918&gt;13), OR(H918&gt;22, J918&gt;399)), "1050 - Verify C or Better", OR( H918&gt;21, J918&gt;299), "1010/1030/1040", OR( H918&gt;19, J918&gt;299), "1010/1030", OR( H918&gt;18, J918&gt;299), "1030"), "Verify C or better in Secondary Math 1,2,3"))</f>
        <v/>
      </c>
      <c r="M918" s="4" t="str">
        <f>IFERROR(VLOOKUP($E918, 'HS Info'!$A:$E, 5, FALSE), IF($E918="", "", "Not in HS Info"))</f>
        <v/>
      </c>
      <c r="N918" s="5" t="str">
        <f>IFERROR(VLOOKUP($C918,Holds!$C:$K, 2, FALSE), IF($E918="", "", 0))</f>
        <v/>
      </c>
      <c r="O918" s="7" t="str">
        <f>IF($E918="", "", _xlfn.XLOOKUP(C918, 'SLCC Student'!H:H, 'SLCC Student'!P:P, "Not Found", 0, 1))</f>
        <v/>
      </c>
      <c r="P918" s="5" t="str">
        <f>IFERROR(VLOOKUP($E918, 'SLCC Student'!$A:$Q, 10, FALSE), IF($E918="", "", "Not Admitted"))</f>
        <v/>
      </c>
      <c r="Q918" s="5" t="str">
        <f>IFERROR(VLOOKUP($E918,'SLCC Student'!$A:$Q,12,FALSE),IF($E918="","", "NotAdmitted"))</f>
        <v/>
      </c>
    </row>
    <row r="919" spans="1:17" x14ac:dyDescent="0.2">
      <c r="A919" s="5" t="str">
        <f>IFERROR(VLOOKUP($E919,'HS Info'!$A:$D,2,FALSE),IF($E919="","","Not in HS Info"))</f>
        <v/>
      </c>
      <c r="B919" s="6" t="str">
        <f>IFERROR(VLOOKUP($C919, 'SLCC Student'!$H:$R, 11, FALSE), IF($E919="", "",  "Not yet admitted"))</f>
        <v/>
      </c>
      <c r="C919" s="5" t="str">
        <f>IFERROR(VLOOKUP($E919,'SLCC Student'!$A:$R,8,FALSE), IF($E919="", "", "Not yet admitted"))</f>
        <v/>
      </c>
      <c r="D919" s="5" t="str">
        <f>IFERROR(VLOOKUP($E919, 'HS Info'!$A:$D, 3, FALSE), IF($E919="", "",  "Not in HS Info"))</f>
        <v/>
      </c>
      <c r="E919" t="str">
        <f>IF(ISBLANK('HS Info'!A918), "", 'HS Info'!A918)</f>
        <v/>
      </c>
      <c r="F919" s="5" t="str">
        <f>IFERROR(VLOOKUP($E919, 'HS Info'!$A:$D, 4, FALSE), IF($E919="", "", "Not in HS Info"))</f>
        <v/>
      </c>
      <c r="G919" t="str">
        <f>IF(_xlfn.MAXIFS(ACT!$K:$K, ACT!$B:$B, 'Vetting Master'!$C919)&gt;0, _xlfn.MAXIFS(ACT!$K:$K, ACT!$B:$B, 'Vetting Master'!$C919), IF($E919="", "", 0))</f>
        <v/>
      </c>
      <c r="H919" t="str">
        <f>IF(_xlfn.MAXIFS(ACT!$J:$J, ACT!$B:$B, 'Vetting Master'!$C919)&gt;0, _xlfn.MAXIFS(ACT!$J:$J, ACT!$B:$B, 'Vetting Master'!$C919), IF($E919="", "", 0))</f>
        <v/>
      </c>
      <c r="I919" t="str">
        <f>IF(_xlfn.MAXIFS('SLCC Placement'!K:K, 'SLCC Placement'!B:B, 'Vetting Master'!$C919)&gt;0, _xlfn.MAXIFS('SLCC Placement'!K:K, 'SLCC Placement'!B:B, 'Vetting Master'!$C919), IF($E919="", "", 0))</f>
        <v/>
      </c>
      <c r="J919" t="str">
        <f>IF(_xlfn.MAXIFS('SLCC Placement'!J:J, 'SLCC Placement'!B:B, 'Vetting Master'!$C919)&gt;0, _xlfn.MAXIFS('SLCC Placement'!J:J, 'SLCC Placement'!B:B, 'Vetting Master'!$C919), IF($E919="", "", 0))</f>
        <v/>
      </c>
      <c r="K919" s="5" t="str">
        <f>IFERROR(IF(AND(MATCH(C919,'AP Credit'!B:B,0)&gt;0, MATCH("ENGL 1010",'AP Credit'!J:J,0)&gt;0),"Yes","No"), IF($E919="", " ", "No"))</f>
        <v xml:space="preserve"> </v>
      </c>
      <c r="L919" s="11" t="str" cm="1">
        <f t="array" ref="L919">IF($E919="", "", _xlfn.IFNA(_xlfn.IFS( J919&gt;599,  "1210 - Verify C or Better",  AND(J919&gt;499, OR(I919&gt;13, G919&gt;17)), "1060 - Verify C or Better", AND( OR(G919&gt;17, I919&gt;13), OR(H919&gt;22, J919&gt;399)), "1050 - Verify C or Better", OR( H919&gt;21, J919&gt;299), "1010/1030/1040", OR( H919&gt;19, J919&gt;299), "1010/1030", OR( H919&gt;18, J919&gt;299), "1030"), "Verify C or better in Secondary Math 1,2,3"))</f>
        <v/>
      </c>
      <c r="M919" s="4" t="str">
        <f>IFERROR(VLOOKUP($E919, 'HS Info'!$A:$E, 5, FALSE), IF($E919="", "", "Not in HS Info"))</f>
        <v/>
      </c>
      <c r="N919" s="5" t="str">
        <f>IFERROR(VLOOKUP($C919,Holds!$C:$K, 2, FALSE), IF($E919="", "", 0))</f>
        <v/>
      </c>
      <c r="O919" s="7" t="str">
        <f>IF($E919="", "", _xlfn.XLOOKUP(C919, 'SLCC Student'!H:H, 'SLCC Student'!P:P, "Not Found", 0, 1))</f>
        <v/>
      </c>
      <c r="P919" s="5" t="str">
        <f>IFERROR(VLOOKUP($E919, 'SLCC Student'!$A:$Q, 10, FALSE), IF($E919="", "", "Not Admitted"))</f>
        <v/>
      </c>
      <c r="Q919" s="5" t="str">
        <f>IFERROR(VLOOKUP($E919,'SLCC Student'!$A:$Q,12,FALSE),IF($E919="","", "NotAdmitted"))</f>
        <v/>
      </c>
    </row>
    <row r="920" spans="1:17" x14ac:dyDescent="0.2">
      <c r="A920" s="5" t="str">
        <f>IFERROR(VLOOKUP($E920,'HS Info'!$A:$D,2,FALSE),IF($E920="","","Not in HS Info"))</f>
        <v/>
      </c>
      <c r="B920" s="6" t="str">
        <f>IFERROR(VLOOKUP($C920, 'SLCC Student'!$H:$R, 11, FALSE), IF($E920="", "",  "Not yet admitted"))</f>
        <v/>
      </c>
      <c r="C920" s="5" t="str">
        <f>IFERROR(VLOOKUP($E920,'SLCC Student'!$A:$R,8,FALSE), IF($E920="", "", "Not yet admitted"))</f>
        <v/>
      </c>
      <c r="D920" s="5" t="str">
        <f>IFERROR(VLOOKUP($E920, 'HS Info'!$A:$D, 3, FALSE), IF($E920="", "",  "Not in HS Info"))</f>
        <v/>
      </c>
      <c r="E920" t="str">
        <f>IF(ISBLANK('HS Info'!A919), "", 'HS Info'!A919)</f>
        <v/>
      </c>
      <c r="F920" s="5" t="str">
        <f>IFERROR(VLOOKUP($E920, 'HS Info'!$A:$D, 4, FALSE), IF($E920="", "", "Not in HS Info"))</f>
        <v/>
      </c>
      <c r="G920" t="str">
        <f>IF(_xlfn.MAXIFS(ACT!$K:$K, ACT!$B:$B, 'Vetting Master'!$C920)&gt;0, _xlfn.MAXIFS(ACT!$K:$K, ACT!$B:$B, 'Vetting Master'!$C920), IF($E920="", "", 0))</f>
        <v/>
      </c>
      <c r="H920" t="str">
        <f>IF(_xlfn.MAXIFS(ACT!$J:$J, ACT!$B:$B, 'Vetting Master'!$C920)&gt;0, _xlfn.MAXIFS(ACT!$J:$J, ACT!$B:$B, 'Vetting Master'!$C920), IF($E920="", "", 0))</f>
        <v/>
      </c>
      <c r="I920" t="str">
        <f>IF(_xlfn.MAXIFS('SLCC Placement'!K:K, 'SLCC Placement'!B:B, 'Vetting Master'!$C920)&gt;0, _xlfn.MAXIFS('SLCC Placement'!K:K, 'SLCC Placement'!B:B, 'Vetting Master'!$C920), IF($E920="", "", 0))</f>
        <v/>
      </c>
      <c r="J920" t="str">
        <f>IF(_xlfn.MAXIFS('SLCC Placement'!J:J, 'SLCC Placement'!B:B, 'Vetting Master'!$C920)&gt;0, _xlfn.MAXIFS('SLCC Placement'!J:J, 'SLCC Placement'!B:B, 'Vetting Master'!$C920), IF($E920="", "", 0))</f>
        <v/>
      </c>
      <c r="K920" s="5" t="str">
        <f>IFERROR(IF(AND(MATCH(C920,'AP Credit'!B:B,0)&gt;0, MATCH("ENGL 1010",'AP Credit'!J:J,0)&gt;0),"Yes","No"), IF($E920="", " ", "No"))</f>
        <v xml:space="preserve"> </v>
      </c>
      <c r="L920" s="11" t="str" cm="1">
        <f t="array" ref="L920">IF($E920="", "", _xlfn.IFNA(_xlfn.IFS( J920&gt;599,  "1210 - Verify C or Better",  AND(J920&gt;499, OR(I920&gt;13, G920&gt;17)), "1060 - Verify C or Better", AND( OR(G920&gt;17, I920&gt;13), OR(H920&gt;22, J920&gt;399)), "1050 - Verify C or Better", OR( H920&gt;21, J920&gt;299), "1010/1030/1040", OR( H920&gt;19, J920&gt;299), "1010/1030", OR( H920&gt;18, J920&gt;299), "1030"), "Verify C or better in Secondary Math 1,2,3"))</f>
        <v/>
      </c>
      <c r="M920" s="4" t="str">
        <f>IFERROR(VLOOKUP($E920, 'HS Info'!$A:$E, 5, FALSE), IF($E920="", "", "Not in HS Info"))</f>
        <v/>
      </c>
      <c r="N920" s="5" t="str">
        <f>IFERROR(VLOOKUP($C920,Holds!$C:$K, 2, FALSE), IF($E920="", "", 0))</f>
        <v/>
      </c>
      <c r="O920" s="7" t="str">
        <f>IF($E920="", "", _xlfn.XLOOKUP(C920, 'SLCC Student'!H:H, 'SLCC Student'!P:P, "Not Found", 0, 1))</f>
        <v/>
      </c>
      <c r="P920" s="5" t="str">
        <f>IFERROR(VLOOKUP($E920, 'SLCC Student'!$A:$Q, 10, FALSE), IF($E920="", "", "Not Admitted"))</f>
        <v/>
      </c>
      <c r="Q920" s="5" t="str">
        <f>IFERROR(VLOOKUP($E920,'SLCC Student'!$A:$Q,12,FALSE),IF($E920="","", "NotAdmitted"))</f>
        <v/>
      </c>
    </row>
    <row r="921" spans="1:17" x14ac:dyDescent="0.2">
      <c r="A921" s="5" t="str">
        <f>IFERROR(VLOOKUP($E921,'HS Info'!$A:$D,2,FALSE),IF($E921="","","Not in HS Info"))</f>
        <v/>
      </c>
      <c r="B921" s="6" t="str">
        <f>IFERROR(VLOOKUP($C921, 'SLCC Student'!$H:$R, 11, FALSE), IF($E921="", "",  "Not yet admitted"))</f>
        <v/>
      </c>
      <c r="C921" s="5" t="str">
        <f>IFERROR(VLOOKUP($E921,'SLCC Student'!$A:$R,8,FALSE), IF($E921="", "", "Not yet admitted"))</f>
        <v/>
      </c>
      <c r="D921" s="5" t="str">
        <f>IFERROR(VLOOKUP($E921, 'HS Info'!$A:$D, 3, FALSE), IF($E921="", "",  "Not in HS Info"))</f>
        <v/>
      </c>
      <c r="E921" t="str">
        <f>IF(ISBLANK('HS Info'!A920), "", 'HS Info'!A920)</f>
        <v/>
      </c>
      <c r="F921" s="5" t="str">
        <f>IFERROR(VLOOKUP($E921, 'HS Info'!$A:$D, 4, FALSE), IF($E921="", "", "Not in HS Info"))</f>
        <v/>
      </c>
      <c r="G921" t="str">
        <f>IF(_xlfn.MAXIFS(ACT!$K:$K, ACT!$B:$B, 'Vetting Master'!$C921)&gt;0, _xlfn.MAXIFS(ACT!$K:$K, ACT!$B:$B, 'Vetting Master'!$C921), IF($E921="", "", 0))</f>
        <v/>
      </c>
      <c r="H921" t="str">
        <f>IF(_xlfn.MAXIFS(ACT!$J:$J, ACT!$B:$B, 'Vetting Master'!$C921)&gt;0, _xlfn.MAXIFS(ACT!$J:$J, ACT!$B:$B, 'Vetting Master'!$C921), IF($E921="", "", 0))</f>
        <v/>
      </c>
      <c r="I921" t="str">
        <f>IF(_xlfn.MAXIFS('SLCC Placement'!K:K, 'SLCC Placement'!B:B, 'Vetting Master'!$C921)&gt;0, _xlfn.MAXIFS('SLCC Placement'!K:K, 'SLCC Placement'!B:B, 'Vetting Master'!$C921), IF($E921="", "", 0))</f>
        <v/>
      </c>
      <c r="J921" t="str">
        <f>IF(_xlfn.MAXIFS('SLCC Placement'!J:J, 'SLCC Placement'!B:B, 'Vetting Master'!$C921)&gt;0, _xlfn.MAXIFS('SLCC Placement'!J:J, 'SLCC Placement'!B:B, 'Vetting Master'!$C921), IF($E921="", "", 0))</f>
        <v/>
      </c>
      <c r="K921" s="5" t="str">
        <f>IFERROR(IF(AND(MATCH(C921,'AP Credit'!B:B,0)&gt;0, MATCH("ENGL 1010",'AP Credit'!J:J,0)&gt;0),"Yes","No"), IF($E921="", " ", "No"))</f>
        <v xml:space="preserve"> </v>
      </c>
      <c r="L921" s="11" t="str" cm="1">
        <f t="array" ref="L921">IF($E921="", "", _xlfn.IFNA(_xlfn.IFS( J921&gt;599,  "1210 - Verify C or Better",  AND(J921&gt;499, OR(I921&gt;13, G921&gt;17)), "1060 - Verify C or Better", AND( OR(G921&gt;17, I921&gt;13), OR(H921&gt;22, J921&gt;399)), "1050 - Verify C or Better", OR( H921&gt;21, J921&gt;299), "1010/1030/1040", OR( H921&gt;19, J921&gt;299), "1010/1030", OR( H921&gt;18, J921&gt;299), "1030"), "Verify C or better in Secondary Math 1,2,3"))</f>
        <v/>
      </c>
      <c r="M921" s="4" t="str">
        <f>IFERROR(VLOOKUP($E921, 'HS Info'!$A:$E, 5, FALSE), IF($E921="", "", "Not in HS Info"))</f>
        <v/>
      </c>
      <c r="N921" s="5" t="str">
        <f>IFERROR(VLOOKUP($C921,Holds!$C:$K, 2, FALSE), IF($E921="", "", 0))</f>
        <v/>
      </c>
      <c r="O921" s="7" t="str">
        <f>IF($E921="", "", _xlfn.XLOOKUP(C921, 'SLCC Student'!H:H, 'SLCC Student'!P:P, "Not Found", 0, 1))</f>
        <v/>
      </c>
      <c r="P921" s="5" t="str">
        <f>IFERROR(VLOOKUP($E921, 'SLCC Student'!$A:$Q, 10, FALSE), IF($E921="", "", "Not Admitted"))</f>
        <v/>
      </c>
      <c r="Q921" s="5" t="str">
        <f>IFERROR(VLOOKUP($E921,'SLCC Student'!$A:$Q,12,FALSE),IF($E921="","", "NotAdmitted"))</f>
        <v/>
      </c>
    </row>
    <row r="922" spans="1:17" x14ac:dyDescent="0.2">
      <c r="A922" s="5" t="str">
        <f>IFERROR(VLOOKUP($E922,'HS Info'!$A:$D,2,FALSE),IF($E922="","","Not in HS Info"))</f>
        <v/>
      </c>
      <c r="B922" s="6" t="str">
        <f>IFERROR(VLOOKUP($C922, 'SLCC Student'!$H:$R, 11, FALSE), IF($E922="", "",  "Not yet admitted"))</f>
        <v/>
      </c>
      <c r="C922" s="5" t="str">
        <f>IFERROR(VLOOKUP($E922,'SLCC Student'!$A:$R,8,FALSE), IF($E922="", "", "Not yet admitted"))</f>
        <v/>
      </c>
      <c r="D922" s="5" t="str">
        <f>IFERROR(VLOOKUP($E922, 'HS Info'!$A:$D, 3, FALSE), IF($E922="", "",  "Not in HS Info"))</f>
        <v/>
      </c>
      <c r="E922" t="str">
        <f>IF(ISBLANK('HS Info'!A921), "", 'HS Info'!A921)</f>
        <v/>
      </c>
      <c r="F922" s="5" t="str">
        <f>IFERROR(VLOOKUP($E922, 'HS Info'!$A:$D, 4, FALSE), IF($E922="", "", "Not in HS Info"))</f>
        <v/>
      </c>
      <c r="G922" t="str">
        <f>IF(_xlfn.MAXIFS(ACT!$K:$K, ACT!$B:$B, 'Vetting Master'!$C922)&gt;0, _xlfn.MAXIFS(ACT!$K:$K, ACT!$B:$B, 'Vetting Master'!$C922), IF($E922="", "", 0))</f>
        <v/>
      </c>
      <c r="H922" t="str">
        <f>IF(_xlfn.MAXIFS(ACT!$J:$J, ACT!$B:$B, 'Vetting Master'!$C922)&gt;0, _xlfn.MAXIFS(ACT!$J:$J, ACT!$B:$B, 'Vetting Master'!$C922), IF($E922="", "", 0))</f>
        <v/>
      </c>
      <c r="I922" t="str">
        <f>IF(_xlfn.MAXIFS('SLCC Placement'!K:K, 'SLCC Placement'!B:B, 'Vetting Master'!$C922)&gt;0, _xlfn.MAXIFS('SLCC Placement'!K:K, 'SLCC Placement'!B:B, 'Vetting Master'!$C922), IF($E922="", "", 0))</f>
        <v/>
      </c>
      <c r="J922" t="str">
        <f>IF(_xlfn.MAXIFS('SLCC Placement'!J:J, 'SLCC Placement'!B:B, 'Vetting Master'!$C922)&gt;0, _xlfn.MAXIFS('SLCC Placement'!J:J, 'SLCC Placement'!B:B, 'Vetting Master'!$C922), IF($E922="", "", 0))</f>
        <v/>
      </c>
      <c r="K922" s="5" t="str">
        <f>IFERROR(IF(AND(MATCH(C922,'AP Credit'!B:B,0)&gt;0, MATCH("ENGL 1010",'AP Credit'!J:J,0)&gt;0),"Yes","No"), IF($E922="", " ", "No"))</f>
        <v xml:space="preserve"> </v>
      </c>
      <c r="L922" s="11" t="str" cm="1">
        <f t="array" ref="L922">IF($E922="", "", _xlfn.IFNA(_xlfn.IFS( J922&gt;599,  "1210 - Verify C or Better",  AND(J922&gt;499, OR(I922&gt;13, G922&gt;17)), "1060 - Verify C or Better", AND( OR(G922&gt;17, I922&gt;13), OR(H922&gt;22, J922&gt;399)), "1050 - Verify C or Better", OR( H922&gt;21, J922&gt;299), "1010/1030/1040", OR( H922&gt;19, J922&gt;299), "1010/1030", OR( H922&gt;18, J922&gt;299), "1030"), "Verify C or better in Secondary Math 1,2,3"))</f>
        <v/>
      </c>
      <c r="M922" s="4" t="str">
        <f>IFERROR(VLOOKUP($E922, 'HS Info'!$A:$E, 5, FALSE), IF($E922="", "", "Not in HS Info"))</f>
        <v/>
      </c>
      <c r="N922" s="5" t="str">
        <f>IFERROR(VLOOKUP($C922,Holds!$C:$K, 2, FALSE), IF($E922="", "", 0))</f>
        <v/>
      </c>
      <c r="O922" s="7" t="str">
        <f>IF($E922="", "", _xlfn.XLOOKUP(C922, 'SLCC Student'!H:H, 'SLCC Student'!P:P, "Not Found", 0, 1))</f>
        <v/>
      </c>
      <c r="P922" s="5" t="str">
        <f>IFERROR(VLOOKUP($E922, 'SLCC Student'!$A:$Q, 10, FALSE), IF($E922="", "", "Not Admitted"))</f>
        <v/>
      </c>
      <c r="Q922" s="5" t="str">
        <f>IFERROR(VLOOKUP($E922,'SLCC Student'!$A:$Q,12,FALSE),IF($E922="","", "NotAdmitted"))</f>
        <v/>
      </c>
    </row>
    <row r="923" spans="1:17" x14ac:dyDescent="0.2">
      <c r="A923" s="5" t="str">
        <f>IFERROR(VLOOKUP($E923,'HS Info'!$A:$D,2,FALSE),IF($E923="","","Not in HS Info"))</f>
        <v/>
      </c>
      <c r="B923" s="6" t="str">
        <f>IFERROR(VLOOKUP($C923, 'SLCC Student'!$H:$R, 11, FALSE), IF($E923="", "",  "Not yet admitted"))</f>
        <v/>
      </c>
      <c r="C923" s="5" t="str">
        <f>IFERROR(VLOOKUP($E923,'SLCC Student'!$A:$R,8,FALSE), IF($E923="", "", "Not yet admitted"))</f>
        <v/>
      </c>
      <c r="D923" s="5" t="str">
        <f>IFERROR(VLOOKUP($E923, 'HS Info'!$A:$D, 3, FALSE), IF($E923="", "",  "Not in HS Info"))</f>
        <v/>
      </c>
      <c r="E923" t="str">
        <f>IF(ISBLANK('HS Info'!A922), "", 'HS Info'!A922)</f>
        <v/>
      </c>
      <c r="F923" s="5" t="str">
        <f>IFERROR(VLOOKUP($E923, 'HS Info'!$A:$D, 4, FALSE), IF($E923="", "", "Not in HS Info"))</f>
        <v/>
      </c>
      <c r="G923" t="str">
        <f>IF(_xlfn.MAXIFS(ACT!$K:$K, ACT!$B:$B, 'Vetting Master'!$C923)&gt;0, _xlfn.MAXIFS(ACT!$K:$K, ACT!$B:$B, 'Vetting Master'!$C923), IF($E923="", "", 0))</f>
        <v/>
      </c>
      <c r="H923" t="str">
        <f>IF(_xlfn.MAXIFS(ACT!$J:$J, ACT!$B:$B, 'Vetting Master'!$C923)&gt;0, _xlfn.MAXIFS(ACT!$J:$J, ACT!$B:$B, 'Vetting Master'!$C923), IF($E923="", "", 0))</f>
        <v/>
      </c>
      <c r="I923" t="str">
        <f>IF(_xlfn.MAXIFS('SLCC Placement'!K:K, 'SLCC Placement'!B:B, 'Vetting Master'!$C923)&gt;0, _xlfn.MAXIFS('SLCC Placement'!K:K, 'SLCC Placement'!B:B, 'Vetting Master'!$C923), IF($E923="", "", 0))</f>
        <v/>
      </c>
      <c r="J923" t="str">
        <f>IF(_xlfn.MAXIFS('SLCC Placement'!J:J, 'SLCC Placement'!B:B, 'Vetting Master'!$C923)&gt;0, _xlfn.MAXIFS('SLCC Placement'!J:J, 'SLCC Placement'!B:B, 'Vetting Master'!$C923), IF($E923="", "", 0))</f>
        <v/>
      </c>
      <c r="K923" s="5" t="str">
        <f>IFERROR(IF(AND(MATCH(C923,'AP Credit'!B:B,0)&gt;0, MATCH("ENGL 1010",'AP Credit'!J:J,0)&gt;0),"Yes","No"), IF($E923="", " ", "No"))</f>
        <v xml:space="preserve"> </v>
      </c>
      <c r="L923" s="11" t="str" cm="1">
        <f t="array" ref="L923">IF($E923="", "", _xlfn.IFNA(_xlfn.IFS( J923&gt;599,  "1210 - Verify C or Better",  AND(J923&gt;499, OR(I923&gt;13, G923&gt;17)), "1060 - Verify C or Better", AND( OR(G923&gt;17, I923&gt;13), OR(H923&gt;22, J923&gt;399)), "1050 - Verify C or Better", OR( H923&gt;21, J923&gt;299), "1010/1030/1040", OR( H923&gt;19, J923&gt;299), "1010/1030", OR( H923&gt;18, J923&gt;299), "1030"), "Verify C or better in Secondary Math 1,2,3"))</f>
        <v/>
      </c>
      <c r="M923" s="4" t="str">
        <f>IFERROR(VLOOKUP($E923, 'HS Info'!$A:$E, 5, FALSE), IF($E923="", "", "Not in HS Info"))</f>
        <v/>
      </c>
      <c r="N923" s="5" t="str">
        <f>IFERROR(VLOOKUP($C923,Holds!$C:$K, 2, FALSE), IF($E923="", "", 0))</f>
        <v/>
      </c>
      <c r="O923" s="7" t="str">
        <f>IF($E923="", "", _xlfn.XLOOKUP(C923, 'SLCC Student'!H:H, 'SLCC Student'!P:P, "Not Found", 0, 1))</f>
        <v/>
      </c>
      <c r="P923" s="5" t="str">
        <f>IFERROR(VLOOKUP($E923, 'SLCC Student'!$A:$Q, 10, FALSE), IF($E923="", "", "Not Admitted"))</f>
        <v/>
      </c>
      <c r="Q923" s="5" t="str">
        <f>IFERROR(VLOOKUP($E923,'SLCC Student'!$A:$Q,12,FALSE),IF($E923="","", "NotAdmitted"))</f>
        <v/>
      </c>
    </row>
    <row r="924" spans="1:17" x14ac:dyDescent="0.2">
      <c r="A924" s="5" t="str">
        <f>IFERROR(VLOOKUP($E924,'HS Info'!$A:$D,2,FALSE),IF($E924="","","Not in HS Info"))</f>
        <v/>
      </c>
      <c r="B924" s="6" t="str">
        <f>IFERROR(VLOOKUP($C924, 'SLCC Student'!$H:$R, 11, FALSE), IF($E924="", "",  "Not yet admitted"))</f>
        <v/>
      </c>
      <c r="C924" s="5" t="str">
        <f>IFERROR(VLOOKUP($E924,'SLCC Student'!$A:$R,8,FALSE), IF($E924="", "", "Not yet admitted"))</f>
        <v/>
      </c>
      <c r="D924" s="5" t="str">
        <f>IFERROR(VLOOKUP($E924, 'HS Info'!$A:$D, 3, FALSE), IF($E924="", "",  "Not in HS Info"))</f>
        <v/>
      </c>
      <c r="E924" t="str">
        <f>IF(ISBLANK('HS Info'!A923), "", 'HS Info'!A923)</f>
        <v/>
      </c>
      <c r="F924" s="5" t="str">
        <f>IFERROR(VLOOKUP($E924, 'HS Info'!$A:$D, 4, FALSE), IF($E924="", "", "Not in HS Info"))</f>
        <v/>
      </c>
      <c r="G924" t="str">
        <f>IF(_xlfn.MAXIFS(ACT!$K:$K, ACT!$B:$B, 'Vetting Master'!$C924)&gt;0, _xlfn.MAXIFS(ACT!$K:$K, ACT!$B:$B, 'Vetting Master'!$C924), IF($E924="", "", 0))</f>
        <v/>
      </c>
      <c r="H924" t="str">
        <f>IF(_xlfn.MAXIFS(ACT!$J:$J, ACT!$B:$B, 'Vetting Master'!$C924)&gt;0, _xlfn.MAXIFS(ACT!$J:$J, ACT!$B:$B, 'Vetting Master'!$C924), IF($E924="", "", 0))</f>
        <v/>
      </c>
      <c r="I924" t="str">
        <f>IF(_xlfn.MAXIFS('SLCC Placement'!K:K, 'SLCC Placement'!B:B, 'Vetting Master'!$C924)&gt;0, _xlfn.MAXIFS('SLCC Placement'!K:K, 'SLCC Placement'!B:B, 'Vetting Master'!$C924), IF($E924="", "", 0))</f>
        <v/>
      </c>
      <c r="J924" t="str">
        <f>IF(_xlfn.MAXIFS('SLCC Placement'!J:J, 'SLCC Placement'!B:B, 'Vetting Master'!$C924)&gt;0, _xlfn.MAXIFS('SLCC Placement'!J:J, 'SLCC Placement'!B:B, 'Vetting Master'!$C924), IF($E924="", "", 0))</f>
        <v/>
      </c>
      <c r="K924" s="5" t="str">
        <f>IFERROR(IF(AND(MATCH(C924,'AP Credit'!B:B,0)&gt;0, MATCH("ENGL 1010",'AP Credit'!J:J,0)&gt;0),"Yes","No"), IF($E924="", " ", "No"))</f>
        <v xml:space="preserve"> </v>
      </c>
      <c r="L924" s="11" t="str" cm="1">
        <f t="array" ref="L924">IF($E924="", "", _xlfn.IFNA(_xlfn.IFS( J924&gt;599,  "1210 - Verify C or Better",  AND(J924&gt;499, OR(I924&gt;13, G924&gt;17)), "1060 - Verify C or Better", AND( OR(G924&gt;17, I924&gt;13), OR(H924&gt;22, J924&gt;399)), "1050 - Verify C or Better", OR( H924&gt;21, J924&gt;299), "1010/1030/1040", OR( H924&gt;19, J924&gt;299), "1010/1030", OR( H924&gt;18, J924&gt;299), "1030"), "Verify C or better in Secondary Math 1,2,3"))</f>
        <v/>
      </c>
      <c r="M924" s="4" t="str">
        <f>IFERROR(VLOOKUP($E924, 'HS Info'!$A:$E, 5, FALSE), IF($E924="", "", "Not in HS Info"))</f>
        <v/>
      </c>
      <c r="N924" s="5" t="str">
        <f>IFERROR(VLOOKUP($C924,Holds!$C:$K, 2, FALSE), IF($E924="", "", 0))</f>
        <v/>
      </c>
      <c r="O924" s="7" t="str">
        <f>IF($E924="", "", _xlfn.XLOOKUP(C924, 'SLCC Student'!H:H, 'SLCC Student'!P:P, "Not Found", 0, 1))</f>
        <v/>
      </c>
      <c r="P924" s="5" t="str">
        <f>IFERROR(VLOOKUP($E924, 'SLCC Student'!$A:$Q, 10, FALSE), IF($E924="", "", "Not Admitted"))</f>
        <v/>
      </c>
      <c r="Q924" s="5" t="str">
        <f>IFERROR(VLOOKUP($E924,'SLCC Student'!$A:$Q,12,FALSE),IF($E924="","", "NotAdmitted"))</f>
        <v/>
      </c>
    </row>
    <row r="925" spans="1:17" x14ac:dyDescent="0.2">
      <c r="A925" s="5" t="str">
        <f>IFERROR(VLOOKUP($E925,'HS Info'!$A:$D,2,FALSE),IF($E925="","","Not in HS Info"))</f>
        <v/>
      </c>
      <c r="B925" s="6" t="str">
        <f>IFERROR(VLOOKUP($C925, 'SLCC Student'!$H:$R, 11, FALSE), IF($E925="", "",  "Not yet admitted"))</f>
        <v/>
      </c>
      <c r="C925" s="5" t="str">
        <f>IFERROR(VLOOKUP($E925,'SLCC Student'!$A:$R,8,FALSE), IF($E925="", "", "Not yet admitted"))</f>
        <v/>
      </c>
      <c r="D925" s="5" t="str">
        <f>IFERROR(VLOOKUP($E925, 'HS Info'!$A:$D, 3, FALSE), IF($E925="", "",  "Not in HS Info"))</f>
        <v/>
      </c>
      <c r="E925" t="str">
        <f>IF(ISBLANK('HS Info'!A924), "", 'HS Info'!A924)</f>
        <v/>
      </c>
      <c r="F925" s="5" t="str">
        <f>IFERROR(VLOOKUP($E925, 'HS Info'!$A:$D, 4, FALSE), IF($E925="", "", "Not in HS Info"))</f>
        <v/>
      </c>
      <c r="G925" t="str">
        <f>IF(_xlfn.MAXIFS(ACT!$K:$K, ACT!$B:$B, 'Vetting Master'!$C925)&gt;0, _xlfn.MAXIFS(ACT!$K:$K, ACT!$B:$B, 'Vetting Master'!$C925), IF($E925="", "", 0))</f>
        <v/>
      </c>
      <c r="H925" t="str">
        <f>IF(_xlfn.MAXIFS(ACT!$J:$J, ACT!$B:$B, 'Vetting Master'!$C925)&gt;0, _xlfn.MAXIFS(ACT!$J:$J, ACT!$B:$B, 'Vetting Master'!$C925), IF($E925="", "", 0))</f>
        <v/>
      </c>
      <c r="I925" t="str">
        <f>IF(_xlfn.MAXIFS('SLCC Placement'!K:K, 'SLCC Placement'!B:B, 'Vetting Master'!$C925)&gt;0, _xlfn.MAXIFS('SLCC Placement'!K:K, 'SLCC Placement'!B:B, 'Vetting Master'!$C925), IF($E925="", "", 0))</f>
        <v/>
      </c>
      <c r="J925" t="str">
        <f>IF(_xlfn.MAXIFS('SLCC Placement'!J:J, 'SLCC Placement'!B:B, 'Vetting Master'!$C925)&gt;0, _xlfn.MAXIFS('SLCC Placement'!J:J, 'SLCC Placement'!B:B, 'Vetting Master'!$C925), IF($E925="", "", 0))</f>
        <v/>
      </c>
      <c r="K925" s="5" t="str">
        <f>IFERROR(IF(AND(MATCH(C925,'AP Credit'!B:B,0)&gt;0, MATCH("ENGL 1010",'AP Credit'!J:J,0)&gt;0),"Yes","No"), IF($E925="", " ", "No"))</f>
        <v xml:space="preserve"> </v>
      </c>
      <c r="L925" s="11" t="str" cm="1">
        <f t="array" ref="L925">IF($E925="", "", _xlfn.IFNA(_xlfn.IFS( J925&gt;599,  "1210 - Verify C or Better",  AND(J925&gt;499, OR(I925&gt;13, G925&gt;17)), "1060 - Verify C or Better", AND( OR(G925&gt;17, I925&gt;13), OR(H925&gt;22, J925&gt;399)), "1050 - Verify C or Better", OR( H925&gt;21, J925&gt;299), "1010/1030/1040", OR( H925&gt;19, J925&gt;299), "1010/1030", OR( H925&gt;18, J925&gt;299), "1030"), "Verify C or better in Secondary Math 1,2,3"))</f>
        <v/>
      </c>
      <c r="M925" s="4" t="str">
        <f>IFERROR(VLOOKUP($E925, 'HS Info'!$A:$E, 5, FALSE), IF($E925="", "", "Not in HS Info"))</f>
        <v/>
      </c>
      <c r="N925" s="5" t="str">
        <f>IFERROR(VLOOKUP($C925,Holds!$C:$K, 2, FALSE), IF($E925="", "", 0))</f>
        <v/>
      </c>
      <c r="O925" s="7" t="str">
        <f>IF($E925="", "", _xlfn.XLOOKUP(C925, 'SLCC Student'!H:H, 'SLCC Student'!P:P, "Not Found", 0, 1))</f>
        <v/>
      </c>
      <c r="P925" s="5" t="str">
        <f>IFERROR(VLOOKUP($E925, 'SLCC Student'!$A:$Q, 10, FALSE), IF($E925="", "", "Not Admitted"))</f>
        <v/>
      </c>
      <c r="Q925" s="5" t="str">
        <f>IFERROR(VLOOKUP($E925,'SLCC Student'!$A:$Q,12,FALSE),IF($E925="","", "NotAdmitted"))</f>
        <v/>
      </c>
    </row>
    <row r="926" spans="1:17" x14ac:dyDescent="0.2">
      <c r="A926" s="5" t="str">
        <f>IFERROR(VLOOKUP($E926,'HS Info'!$A:$D,2,FALSE),IF($E926="","","Not in HS Info"))</f>
        <v/>
      </c>
      <c r="B926" s="6" t="str">
        <f>IFERROR(VLOOKUP($C926, 'SLCC Student'!$H:$R, 11, FALSE), IF($E926="", "",  "Not yet admitted"))</f>
        <v/>
      </c>
      <c r="C926" s="5" t="str">
        <f>IFERROR(VLOOKUP($E926,'SLCC Student'!$A:$R,8,FALSE), IF($E926="", "", "Not yet admitted"))</f>
        <v/>
      </c>
      <c r="D926" s="5" t="str">
        <f>IFERROR(VLOOKUP($E926, 'HS Info'!$A:$D, 3, FALSE), IF($E926="", "",  "Not in HS Info"))</f>
        <v/>
      </c>
      <c r="E926" t="str">
        <f>IF(ISBLANK('HS Info'!A925), "", 'HS Info'!A925)</f>
        <v/>
      </c>
      <c r="F926" s="5" t="str">
        <f>IFERROR(VLOOKUP($E926, 'HS Info'!$A:$D, 4, FALSE), IF($E926="", "", "Not in HS Info"))</f>
        <v/>
      </c>
      <c r="G926" t="str">
        <f>IF(_xlfn.MAXIFS(ACT!$K:$K, ACT!$B:$B, 'Vetting Master'!$C926)&gt;0, _xlfn.MAXIFS(ACT!$K:$K, ACT!$B:$B, 'Vetting Master'!$C926), IF($E926="", "", 0))</f>
        <v/>
      </c>
      <c r="H926" t="str">
        <f>IF(_xlfn.MAXIFS(ACT!$J:$J, ACT!$B:$B, 'Vetting Master'!$C926)&gt;0, _xlfn.MAXIFS(ACT!$J:$J, ACT!$B:$B, 'Vetting Master'!$C926), IF($E926="", "", 0))</f>
        <v/>
      </c>
      <c r="I926" t="str">
        <f>IF(_xlfn.MAXIFS('SLCC Placement'!K:K, 'SLCC Placement'!B:B, 'Vetting Master'!$C926)&gt;0, _xlfn.MAXIFS('SLCC Placement'!K:K, 'SLCC Placement'!B:B, 'Vetting Master'!$C926), IF($E926="", "", 0))</f>
        <v/>
      </c>
      <c r="J926" t="str">
        <f>IF(_xlfn.MAXIFS('SLCC Placement'!J:J, 'SLCC Placement'!B:B, 'Vetting Master'!$C926)&gt;0, _xlfn.MAXIFS('SLCC Placement'!J:J, 'SLCC Placement'!B:B, 'Vetting Master'!$C926), IF($E926="", "", 0))</f>
        <v/>
      </c>
      <c r="K926" s="5" t="str">
        <f>IFERROR(IF(AND(MATCH(C926,'AP Credit'!B:B,0)&gt;0, MATCH("ENGL 1010",'AP Credit'!J:J,0)&gt;0),"Yes","No"), IF($E926="", " ", "No"))</f>
        <v xml:space="preserve"> </v>
      </c>
      <c r="L926" s="11" t="str" cm="1">
        <f t="array" ref="L926">IF($E926="", "", _xlfn.IFNA(_xlfn.IFS( J926&gt;599,  "1210 - Verify C or Better",  AND(J926&gt;499, OR(I926&gt;13, G926&gt;17)), "1060 - Verify C or Better", AND( OR(G926&gt;17, I926&gt;13), OR(H926&gt;22, J926&gt;399)), "1050 - Verify C or Better", OR( H926&gt;21, J926&gt;299), "1010/1030/1040", OR( H926&gt;19, J926&gt;299), "1010/1030", OR( H926&gt;18, J926&gt;299), "1030"), "Verify C or better in Secondary Math 1,2,3"))</f>
        <v/>
      </c>
      <c r="M926" s="4" t="str">
        <f>IFERROR(VLOOKUP($E926, 'HS Info'!$A:$E, 5, FALSE), IF($E926="", "", "Not in HS Info"))</f>
        <v/>
      </c>
      <c r="N926" s="5" t="str">
        <f>IFERROR(VLOOKUP($C926,Holds!$C:$K, 2, FALSE), IF($E926="", "", 0))</f>
        <v/>
      </c>
      <c r="O926" s="7" t="str">
        <f>IF($E926="", "", _xlfn.XLOOKUP(C926, 'SLCC Student'!H:H, 'SLCC Student'!P:P, "Not Found", 0, 1))</f>
        <v/>
      </c>
      <c r="P926" s="5" t="str">
        <f>IFERROR(VLOOKUP($E926, 'SLCC Student'!$A:$Q, 10, FALSE), IF($E926="", "", "Not Admitted"))</f>
        <v/>
      </c>
      <c r="Q926" s="5" t="str">
        <f>IFERROR(VLOOKUP($E926,'SLCC Student'!$A:$Q,12,FALSE),IF($E926="","", "NotAdmitted"))</f>
        <v/>
      </c>
    </row>
    <row r="927" spans="1:17" x14ac:dyDescent="0.2">
      <c r="A927" s="5" t="str">
        <f>IFERROR(VLOOKUP($E927,'HS Info'!$A:$D,2,FALSE),IF($E927="","","Not in HS Info"))</f>
        <v/>
      </c>
      <c r="B927" s="6" t="str">
        <f>IFERROR(VLOOKUP($C927, 'SLCC Student'!$H:$R, 11, FALSE), IF($E927="", "",  "Not yet admitted"))</f>
        <v/>
      </c>
      <c r="C927" s="5" t="str">
        <f>IFERROR(VLOOKUP($E927,'SLCC Student'!$A:$R,8,FALSE), IF($E927="", "", "Not yet admitted"))</f>
        <v/>
      </c>
      <c r="D927" s="5" t="str">
        <f>IFERROR(VLOOKUP($E927, 'HS Info'!$A:$D, 3, FALSE), IF($E927="", "",  "Not in HS Info"))</f>
        <v/>
      </c>
      <c r="E927" t="str">
        <f>IF(ISBLANK('HS Info'!A926), "", 'HS Info'!A926)</f>
        <v/>
      </c>
      <c r="F927" s="5" t="str">
        <f>IFERROR(VLOOKUP($E927, 'HS Info'!$A:$D, 4, FALSE), IF($E927="", "", "Not in HS Info"))</f>
        <v/>
      </c>
      <c r="G927" t="str">
        <f>IF(_xlfn.MAXIFS(ACT!$K:$K, ACT!$B:$B, 'Vetting Master'!$C927)&gt;0, _xlfn.MAXIFS(ACT!$K:$K, ACT!$B:$B, 'Vetting Master'!$C927), IF($E927="", "", 0))</f>
        <v/>
      </c>
      <c r="H927" t="str">
        <f>IF(_xlfn.MAXIFS(ACT!$J:$J, ACT!$B:$B, 'Vetting Master'!$C927)&gt;0, _xlfn.MAXIFS(ACT!$J:$J, ACT!$B:$B, 'Vetting Master'!$C927), IF($E927="", "", 0))</f>
        <v/>
      </c>
      <c r="I927" t="str">
        <f>IF(_xlfn.MAXIFS('SLCC Placement'!K:K, 'SLCC Placement'!B:B, 'Vetting Master'!$C927)&gt;0, _xlfn.MAXIFS('SLCC Placement'!K:K, 'SLCC Placement'!B:B, 'Vetting Master'!$C927), IF($E927="", "", 0))</f>
        <v/>
      </c>
      <c r="J927" t="str">
        <f>IF(_xlfn.MAXIFS('SLCC Placement'!J:J, 'SLCC Placement'!B:B, 'Vetting Master'!$C927)&gt;0, _xlfn.MAXIFS('SLCC Placement'!J:J, 'SLCC Placement'!B:B, 'Vetting Master'!$C927), IF($E927="", "", 0))</f>
        <v/>
      </c>
      <c r="K927" s="5" t="str">
        <f>IFERROR(IF(AND(MATCH(C927,'AP Credit'!B:B,0)&gt;0, MATCH("ENGL 1010",'AP Credit'!J:J,0)&gt;0),"Yes","No"), IF($E927="", " ", "No"))</f>
        <v xml:space="preserve"> </v>
      </c>
      <c r="L927" s="11" t="str" cm="1">
        <f t="array" ref="L927">IF($E927="", "", _xlfn.IFNA(_xlfn.IFS( J927&gt;599,  "1210 - Verify C or Better",  AND(J927&gt;499, OR(I927&gt;13, G927&gt;17)), "1060 - Verify C or Better", AND( OR(G927&gt;17, I927&gt;13), OR(H927&gt;22, J927&gt;399)), "1050 - Verify C or Better", OR( H927&gt;21, J927&gt;299), "1010/1030/1040", OR( H927&gt;19, J927&gt;299), "1010/1030", OR( H927&gt;18, J927&gt;299), "1030"), "Verify C or better in Secondary Math 1,2,3"))</f>
        <v/>
      </c>
      <c r="M927" s="4" t="str">
        <f>IFERROR(VLOOKUP($E927, 'HS Info'!$A:$E, 5, FALSE), IF($E927="", "", "Not in HS Info"))</f>
        <v/>
      </c>
      <c r="N927" s="5" t="str">
        <f>IFERROR(VLOOKUP($C927,Holds!$C:$K, 2, FALSE), IF($E927="", "", 0))</f>
        <v/>
      </c>
      <c r="O927" s="7" t="str">
        <f>IF($E927="", "", _xlfn.XLOOKUP(C927, 'SLCC Student'!H:H, 'SLCC Student'!P:P, "Not Found", 0, 1))</f>
        <v/>
      </c>
      <c r="P927" s="5" t="str">
        <f>IFERROR(VLOOKUP($E927, 'SLCC Student'!$A:$Q, 10, FALSE), IF($E927="", "", "Not Admitted"))</f>
        <v/>
      </c>
      <c r="Q927" s="5" t="str">
        <f>IFERROR(VLOOKUP($E927,'SLCC Student'!$A:$Q,12,FALSE),IF($E927="","", "NotAdmitted"))</f>
        <v/>
      </c>
    </row>
    <row r="928" spans="1:17" x14ac:dyDescent="0.2">
      <c r="A928" s="5" t="str">
        <f>IFERROR(VLOOKUP($E928,'HS Info'!$A:$D,2,FALSE),IF($E928="","","Not in HS Info"))</f>
        <v/>
      </c>
      <c r="B928" s="6" t="str">
        <f>IFERROR(VLOOKUP($C928, 'SLCC Student'!$H:$R, 11, FALSE), IF($E928="", "",  "Not yet admitted"))</f>
        <v/>
      </c>
      <c r="C928" s="5" t="str">
        <f>IFERROR(VLOOKUP($E928,'SLCC Student'!$A:$R,8,FALSE), IF($E928="", "", "Not yet admitted"))</f>
        <v/>
      </c>
      <c r="D928" s="5" t="str">
        <f>IFERROR(VLOOKUP($E928, 'HS Info'!$A:$D, 3, FALSE), IF($E928="", "",  "Not in HS Info"))</f>
        <v/>
      </c>
      <c r="E928" t="str">
        <f>IF(ISBLANK('HS Info'!A927), "", 'HS Info'!A927)</f>
        <v/>
      </c>
      <c r="F928" s="5" t="str">
        <f>IFERROR(VLOOKUP($E928, 'HS Info'!$A:$D, 4, FALSE), IF($E928="", "", "Not in HS Info"))</f>
        <v/>
      </c>
      <c r="G928" t="str">
        <f>IF(_xlfn.MAXIFS(ACT!$K:$K, ACT!$B:$B, 'Vetting Master'!$C928)&gt;0, _xlfn.MAXIFS(ACT!$K:$K, ACT!$B:$B, 'Vetting Master'!$C928), IF($E928="", "", 0))</f>
        <v/>
      </c>
      <c r="H928" t="str">
        <f>IF(_xlfn.MAXIFS(ACT!$J:$J, ACT!$B:$B, 'Vetting Master'!$C928)&gt;0, _xlfn.MAXIFS(ACT!$J:$J, ACT!$B:$B, 'Vetting Master'!$C928), IF($E928="", "", 0))</f>
        <v/>
      </c>
      <c r="I928" t="str">
        <f>IF(_xlfn.MAXIFS('SLCC Placement'!K:K, 'SLCC Placement'!B:B, 'Vetting Master'!$C928)&gt;0, _xlfn.MAXIFS('SLCC Placement'!K:K, 'SLCC Placement'!B:B, 'Vetting Master'!$C928), IF($E928="", "", 0))</f>
        <v/>
      </c>
      <c r="J928" t="str">
        <f>IF(_xlfn.MAXIFS('SLCC Placement'!J:J, 'SLCC Placement'!B:B, 'Vetting Master'!$C928)&gt;0, _xlfn.MAXIFS('SLCC Placement'!J:J, 'SLCC Placement'!B:B, 'Vetting Master'!$C928), IF($E928="", "", 0))</f>
        <v/>
      </c>
      <c r="K928" s="5" t="str">
        <f>IFERROR(IF(AND(MATCH(C928,'AP Credit'!B:B,0)&gt;0, MATCH("ENGL 1010",'AP Credit'!J:J,0)&gt;0),"Yes","No"), IF($E928="", " ", "No"))</f>
        <v xml:space="preserve"> </v>
      </c>
      <c r="L928" s="11" t="str" cm="1">
        <f t="array" ref="L928">IF($E928="", "", _xlfn.IFNA(_xlfn.IFS( J928&gt;599,  "1210 - Verify C or Better",  AND(J928&gt;499, OR(I928&gt;13, G928&gt;17)), "1060 - Verify C or Better", AND( OR(G928&gt;17, I928&gt;13), OR(H928&gt;22, J928&gt;399)), "1050 - Verify C or Better", OR( H928&gt;21, J928&gt;299), "1010/1030/1040", OR( H928&gt;19, J928&gt;299), "1010/1030", OR( H928&gt;18, J928&gt;299), "1030"), "Verify C or better in Secondary Math 1,2,3"))</f>
        <v/>
      </c>
      <c r="M928" s="4" t="str">
        <f>IFERROR(VLOOKUP($E928, 'HS Info'!$A:$E, 5, FALSE), IF($E928="", "", "Not in HS Info"))</f>
        <v/>
      </c>
      <c r="N928" s="5" t="str">
        <f>IFERROR(VLOOKUP($C928,Holds!$C:$K, 2, FALSE), IF($E928="", "", 0))</f>
        <v/>
      </c>
      <c r="O928" s="7" t="str">
        <f>IF($E928="", "", _xlfn.XLOOKUP(C928, 'SLCC Student'!H:H, 'SLCC Student'!P:P, "Not Found", 0, 1))</f>
        <v/>
      </c>
      <c r="P928" s="5" t="str">
        <f>IFERROR(VLOOKUP($E928, 'SLCC Student'!$A:$Q, 10, FALSE), IF($E928="", "", "Not Admitted"))</f>
        <v/>
      </c>
      <c r="Q928" s="5" t="str">
        <f>IFERROR(VLOOKUP($E928,'SLCC Student'!$A:$Q,12,FALSE),IF($E928="","", "NotAdmitted"))</f>
        <v/>
      </c>
    </row>
    <row r="929" spans="1:17" x14ac:dyDescent="0.2">
      <c r="A929" s="5" t="str">
        <f>IFERROR(VLOOKUP($E929,'HS Info'!$A:$D,2,FALSE),IF($E929="","","Not in HS Info"))</f>
        <v/>
      </c>
      <c r="B929" s="6" t="str">
        <f>IFERROR(VLOOKUP($C929, 'SLCC Student'!$H:$R, 11, FALSE), IF($E929="", "",  "Not yet admitted"))</f>
        <v/>
      </c>
      <c r="C929" s="5" t="str">
        <f>IFERROR(VLOOKUP($E929,'SLCC Student'!$A:$R,8,FALSE), IF($E929="", "", "Not yet admitted"))</f>
        <v/>
      </c>
      <c r="D929" s="5" t="str">
        <f>IFERROR(VLOOKUP($E929, 'HS Info'!$A:$D, 3, FALSE), IF($E929="", "",  "Not in HS Info"))</f>
        <v/>
      </c>
      <c r="E929" t="str">
        <f>IF(ISBLANK('HS Info'!A928), "", 'HS Info'!A928)</f>
        <v/>
      </c>
      <c r="F929" s="5" t="str">
        <f>IFERROR(VLOOKUP($E929, 'HS Info'!$A:$D, 4, FALSE), IF($E929="", "", "Not in HS Info"))</f>
        <v/>
      </c>
      <c r="G929" t="str">
        <f>IF(_xlfn.MAXIFS(ACT!$K:$K, ACT!$B:$B, 'Vetting Master'!$C929)&gt;0, _xlfn.MAXIFS(ACT!$K:$K, ACT!$B:$B, 'Vetting Master'!$C929), IF($E929="", "", 0))</f>
        <v/>
      </c>
      <c r="H929" t="str">
        <f>IF(_xlfn.MAXIFS(ACT!$J:$J, ACT!$B:$B, 'Vetting Master'!$C929)&gt;0, _xlfn.MAXIFS(ACT!$J:$J, ACT!$B:$B, 'Vetting Master'!$C929), IF($E929="", "", 0))</f>
        <v/>
      </c>
      <c r="I929" t="str">
        <f>IF(_xlfn.MAXIFS('SLCC Placement'!K:K, 'SLCC Placement'!B:B, 'Vetting Master'!$C929)&gt;0, _xlfn.MAXIFS('SLCC Placement'!K:K, 'SLCC Placement'!B:B, 'Vetting Master'!$C929), IF($E929="", "", 0))</f>
        <v/>
      </c>
      <c r="J929" t="str">
        <f>IF(_xlfn.MAXIFS('SLCC Placement'!J:J, 'SLCC Placement'!B:B, 'Vetting Master'!$C929)&gt;0, _xlfn.MAXIFS('SLCC Placement'!J:J, 'SLCC Placement'!B:B, 'Vetting Master'!$C929), IF($E929="", "", 0))</f>
        <v/>
      </c>
      <c r="K929" s="5" t="str">
        <f>IFERROR(IF(AND(MATCH(C929,'AP Credit'!B:B,0)&gt;0, MATCH("ENGL 1010",'AP Credit'!J:J,0)&gt;0),"Yes","No"), IF($E929="", " ", "No"))</f>
        <v xml:space="preserve"> </v>
      </c>
      <c r="L929" s="11" t="str" cm="1">
        <f t="array" ref="L929">IF($E929="", "", _xlfn.IFNA(_xlfn.IFS( J929&gt;599,  "1210 - Verify C or Better",  AND(J929&gt;499, OR(I929&gt;13, G929&gt;17)), "1060 - Verify C or Better", AND( OR(G929&gt;17, I929&gt;13), OR(H929&gt;22, J929&gt;399)), "1050 - Verify C or Better", OR( H929&gt;21, J929&gt;299), "1010/1030/1040", OR( H929&gt;19, J929&gt;299), "1010/1030", OR( H929&gt;18, J929&gt;299), "1030"), "Verify C or better in Secondary Math 1,2,3"))</f>
        <v/>
      </c>
      <c r="M929" s="4" t="str">
        <f>IFERROR(VLOOKUP($E929, 'HS Info'!$A:$E, 5, FALSE), IF($E929="", "", "Not in HS Info"))</f>
        <v/>
      </c>
      <c r="N929" s="5" t="str">
        <f>IFERROR(VLOOKUP($C929,Holds!$C:$K, 2, FALSE), IF($E929="", "", 0))</f>
        <v/>
      </c>
      <c r="O929" s="7" t="str">
        <f>IF($E929="", "", _xlfn.XLOOKUP(C929, 'SLCC Student'!H:H, 'SLCC Student'!P:P, "Not Found", 0, 1))</f>
        <v/>
      </c>
      <c r="P929" s="5" t="str">
        <f>IFERROR(VLOOKUP($E929, 'SLCC Student'!$A:$Q, 10, FALSE), IF($E929="", "", "Not Admitted"))</f>
        <v/>
      </c>
      <c r="Q929" s="5" t="str">
        <f>IFERROR(VLOOKUP($E929,'SLCC Student'!$A:$Q,12,FALSE),IF($E929="","", "NotAdmitted"))</f>
        <v/>
      </c>
    </row>
    <row r="930" spans="1:17" x14ac:dyDescent="0.2">
      <c r="A930" s="5" t="str">
        <f>IFERROR(VLOOKUP($E930,'HS Info'!$A:$D,2,FALSE),IF($E930="","","Not in HS Info"))</f>
        <v/>
      </c>
      <c r="B930" s="6" t="str">
        <f>IFERROR(VLOOKUP($C930, 'SLCC Student'!$H:$R, 11, FALSE), IF($E930="", "",  "Not yet admitted"))</f>
        <v/>
      </c>
      <c r="C930" s="5" t="str">
        <f>IFERROR(VLOOKUP($E930,'SLCC Student'!$A:$R,8,FALSE), IF($E930="", "", "Not yet admitted"))</f>
        <v/>
      </c>
      <c r="D930" s="5" t="str">
        <f>IFERROR(VLOOKUP($E930, 'HS Info'!$A:$D, 3, FALSE), IF($E930="", "",  "Not in HS Info"))</f>
        <v/>
      </c>
      <c r="E930" t="str">
        <f>IF(ISBLANK('HS Info'!A929), "", 'HS Info'!A929)</f>
        <v/>
      </c>
      <c r="F930" s="5" t="str">
        <f>IFERROR(VLOOKUP($E930, 'HS Info'!$A:$D, 4, FALSE), IF($E930="", "", "Not in HS Info"))</f>
        <v/>
      </c>
      <c r="G930" t="str">
        <f>IF(_xlfn.MAXIFS(ACT!$K:$K, ACT!$B:$B, 'Vetting Master'!$C930)&gt;0, _xlfn.MAXIFS(ACT!$K:$K, ACT!$B:$B, 'Vetting Master'!$C930), IF($E930="", "", 0))</f>
        <v/>
      </c>
      <c r="H930" t="str">
        <f>IF(_xlfn.MAXIFS(ACT!$J:$J, ACT!$B:$B, 'Vetting Master'!$C930)&gt;0, _xlfn.MAXIFS(ACT!$J:$J, ACT!$B:$B, 'Vetting Master'!$C930), IF($E930="", "", 0))</f>
        <v/>
      </c>
      <c r="I930" t="str">
        <f>IF(_xlfn.MAXIFS('SLCC Placement'!K:K, 'SLCC Placement'!B:B, 'Vetting Master'!$C930)&gt;0, _xlfn.MAXIFS('SLCC Placement'!K:K, 'SLCC Placement'!B:B, 'Vetting Master'!$C930), IF($E930="", "", 0))</f>
        <v/>
      </c>
      <c r="J930" t="str">
        <f>IF(_xlfn.MAXIFS('SLCC Placement'!J:J, 'SLCC Placement'!B:B, 'Vetting Master'!$C930)&gt;0, _xlfn.MAXIFS('SLCC Placement'!J:J, 'SLCC Placement'!B:B, 'Vetting Master'!$C930), IF($E930="", "", 0))</f>
        <v/>
      </c>
      <c r="K930" s="5" t="str">
        <f>IFERROR(IF(AND(MATCH(C930,'AP Credit'!B:B,0)&gt;0, MATCH("ENGL 1010",'AP Credit'!J:J,0)&gt;0),"Yes","No"), IF($E930="", " ", "No"))</f>
        <v xml:space="preserve"> </v>
      </c>
      <c r="L930" s="11" t="str" cm="1">
        <f t="array" ref="L930">IF($E930="", "", _xlfn.IFNA(_xlfn.IFS( J930&gt;599,  "1210 - Verify C or Better",  AND(J930&gt;499, OR(I930&gt;13, G930&gt;17)), "1060 - Verify C or Better", AND( OR(G930&gt;17, I930&gt;13), OR(H930&gt;22, J930&gt;399)), "1050 - Verify C or Better", OR( H930&gt;21, J930&gt;299), "1010/1030/1040", OR( H930&gt;19, J930&gt;299), "1010/1030", OR( H930&gt;18, J930&gt;299), "1030"), "Verify C or better in Secondary Math 1,2,3"))</f>
        <v/>
      </c>
      <c r="M930" s="4" t="str">
        <f>IFERROR(VLOOKUP($E930, 'HS Info'!$A:$E, 5, FALSE), IF($E930="", "", "Not in HS Info"))</f>
        <v/>
      </c>
      <c r="N930" s="5" t="str">
        <f>IFERROR(VLOOKUP($C930,Holds!$C:$K, 2, FALSE), IF($E930="", "", 0))</f>
        <v/>
      </c>
      <c r="O930" s="7" t="str">
        <f>IF($E930="", "", _xlfn.XLOOKUP(C930, 'SLCC Student'!H:H, 'SLCC Student'!P:P, "Not Found", 0, 1))</f>
        <v/>
      </c>
      <c r="P930" s="5" t="str">
        <f>IFERROR(VLOOKUP($E930, 'SLCC Student'!$A:$Q, 10, FALSE), IF($E930="", "", "Not Admitted"))</f>
        <v/>
      </c>
      <c r="Q930" s="5" t="str">
        <f>IFERROR(VLOOKUP($E930,'SLCC Student'!$A:$Q,12,FALSE),IF($E930="","", "NotAdmitted"))</f>
        <v/>
      </c>
    </row>
    <row r="931" spans="1:17" x14ac:dyDescent="0.2">
      <c r="A931" s="5" t="str">
        <f>IFERROR(VLOOKUP($E931,'HS Info'!$A:$D,2,FALSE),IF($E931="","","Not in HS Info"))</f>
        <v/>
      </c>
      <c r="B931" s="6" t="str">
        <f>IFERROR(VLOOKUP($C931, 'SLCC Student'!$H:$R, 11, FALSE), IF($E931="", "",  "Not yet admitted"))</f>
        <v/>
      </c>
      <c r="C931" s="5" t="str">
        <f>IFERROR(VLOOKUP($E931,'SLCC Student'!$A:$R,8,FALSE), IF($E931="", "", "Not yet admitted"))</f>
        <v/>
      </c>
      <c r="D931" s="5" t="str">
        <f>IFERROR(VLOOKUP($E931, 'HS Info'!$A:$D, 3, FALSE), IF($E931="", "",  "Not in HS Info"))</f>
        <v/>
      </c>
      <c r="E931" t="str">
        <f>IF(ISBLANK('HS Info'!A930), "", 'HS Info'!A930)</f>
        <v/>
      </c>
      <c r="F931" s="5" t="str">
        <f>IFERROR(VLOOKUP($E931, 'HS Info'!$A:$D, 4, FALSE), IF($E931="", "", "Not in HS Info"))</f>
        <v/>
      </c>
      <c r="G931" t="str">
        <f>IF(_xlfn.MAXIFS(ACT!$K:$K, ACT!$B:$B, 'Vetting Master'!$C931)&gt;0, _xlfn.MAXIFS(ACT!$K:$K, ACT!$B:$B, 'Vetting Master'!$C931), IF($E931="", "", 0))</f>
        <v/>
      </c>
      <c r="H931" t="str">
        <f>IF(_xlfn.MAXIFS(ACT!$J:$J, ACT!$B:$B, 'Vetting Master'!$C931)&gt;0, _xlfn.MAXIFS(ACT!$J:$J, ACT!$B:$B, 'Vetting Master'!$C931), IF($E931="", "", 0))</f>
        <v/>
      </c>
      <c r="I931" t="str">
        <f>IF(_xlfn.MAXIFS('SLCC Placement'!K:K, 'SLCC Placement'!B:B, 'Vetting Master'!$C931)&gt;0, _xlfn.MAXIFS('SLCC Placement'!K:K, 'SLCC Placement'!B:B, 'Vetting Master'!$C931), IF($E931="", "", 0))</f>
        <v/>
      </c>
      <c r="J931" t="str">
        <f>IF(_xlfn.MAXIFS('SLCC Placement'!J:J, 'SLCC Placement'!B:B, 'Vetting Master'!$C931)&gt;0, _xlfn.MAXIFS('SLCC Placement'!J:J, 'SLCC Placement'!B:B, 'Vetting Master'!$C931), IF($E931="", "", 0))</f>
        <v/>
      </c>
      <c r="K931" s="5" t="str">
        <f>IFERROR(IF(AND(MATCH(C931,'AP Credit'!B:B,0)&gt;0, MATCH("ENGL 1010",'AP Credit'!J:J,0)&gt;0),"Yes","No"), IF($E931="", " ", "No"))</f>
        <v xml:space="preserve"> </v>
      </c>
      <c r="L931" s="11" t="str" cm="1">
        <f t="array" ref="L931">IF($E931="", "", _xlfn.IFNA(_xlfn.IFS( J931&gt;599,  "1210 - Verify C or Better",  AND(J931&gt;499, OR(I931&gt;13, G931&gt;17)), "1060 - Verify C or Better", AND( OR(G931&gt;17, I931&gt;13), OR(H931&gt;22, J931&gt;399)), "1050 - Verify C or Better", OR( H931&gt;21, J931&gt;299), "1010/1030/1040", OR( H931&gt;19, J931&gt;299), "1010/1030", OR( H931&gt;18, J931&gt;299), "1030"), "Verify C or better in Secondary Math 1,2,3"))</f>
        <v/>
      </c>
      <c r="M931" s="4" t="str">
        <f>IFERROR(VLOOKUP($E931, 'HS Info'!$A:$E, 5, FALSE), IF($E931="", "", "Not in HS Info"))</f>
        <v/>
      </c>
      <c r="N931" s="5" t="str">
        <f>IFERROR(VLOOKUP($C931,Holds!$C:$K, 2, FALSE), IF($E931="", "", 0))</f>
        <v/>
      </c>
      <c r="O931" s="7" t="str">
        <f>IF($E931="", "", _xlfn.XLOOKUP(C931, 'SLCC Student'!H:H, 'SLCC Student'!P:P, "Not Found", 0, 1))</f>
        <v/>
      </c>
      <c r="P931" s="5" t="str">
        <f>IFERROR(VLOOKUP($E931, 'SLCC Student'!$A:$Q, 10, FALSE), IF($E931="", "", "Not Admitted"))</f>
        <v/>
      </c>
      <c r="Q931" s="5" t="str">
        <f>IFERROR(VLOOKUP($E931,'SLCC Student'!$A:$Q,12,FALSE),IF($E931="","", "NotAdmitted"))</f>
        <v/>
      </c>
    </row>
    <row r="932" spans="1:17" x14ac:dyDescent="0.2">
      <c r="A932" s="5" t="str">
        <f>IFERROR(VLOOKUP($E932,'HS Info'!$A:$D,2,FALSE),IF($E932="","","Not in HS Info"))</f>
        <v/>
      </c>
      <c r="B932" s="6" t="str">
        <f>IFERROR(VLOOKUP($C932, 'SLCC Student'!$H:$R, 11, FALSE), IF($E932="", "",  "Not yet admitted"))</f>
        <v/>
      </c>
      <c r="C932" s="5" t="str">
        <f>IFERROR(VLOOKUP($E932,'SLCC Student'!$A:$R,8,FALSE), IF($E932="", "", "Not yet admitted"))</f>
        <v/>
      </c>
      <c r="D932" s="5" t="str">
        <f>IFERROR(VLOOKUP($E932, 'HS Info'!$A:$D, 3, FALSE), IF($E932="", "",  "Not in HS Info"))</f>
        <v/>
      </c>
      <c r="E932" t="str">
        <f>IF(ISBLANK('HS Info'!A931), "", 'HS Info'!A931)</f>
        <v/>
      </c>
      <c r="F932" s="5" t="str">
        <f>IFERROR(VLOOKUP($E932, 'HS Info'!$A:$D, 4, FALSE), IF($E932="", "", "Not in HS Info"))</f>
        <v/>
      </c>
      <c r="G932" t="str">
        <f>IF(_xlfn.MAXIFS(ACT!$K:$K, ACT!$B:$B, 'Vetting Master'!$C932)&gt;0, _xlfn.MAXIFS(ACT!$K:$K, ACT!$B:$B, 'Vetting Master'!$C932), IF($E932="", "", 0))</f>
        <v/>
      </c>
      <c r="H932" t="str">
        <f>IF(_xlfn.MAXIFS(ACT!$J:$J, ACT!$B:$B, 'Vetting Master'!$C932)&gt;0, _xlfn.MAXIFS(ACT!$J:$J, ACT!$B:$B, 'Vetting Master'!$C932), IF($E932="", "", 0))</f>
        <v/>
      </c>
      <c r="I932" t="str">
        <f>IF(_xlfn.MAXIFS('SLCC Placement'!K:K, 'SLCC Placement'!B:B, 'Vetting Master'!$C932)&gt;0, _xlfn.MAXIFS('SLCC Placement'!K:K, 'SLCC Placement'!B:B, 'Vetting Master'!$C932), IF($E932="", "", 0))</f>
        <v/>
      </c>
      <c r="J932" t="str">
        <f>IF(_xlfn.MAXIFS('SLCC Placement'!J:J, 'SLCC Placement'!B:B, 'Vetting Master'!$C932)&gt;0, _xlfn.MAXIFS('SLCC Placement'!J:J, 'SLCC Placement'!B:B, 'Vetting Master'!$C932), IF($E932="", "", 0))</f>
        <v/>
      </c>
      <c r="K932" s="5" t="str">
        <f>IFERROR(IF(AND(MATCH(C932,'AP Credit'!B:B,0)&gt;0, MATCH("ENGL 1010",'AP Credit'!J:J,0)&gt;0),"Yes","No"), IF($E932="", " ", "No"))</f>
        <v xml:space="preserve"> </v>
      </c>
      <c r="L932" s="11" t="str" cm="1">
        <f t="array" ref="L932">IF($E932="", "", _xlfn.IFNA(_xlfn.IFS( J932&gt;599,  "1210 - Verify C or Better",  AND(J932&gt;499, OR(I932&gt;13, G932&gt;17)), "1060 - Verify C or Better", AND( OR(G932&gt;17, I932&gt;13), OR(H932&gt;22, J932&gt;399)), "1050 - Verify C or Better", OR( H932&gt;21, J932&gt;299), "1010/1030/1040", OR( H932&gt;19, J932&gt;299), "1010/1030", OR( H932&gt;18, J932&gt;299), "1030"), "Verify C or better in Secondary Math 1,2,3"))</f>
        <v/>
      </c>
      <c r="M932" s="4" t="str">
        <f>IFERROR(VLOOKUP($E932, 'HS Info'!$A:$E, 5, FALSE), IF($E932="", "", "Not in HS Info"))</f>
        <v/>
      </c>
      <c r="N932" s="5" t="str">
        <f>IFERROR(VLOOKUP($C932,Holds!$C:$K, 2, FALSE), IF($E932="", "", 0))</f>
        <v/>
      </c>
      <c r="O932" s="7" t="str">
        <f>IF($E932="", "", _xlfn.XLOOKUP(C932, 'SLCC Student'!H:H, 'SLCC Student'!P:P, "Not Found", 0, 1))</f>
        <v/>
      </c>
      <c r="P932" s="5" t="str">
        <f>IFERROR(VLOOKUP($E932, 'SLCC Student'!$A:$Q, 10, FALSE), IF($E932="", "", "Not Admitted"))</f>
        <v/>
      </c>
      <c r="Q932" s="5" t="str">
        <f>IFERROR(VLOOKUP($E932,'SLCC Student'!$A:$Q,12,FALSE),IF($E932="","", "NotAdmitted"))</f>
        <v/>
      </c>
    </row>
    <row r="933" spans="1:17" x14ac:dyDescent="0.2">
      <c r="A933" s="5" t="str">
        <f>IFERROR(VLOOKUP($E933,'HS Info'!$A:$D,2,FALSE),IF($E933="","","Not in HS Info"))</f>
        <v/>
      </c>
      <c r="B933" s="6" t="str">
        <f>IFERROR(VLOOKUP($C933, 'SLCC Student'!$H:$R, 11, FALSE), IF($E933="", "",  "Not yet admitted"))</f>
        <v/>
      </c>
      <c r="C933" s="5" t="str">
        <f>IFERROR(VLOOKUP($E933,'SLCC Student'!$A:$R,8,FALSE), IF($E933="", "", "Not yet admitted"))</f>
        <v/>
      </c>
      <c r="D933" s="5" t="str">
        <f>IFERROR(VLOOKUP($E933, 'HS Info'!$A:$D, 3, FALSE), IF($E933="", "",  "Not in HS Info"))</f>
        <v/>
      </c>
      <c r="E933" t="str">
        <f>IF(ISBLANK('HS Info'!A932), "", 'HS Info'!A932)</f>
        <v/>
      </c>
      <c r="F933" s="5" t="str">
        <f>IFERROR(VLOOKUP($E933, 'HS Info'!$A:$D, 4, FALSE), IF($E933="", "", "Not in HS Info"))</f>
        <v/>
      </c>
      <c r="G933" t="str">
        <f>IF(_xlfn.MAXIFS(ACT!$K:$K, ACT!$B:$B, 'Vetting Master'!$C933)&gt;0, _xlfn.MAXIFS(ACT!$K:$K, ACT!$B:$B, 'Vetting Master'!$C933), IF($E933="", "", 0))</f>
        <v/>
      </c>
      <c r="H933" t="str">
        <f>IF(_xlfn.MAXIFS(ACT!$J:$J, ACT!$B:$B, 'Vetting Master'!$C933)&gt;0, _xlfn.MAXIFS(ACT!$J:$J, ACT!$B:$B, 'Vetting Master'!$C933), IF($E933="", "", 0))</f>
        <v/>
      </c>
      <c r="I933" t="str">
        <f>IF(_xlfn.MAXIFS('SLCC Placement'!K:K, 'SLCC Placement'!B:B, 'Vetting Master'!$C933)&gt;0, _xlfn.MAXIFS('SLCC Placement'!K:K, 'SLCC Placement'!B:B, 'Vetting Master'!$C933), IF($E933="", "", 0))</f>
        <v/>
      </c>
      <c r="J933" t="str">
        <f>IF(_xlfn.MAXIFS('SLCC Placement'!J:J, 'SLCC Placement'!B:B, 'Vetting Master'!$C933)&gt;0, _xlfn.MAXIFS('SLCC Placement'!J:J, 'SLCC Placement'!B:B, 'Vetting Master'!$C933), IF($E933="", "", 0))</f>
        <v/>
      </c>
      <c r="K933" s="5" t="str">
        <f>IFERROR(IF(AND(MATCH(C933,'AP Credit'!B:B,0)&gt;0, MATCH("ENGL 1010",'AP Credit'!J:J,0)&gt;0),"Yes","No"), IF($E933="", " ", "No"))</f>
        <v xml:space="preserve"> </v>
      </c>
      <c r="L933" s="11" t="str" cm="1">
        <f t="array" ref="L933">IF($E933="", "", _xlfn.IFNA(_xlfn.IFS( J933&gt;599,  "1210 - Verify C or Better",  AND(J933&gt;499, OR(I933&gt;13, G933&gt;17)), "1060 - Verify C or Better", AND( OR(G933&gt;17, I933&gt;13), OR(H933&gt;22, J933&gt;399)), "1050 - Verify C or Better", OR( H933&gt;21, J933&gt;299), "1010/1030/1040", OR( H933&gt;19, J933&gt;299), "1010/1030", OR( H933&gt;18, J933&gt;299), "1030"), "Verify C or better in Secondary Math 1,2,3"))</f>
        <v/>
      </c>
      <c r="M933" s="4" t="str">
        <f>IFERROR(VLOOKUP($E933, 'HS Info'!$A:$E, 5, FALSE), IF($E933="", "", "Not in HS Info"))</f>
        <v/>
      </c>
      <c r="N933" s="5" t="str">
        <f>IFERROR(VLOOKUP($C933,Holds!$C:$K, 2, FALSE), IF($E933="", "", 0))</f>
        <v/>
      </c>
      <c r="O933" s="7" t="str">
        <f>IF($E933="", "", _xlfn.XLOOKUP(C933, 'SLCC Student'!H:H, 'SLCC Student'!P:P, "Not Found", 0, 1))</f>
        <v/>
      </c>
      <c r="P933" s="5" t="str">
        <f>IFERROR(VLOOKUP($E933, 'SLCC Student'!$A:$Q, 10, FALSE), IF($E933="", "", "Not Admitted"))</f>
        <v/>
      </c>
      <c r="Q933" s="5" t="str">
        <f>IFERROR(VLOOKUP($E933,'SLCC Student'!$A:$Q,12,FALSE),IF($E933="","", "NotAdmitted"))</f>
        <v/>
      </c>
    </row>
    <row r="934" spans="1:17" x14ac:dyDescent="0.2">
      <c r="A934" s="5" t="str">
        <f>IFERROR(VLOOKUP($E934,'HS Info'!$A:$D,2,FALSE),IF($E934="","","Not in HS Info"))</f>
        <v/>
      </c>
      <c r="B934" s="6" t="str">
        <f>IFERROR(VLOOKUP($C934, 'SLCC Student'!$H:$R, 11, FALSE), IF($E934="", "",  "Not yet admitted"))</f>
        <v/>
      </c>
      <c r="C934" s="5" t="str">
        <f>IFERROR(VLOOKUP($E934,'SLCC Student'!$A:$R,8,FALSE), IF($E934="", "", "Not yet admitted"))</f>
        <v/>
      </c>
      <c r="D934" s="5" t="str">
        <f>IFERROR(VLOOKUP($E934, 'HS Info'!$A:$D, 3, FALSE), IF($E934="", "",  "Not in HS Info"))</f>
        <v/>
      </c>
      <c r="E934" t="str">
        <f>IF(ISBLANK('HS Info'!A933), "", 'HS Info'!A933)</f>
        <v/>
      </c>
      <c r="F934" s="5" t="str">
        <f>IFERROR(VLOOKUP($E934, 'HS Info'!$A:$D, 4, FALSE), IF($E934="", "", "Not in HS Info"))</f>
        <v/>
      </c>
      <c r="G934" t="str">
        <f>IF(_xlfn.MAXIFS(ACT!$K:$K, ACT!$B:$B, 'Vetting Master'!$C934)&gt;0, _xlfn.MAXIFS(ACT!$K:$K, ACT!$B:$B, 'Vetting Master'!$C934), IF($E934="", "", 0))</f>
        <v/>
      </c>
      <c r="H934" t="str">
        <f>IF(_xlfn.MAXIFS(ACT!$J:$J, ACT!$B:$B, 'Vetting Master'!$C934)&gt;0, _xlfn.MAXIFS(ACT!$J:$J, ACT!$B:$B, 'Vetting Master'!$C934), IF($E934="", "", 0))</f>
        <v/>
      </c>
      <c r="I934" t="str">
        <f>IF(_xlfn.MAXIFS('SLCC Placement'!K:K, 'SLCC Placement'!B:B, 'Vetting Master'!$C934)&gt;0, _xlfn.MAXIFS('SLCC Placement'!K:K, 'SLCC Placement'!B:B, 'Vetting Master'!$C934), IF($E934="", "", 0))</f>
        <v/>
      </c>
      <c r="J934" t="str">
        <f>IF(_xlfn.MAXIFS('SLCC Placement'!J:J, 'SLCC Placement'!B:B, 'Vetting Master'!$C934)&gt;0, _xlfn.MAXIFS('SLCC Placement'!J:J, 'SLCC Placement'!B:B, 'Vetting Master'!$C934), IF($E934="", "", 0))</f>
        <v/>
      </c>
      <c r="K934" s="5" t="str">
        <f>IFERROR(IF(AND(MATCH(C934,'AP Credit'!B:B,0)&gt;0, MATCH("ENGL 1010",'AP Credit'!J:J,0)&gt;0),"Yes","No"), IF($E934="", " ", "No"))</f>
        <v xml:space="preserve"> </v>
      </c>
      <c r="L934" s="11" t="str" cm="1">
        <f t="array" ref="L934">IF($E934="", "", _xlfn.IFNA(_xlfn.IFS( J934&gt;599,  "1210 - Verify C or Better",  AND(J934&gt;499, OR(I934&gt;13, G934&gt;17)), "1060 - Verify C or Better", AND( OR(G934&gt;17, I934&gt;13), OR(H934&gt;22, J934&gt;399)), "1050 - Verify C or Better", OR( H934&gt;21, J934&gt;299), "1010/1030/1040", OR( H934&gt;19, J934&gt;299), "1010/1030", OR( H934&gt;18, J934&gt;299), "1030"), "Verify C or better in Secondary Math 1,2,3"))</f>
        <v/>
      </c>
      <c r="M934" s="4" t="str">
        <f>IFERROR(VLOOKUP($E934, 'HS Info'!$A:$E, 5, FALSE), IF($E934="", "", "Not in HS Info"))</f>
        <v/>
      </c>
      <c r="N934" s="5" t="str">
        <f>IFERROR(VLOOKUP($C934,Holds!$C:$K, 2, FALSE), IF($E934="", "", 0))</f>
        <v/>
      </c>
      <c r="O934" s="7" t="str">
        <f>IF($E934="", "", _xlfn.XLOOKUP(C934, 'SLCC Student'!H:H, 'SLCC Student'!P:P, "Not Found", 0, 1))</f>
        <v/>
      </c>
      <c r="P934" s="5" t="str">
        <f>IFERROR(VLOOKUP($E934, 'SLCC Student'!$A:$Q, 10, FALSE), IF($E934="", "", "Not Admitted"))</f>
        <v/>
      </c>
      <c r="Q934" s="5" t="str">
        <f>IFERROR(VLOOKUP($E934,'SLCC Student'!$A:$Q,12,FALSE),IF($E934="","", "NotAdmitted"))</f>
        <v/>
      </c>
    </row>
    <row r="935" spans="1:17" x14ac:dyDescent="0.2">
      <c r="A935" s="5" t="str">
        <f>IFERROR(VLOOKUP($E935,'HS Info'!$A:$D,2,FALSE),IF($E935="","","Not in HS Info"))</f>
        <v/>
      </c>
      <c r="B935" s="6" t="str">
        <f>IFERROR(VLOOKUP($C935, 'SLCC Student'!$H:$R, 11, FALSE), IF($E935="", "",  "Not yet admitted"))</f>
        <v/>
      </c>
      <c r="C935" s="5" t="str">
        <f>IFERROR(VLOOKUP($E935,'SLCC Student'!$A:$R,8,FALSE), IF($E935="", "", "Not yet admitted"))</f>
        <v/>
      </c>
      <c r="D935" s="5" t="str">
        <f>IFERROR(VLOOKUP($E935, 'HS Info'!$A:$D, 3, FALSE), IF($E935="", "",  "Not in HS Info"))</f>
        <v/>
      </c>
      <c r="E935" t="str">
        <f>IF(ISBLANK('HS Info'!A934), "", 'HS Info'!A934)</f>
        <v/>
      </c>
      <c r="F935" s="5" t="str">
        <f>IFERROR(VLOOKUP($E935, 'HS Info'!$A:$D, 4, FALSE), IF($E935="", "", "Not in HS Info"))</f>
        <v/>
      </c>
      <c r="G935" t="str">
        <f>IF(_xlfn.MAXIFS(ACT!$K:$K, ACT!$B:$B, 'Vetting Master'!$C935)&gt;0, _xlfn.MAXIFS(ACT!$K:$K, ACT!$B:$B, 'Vetting Master'!$C935), IF($E935="", "", 0))</f>
        <v/>
      </c>
      <c r="H935" t="str">
        <f>IF(_xlfn.MAXIFS(ACT!$J:$J, ACT!$B:$B, 'Vetting Master'!$C935)&gt;0, _xlfn.MAXIFS(ACT!$J:$J, ACT!$B:$B, 'Vetting Master'!$C935), IF($E935="", "", 0))</f>
        <v/>
      </c>
      <c r="I935" t="str">
        <f>IF(_xlfn.MAXIFS('SLCC Placement'!K:K, 'SLCC Placement'!B:B, 'Vetting Master'!$C935)&gt;0, _xlfn.MAXIFS('SLCC Placement'!K:K, 'SLCC Placement'!B:B, 'Vetting Master'!$C935), IF($E935="", "", 0))</f>
        <v/>
      </c>
      <c r="J935" t="str">
        <f>IF(_xlfn.MAXIFS('SLCC Placement'!J:J, 'SLCC Placement'!B:B, 'Vetting Master'!$C935)&gt;0, _xlfn.MAXIFS('SLCC Placement'!J:J, 'SLCC Placement'!B:B, 'Vetting Master'!$C935), IF($E935="", "", 0))</f>
        <v/>
      </c>
      <c r="K935" s="5" t="str">
        <f>IFERROR(IF(AND(MATCH(C935,'AP Credit'!B:B,0)&gt;0, MATCH("ENGL 1010",'AP Credit'!J:J,0)&gt;0),"Yes","No"), IF($E935="", " ", "No"))</f>
        <v xml:space="preserve"> </v>
      </c>
      <c r="L935" s="11" t="str" cm="1">
        <f t="array" ref="L935">IF($E935="", "", _xlfn.IFNA(_xlfn.IFS( J935&gt;599,  "1210 - Verify C or Better",  AND(J935&gt;499, OR(I935&gt;13, G935&gt;17)), "1060 - Verify C or Better", AND( OR(G935&gt;17, I935&gt;13), OR(H935&gt;22, J935&gt;399)), "1050 - Verify C or Better", OR( H935&gt;21, J935&gt;299), "1010/1030/1040", OR( H935&gt;19, J935&gt;299), "1010/1030", OR( H935&gt;18, J935&gt;299), "1030"), "Verify C or better in Secondary Math 1,2,3"))</f>
        <v/>
      </c>
      <c r="M935" s="4" t="str">
        <f>IFERROR(VLOOKUP($E935, 'HS Info'!$A:$E, 5, FALSE), IF($E935="", "", "Not in HS Info"))</f>
        <v/>
      </c>
      <c r="N935" s="5" t="str">
        <f>IFERROR(VLOOKUP($C935,Holds!$C:$K, 2, FALSE), IF($E935="", "", 0))</f>
        <v/>
      </c>
      <c r="O935" s="7" t="str">
        <f>IF($E935="", "", _xlfn.XLOOKUP(C935, 'SLCC Student'!H:H, 'SLCC Student'!P:P, "Not Found", 0, 1))</f>
        <v/>
      </c>
      <c r="P935" s="5" t="str">
        <f>IFERROR(VLOOKUP($E935, 'SLCC Student'!$A:$Q, 10, FALSE), IF($E935="", "", "Not Admitted"))</f>
        <v/>
      </c>
      <c r="Q935" s="5" t="str">
        <f>IFERROR(VLOOKUP($E935,'SLCC Student'!$A:$Q,12,FALSE),IF($E935="","", "NotAdmitted"))</f>
        <v/>
      </c>
    </row>
    <row r="936" spans="1:17" x14ac:dyDescent="0.2">
      <c r="A936" s="5" t="str">
        <f>IFERROR(VLOOKUP($E936,'HS Info'!$A:$D,2,FALSE),IF($E936="","","Not in HS Info"))</f>
        <v/>
      </c>
      <c r="B936" s="6" t="str">
        <f>IFERROR(VLOOKUP($C936, 'SLCC Student'!$H:$R, 11, FALSE), IF($E936="", "",  "Not yet admitted"))</f>
        <v/>
      </c>
      <c r="C936" s="5" t="str">
        <f>IFERROR(VLOOKUP($E936,'SLCC Student'!$A:$R,8,FALSE), IF($E936="", "", "Not yet admitted"))</f>
        <v/>
      </c>
      <c r="D936" s="5" t="str">
        <f>IFERROR(VLOOKUP($E936, 'HS Info'!$A:$D, 3, FALSE), IF($E936="", "",  "Not in HS Info"))</f>
        <v/>
      </c>
      <c r="E936" t="str">
        <f>IF(ISBLANK('HS Info'!A935), "", 'HS Info'!A935)</f>
        <v/>
      </c>
      <c r="F936" s="5" t="str">
        <f>IFERROR(VLOOKUP($E936, 'HS Info'!$A:$D, 4, FALSE), IF($E936="", "", "Not in HS Info"))</f>
        <v/>
      </c>
      <c r="G936" t="str">
        <f>IF(_xlfn.MAXIFS(ACT!$K:$K, ACT!$B:$B, 'Vetting Master'!$C936)&gt;0, _xlfn.MAXIFS(ACT!$K:$K, ACT!$B:$B, 'Vetting Master'!$C936), IF($E936="", "", 0))</f>
        <v/>
      </c>
      <c r="H936" t="str">
        <f>IF(_xlfn.MAXIFS(ACT!$J:$J, ACT!$B:$B, 'Vetting Master'!$C936)&gt;0, _xlfn.MAXIFS(ACT!$J:$J, ACT!$B:$B, 'Vetting Master'!$C936), IF($E936="", "", 0))</f>
        <v/>
      </c>
      <c r="I936" t="str">
        <f>IF(_xlfn.MAXIFS('SLCC Placement'!K:K, 'SLCC Placement'!B:B, 'Vetting Master'!$C936)&gt;0, _xlfn.MAXIFS('SLCC Placement'!K:K, 'SLCC Placement'!B:B, 'Vetting Master'!$C936), IF($E936="", "", 0))</f>
        <v/>
      </c>
      <c r="J936" t="str">
        <f>IF(_xlfn.MAXIFS('SLCC Placement'!J:J, 'SLCC Placement'!B:B, 'Vetting Master'!$C936)&gt;0, _xlfn.MAXIFS('SLCC Placement'!J:J, 'SLCC Placement'!B:B, 'Vetting Master'!$C936), IF($E936="", "", 0))</f>
        <v/>
      </c>
      <c r="K936" s="5" t="str">
        <f>IFERROR(IF(AND(MATCH(C936,'AP Credit'!B:B,0)&gt;0, MATCH("ENGL 1010",'AP Credit'!J:J,0)&gt;0),"Yes","No"), IF($E936="", " ", "No"))</f>
        <v xml:space="preserve"> </v>
      </c>
      <c r="L936" s="11" t="str" cm="1">
        <f t="array" ref="L936">IF($E936="", "", _xlfn.IFNA(_xlfn.IFS( J936&gt;599,  "1210 - Verify C or Better",  AND(J936&gt;499, OR(I936&gt;13, G936&gt;17)), "1060 - Verify C or Better", AND( OR(G936&gt;17, I936&gt;13), OR(H936&gt;22, J936&gt;399)), "1050 - Verify C or Better", OR( H936&gt;21, J936&gt;299), "1010/1030/1040", OR( H936&gt;19, J936&gt;299), "1010/1030", OR( H936&gt;18, J936&gt;299), "1030"), "Verify C or better in Secondary Math 1,2,3"))</f>
        <v/>
      </c>
      <c r="M936" s="4" t="str">
        <f>IFERROR(VLOOKUP($E936, 'HS Info'!$A:$E, 5, FALSE), IF($E936="", "", "Not in HS Info"))</f>
        <v/>
      </c>
      <c r="N936" s="5" t="str">
        <f>IFERROR(VLOOKUP($C936,Holds!$C:$K, 2, FALSE), IF($E936="", "", 0))</f>
        <v/>
      </c>
      <c r="O936" s="7" t="str">
        <f>IF($E936="", "", _xlfn.XLOOKUP(C936, 'SLCC Student'!H:H, 'SLCC Student'!P:P, "Not Found", 0, 1))</f>
        <v/>
      </c>
      <c r="P936" s="5" t="str">
        <f>IFERROR(VLOOKUP($E936, 'SLCC Student'!$A:$Q, 10, FALSE), IF($E936="", "", "Not Admitted"))</f>
        <v/>
      </c>
      <c r="Q936" s="5" t="str">
        <f>IFERROR(VLOOKUP($E936,'SLCC Student'!$A:$Q,12,FALSE),IF($E936="","", "NotAdmitted"))</f>
        <v/>
      </c>
    </row>
    <row r="937" spans="1:17" x14ac:dyDescent="0.2">
      <c r="A937" s="5" t="str">
        <f>IFERROR(VLOOKUP($E937,'HS Info'!$A:$D,2,FALSE),IF($E937="","","Not in HS Info"))</f>
        <v/>
      </c>
      <c r="B937" s="6" t="str">
        <f>IFERROR(VLOOKUP($C937, 'SLCC Student'!$H:$R, 11, FALSE), IF($E937="", "",  "Not yet admitted"))</f>
        <v/>
      </c>
      <c r="C937" s="5" t="str">
        <f>IFERROR(VLOOKUP($E937,'SLCC Student'!$A:$R,8,FALSE), IF($E937="", "", "Not yet admitted"))</f>
        <v/>
      </c>
      <c r="D937" s="5" t="str">
        <f>IFERROR(VLOOKUP($E937, 'HS Info'!$A:$D, 3, FALSE), IF($E937="", "",  "Not in HS Info"))</f>
        <v/>
      </c>
      <c r="E937" t="str">
        <f>IF(ISBLANK('HS Info'!A936), "", 'HS Info'!A936)</f>
        <v/>
      </c>
      <c r="F937" s="5" t="str">
        <f>IFERROR(VLOOKUP($E937, 'HS Info'!$A:$D, 4, FALSE), IF($E937="", "", "Not in HS Info"))</f>
        <v/>
      </c>
      <c r="G937" t="str">
        <f>IF(_xlfn.MAXIFS(ACT!$K:$K, ACT!$B:$B, 'Vetting Master'!$C937)&gt;0, _xlfn.MAXIFS(ACT!$K:$K, ACT!$B:$B, 'Vetting Master'!$C937), IF($E937="", "", 0))</f>
        <v/>
      </c>
      <c r="H937" t="str">
        <f>IF(_xlfn.MAXIFS(ACT!$J:$J, ACT!$B:$B, 'Vetting Master'!$C937)&gt;0, _xlfn.MAXIFS(ACT!$J:$J, ACT!$B:$B, 'Vetting Master'!$C937), IF($E937="", "", 0))</f>
        <v/>
      </c>
      <c r="I937" t="str">
        <f>IF(_xlfn.MAXIFS('SLCC Placement'!K:K, 'SLCC Placement'!B:B, 'Vetting Master'!$C937)&gt;0, _xlfn.MAXIFS('SLCC Placement'!K:K, 'SLCC Placement'!B:B, 'Vetting Master'!$C937), IF($E937="", "", 0))</f>
        <v/>
      </c>
      <c r="J937" t="str">
        <f>IF(_xlfn.MAXIFS('SLCC Placement'!J:J, 'SLCC Placement'!B:B, 'Vetting Master'!$C937)&gt;0, _xlfn.MAXIFS('SLCC Placement'!J:J, 'SLCC Placement'!B:B, 'Vetting Master'!$C937), IF($E937="", "", 0))</f>
        <v/>
      </c>
      <c r="K937" s="5" t="str">
        <f>IFERROR(IF(AND(MATCH(C937,'AP Credit'!B:B,0)&gt;0, MATCH("ENGL 1010",'AP Credit'!J:J,0)&gt;0),"Yes","No"), IF($E937="", " ", "No"))</f>
        <v xml:space="preserve"> </v>
      </c>
      <c r="L937" s="11" t="str" cm="1">
        <f t="array" ref="L937">IF($E937="", "", _xlfn.IFNA(_xlfn.IFS( J937&gt;599,  "1210 - Verify C or Better",  AND(J937&gt;499, OR(I937&gt;13, G937&gt;17)), "1060 - Verify C or Better", AND( OR(G937&gt;17, I937&gt;13), OR(H937&gt;22, J937&gt;399)), "1050 - Verify C or Better", OR( H937&gt;21, J937&gt;299), "1010/1030/1040", OR( H937&gt;19, J937&gt;299), "1010/1030", OR( H937&gt;18, J937&gt;299), "1030"), "Verify C or better in Secondary Math 1,2,3"))</f>
        <v/>
      </c>
      <c r="M937" s="4" t="str">
        <f>IFERROR(VLOOKUP($E937, 'HS Info'!$A:$E, 5, FALSE), IF($E937="", "", "Not in HS Info"))</f>
        <v/>
      </c>
      <c r="N937" s="5" t="str">
        <f>IFERROR(VLOOKUP($C937,Holds!$C:$K, 2, FALSE), IF($E937="", "", 0))</f>
        <v/>
      </c>
      <c r="O937" s="7" t="str">
        <f>IF($E937="", "", _xlfn.XLOOKUP(C937, 'SLCC Student'!H:H, 'SLCC Student'!P:P, "Not Found", 0, 1))</f>
        <v/>
      </c>
      <c r="P937" s="5" t="str">
        <f>IFERROR(VLOOKUP($E937, 'SLCC Student'!$A:$Q, 10, FALSE), IF($E937="", "", "Not Admitted"))</f>
        <v/>
      </c>
      <c r="Q937" s="5" t="str">
        <f>IFERROR(VLOOKUP($E937,'SLCC Student'!$A:$Q,12,FALSE),IF($E937="","", "NotAdmitted"))</f>
        <v/>
      </c>
    </row>
    <row r="938" spans="1:17" x14ac:dyDescent="0.2">
      <c r="A938" s="5" t="str">
        <f>IFERROR(VLOOKUP($E938,'HS Info'!$A:$D,2,FALSE),IF($E938="","","Not in HS Info"))</f>
        <v/>
      </c>
      <c r="B938" s="6" t="str">
        <f>IFERROR(VLOOKUP($C938, 'SLCC Student'!$H:$R, 11, FALSE), IF($E938="", "",  "Not yet admitted"))</f>
        <v/>
      </c>
      <c r="C938" s="5" t="str">
        <f>IFERROR(VLOOKUP($E938,'SLCC Student'!$A:$R,8,FALSE), IF($E938="", "", "Not yet admitted"))</f>
        <v/>
      </c>
      <c r="D938" s="5" t="str">
        <f>IFERROR(VLOOKUP($E938, 'HS Info'!$A:$D, 3, FALSE), IF($E938="", "",  "Not in HS Info"))</f>
        <v/>
      </c>
      <c r="E938" t="str">
        <f>IF(ISBLANK('HS Info'!A937), "", 'HS Info'!A937)</f>
        <v/>
      </c>
      <c r="F938" s="5" t="str">
        <f>IFERROR(VLOOKUP($E938, 'HS Info'!$A:$D, 4, FALSE), IF($E938="", "", "Not in HS Info"))</f>
        <v/>
      </c>
      <c r="G938" t="str">
        <f>IF(_xlfn.MAXIFS(ACT!$K:$K, ACT!$B:$B, 'Vetting Master'!$C938)&gt;0, _xlfn.MAXIFS(ACT!$K:$K, ACT!$B:$B, 'Vetting Master'!$C938), IF($E938="", "", 0))</f>
        <v/>
      </c>
      <c r="H938" t="str">
        <f>IF(_xlfn.MAXIFS(ACT!$J:$J, ACT!$B:$B, 'Vetting Master'!$C938)&gt;0, _xlfn.MAXIFS(ACT!$J:$J, ACT!$B:$B, 'Vetting Master'!$C938), IF($E938="", "", 0))</f>
        <v/>
      </c>
      <c r="I938" t="str">
        <f>IF(_xlfn.MAXIFS('SLCC Placement'!K:K, 'SLCC Placement'!B:B, 'Vetting Master'!$C938)&gt;0, _xlfn.MAXIFS('SLCC Placement'!K:K, 'SLCC Placement'!B:B, 'Vetting Master'!$C938), IF($E938="", "", 0))</f>
        <v/>
      </c>
      <c r="J938" t="str">
        <f>IF(_xlfn.MAXIFS('SLCC Placement'!J:J, 'SLCC Placement'!B:B, 'Vetting Master'!$C938)&gt;0, _xlfn.MAXIFS('SLCC Placement'!J:J, 'SLCC Placement'!B:B, 'Vetting Master'!$C938), IF($E938="", "", 0))</f>
        <v/>
      </c>
      <c r="K938" s="5" t="str">
        <f>IFERROR(IF(AND(MATCH(C938,'AP Credit'!B:B,0)&gt;0, MATCH("ENGL 1010",'AP Credit'!J:J,0)&gt;0),"Yes","No"), IF($E938="", " ", "No"))</f>
        <v xml:space="preserve"> </v>
      </c>
      <c r="L938" s="11" t="str" cm="1">
        <f t="array" ref="L938">IF($E938="", "", _xlfn.IFNA(_xlfn.IFS( J938&gt;599,  "1210 - Verify C or Better",  AND(J938&gt;499, OR(I938&gt;13, G938&gt;17)), "1060 - Verify C or Better", AND( OR(G938&gt;17, I938&gt;13), OR(H938&gt;22, J938&gt;399)), "1050 - Verify C or Better", OR( H938&gt;21, J938&gt;299), "1010/1030/1040", OR( H938&gt;19, J938&gt;299), "1010/1030", OR( H938&gt;18, J938&gt;299), "1030"), "Verify C or better in Secondary Math 1,2,3"))</f>
        <v/>
      </c>
      <c r="M938" s="4" t="str">
        <f>IFERROR(VLOOKUP($E938, 'HS Info'!$A:$E, 5, FALSE), IF($E938="", "", "Not in HS Info"))</f>
        <v/>
      </c>
      <c r="N938" s="5" t="str">
        <f>IFERROR(VLOOKUP($C938,Holds!$C:$K, 2, FALSE), IF($E938="", "", 0))</f>
        <v/>
      </c>
      <c r="O938" s="7" t="str">
        <f>IF($E938="", "", _xlfn.XLOOKUP(C938, 'SLCC Student'!H:H, 'SLCC Student'!P:P, "Not Found", 0, 1))</f>
        <v/>
      </c>
      <c r="P938" s="5" t="str">
        <f>IFERROR(VLOOKUP($E938, 'SLCC Student'!$A:$Q, 10, FALSE), IF($E938="", "", "Not Admitted"))</f>
        <v/>
      </c>
      <c r="Q938" s="5" t="str">
        <f>IFERROR(VLOOKUP($E938,'SLCC Student'!$A:$Q,12,FALSE),IF($E938="","", "NotAdmitted"))</f>
        <v/>
      </c>
    </row>
    <row r="939" spans="1:17" x14ac:dyDescent="0.2">
      <c r="A939" s="5" t="str">
        <f>IFERROR(VLOOKUP($E939,'HS Info'!$A:$D,2,FALSE),IF($E939="","","Not in HS Info"))</f>
        <v/>
      </c>
      <c r="B939" s="6" t="str">
        <f>IFERROR(VLOOKUP($C939, 'SLCC Student'!$H:$R, 11, FALSE), IF($E939="", "",  "Not yet admitted"))</f>
        <v/>
      </c>
      <c r="C939" s="5" t="str">
        <f>IFERROR(VLOOKUP($E939,'SLCC Student'!$A:$R,8,FALSE), IF($E939="", "", "Not yet admitted"))</f>
        <v/>
      </c>
      <c r="D939" s="5" t="str">
        <f>IFERROR(VLOOKUP($E939, 'HS Info'!$A:$D, 3, FALSE), IF($E939="", "",  "Not in HS Info"))</f>
        <v/>
      </c>
      <c r="E939" t="str">
        <f>IF(ISBLANK('HS Info'!A938), "", 'HS Info'!A938)</f>
        <v/>
      </c>
      <c r="F939" s="5" t="str">
        <f>IFERROR(VLOOKUP($E939, 'HS Info'!$A:$D, 4, FALSE), IF($E939="", "", "Not in HS Info"))</f>
        <v/>
      </c>
      <c r="G939" t="str">
        <f>IF(_xlfn.MAXIFS(ACT!$K:$K, ACT!$B:$B, 'Vetting Master'!$C939)&gt;0, _xlfn.MAXIFS(ACT!$K:$K, ACT!$B:$B, 'Vetting Master'!$C939), IF($E939="", "", 0))</f>
        <v/>
      </c>
      <c r="H939" t="str">
        <f>IF(_xlfn.MAXIFS(ACT!$J:$J, ACT!$B:$B, 'Vetting Master'!$C939)&gt;0, _xlfn.MAXIFS(ACT!$J:$J, ACT!$B:$B, 'Vetting Master'!$C939), IF($E939="", "", 0))</f>
        <v/>
      </c>
      <c r="I939" t="str">
        <f>IF(_xlfn.MAXIFS('SLCC Placement'!K:K, 'SLCC Placement'!B:B, 'Vetting Master'!$C939)&gt;0, _xlfn.MAXIFS('SLCC Placement'!K:K, 'SLCC Placement'!B:B, 'Vetting Master'!$C939), IF($E939="", "", 0))</f>
        <v/>
      </c>
      <c r="J939" t="str">
        <f>IF(_xlfn.MAXIFS('SLCC Placement'!J:J, 'SLCC Placement'!B:B, 'Vetting Master'!$C939)&gt;0, _xlfn.MAXIFS('SLCC Placement'!J:J, 'SLCC Placement'!B:B, 'Vetting Master'!$C939), IF($E939="", "", 0))</f>
        <v/>
      </c>
      <c r="K939" s="5" t="str">
        <f>IFERROR(IF(AND(MATCH(C939,'AP Credit'!B:B,0)&gt;0, MATCH("ENGL 1010",'AP Credit'!J:J,0)&gt;0),"Yes","No"), IF($E939="", " ", "No"))</f>
        <v xml:space="preserve"> </v>
      </c>
      <c r="L939" s="11" t="str" cm="1">
        <f t="array" ref="L939">IF($E939="", "", _xlfn.IFNA(_xlfn.IFS( J939&gt;599,  "1210 - Verify C or Better",  AND(J939&gt;499, OR(I939&gt;13, G939&gt;17)), "1060 - Verify C or Better", AND( OR(G939&gt;17, I939&gt;13), OR(H939&gt;22, J939&gt;399)), "1050 - Verify C or Better", OR( H939&gt;21, J939&gt;299), "1010/1030/1040", OR( H939&gt;19, J939&gt;299), "1010/1030", OR( H939&gt;18, J939&gt;299), "1030"), "Verify C or better in Secondary Math 1,2,3"))</f>
        <v/>
      </c>
      <c r="M939" s="4" t="str">
        <f>IFERROR(VLOOKUP($E939, 'HS Info'!$A:$E, 5, FALSE), IF($E939="", "", "Not in HS Info"))</f>
        <v/>
      </c>
      <c r="N939" s="5" t="str">
        <f>IFERROR(VLOOKUP($C939,Holds!$C:$K, 2, FALSE), IF($E939="", "", 0))</f>
        <v/>
      </c>
      <c r="O939" s="7" t="str">
        <f>IF($E939="", "", _xlfn.XLOOKUP(C939, 'SLCC Student'!H:H, 'SLCC Student'!P:P, "Not Found", 0, 1))</f>
        <v/>
      </c>
      <c r="P939" s="5" t="str">
        <f>IFERROR(VLOOKUP($E939, 'SLCC Student'!$A:$Q, 10, FALSE), IF($E939="", "", "Not Admitted"))</f>
        <v/>
      </c>
      <c r="Q939" s="5" t="str">
        <f>IFERROR(VLOOKUP($E939,'SLCC Student'!$A:$Q,12,FALSE),IF($E939="","", "NotAdmitted"))</f>
        <v/>
      </c>
    </row>
    <row r="940" spans="1:17" x14ac:dyDescent="0.2">
      <c r="A940" s="5" t="str">
        <f>IFERROR(VLOOKUP($E940,'HS Info'!$A:$D,2,FALSE),IF($E940="","","Not in HS Info"))</f>
        <v/>
      </c>
      <c r="B940" s="6" t="str">
        <f>IFERROR(VLOOKUP($C940, 'SLCC Student'!$H:$R, 11, FALSE), IF($E940="", "",  "Not yet admitted"))</f>
        <v/>
      </c>
      <c r="C940" s="5" t="str">
        <f>IFERROR(VLOOKUP($E940,'SLCC Student'!$A:$R,8,FALSE), IF($E940="", "", "Not yet admitted"))</f>
        <v/>
      </c>
      <c r="D940" s="5" t="str">
        <f>IFERROR(VLOOKUP($E940, 'HS Info'!$A:$D, 3, FALSE), IF($E940="", "",  "Not in HS Info"))</f>
        <v/>
      </c>
      <c r="E940" t="str">
        <f>IF(ISBLANK('HS Info'!A939), "", 'HS Info'!A939)</f>
        <v/>
      </c>
      <c r="F940" s="5" t="str">
        <f>IFERROR(VLOOKUP($E940, 'HS Info'!$A:$D, 4, FALSE), IF($E940="", "", "Not in HS Info"))</f>
        <v/>
      </c>
      <c r="G940" t="str">
        <f>IF(_xlfn.MAXIFS(ACT!$K:$K, ACT!$B:$B, 'Vetting Master'!$C940)&gt;0, _xlfn.MAXIFS(ACT!$K:$K, ACT!$B:$B, 'Vetting Master'!$C940), IF($E940="", "", 0))</f>
        <v/>
      </c>
      <c r="H940" t="str">
        <f>IF(_xlfn.MAXIFS(ACT!$J:$J, ACT!$B:$B, 'Vetting Master'!$C940)&gt;0, _xlfn.MAXIFS(ACT!$J:$J, ACT!$B:$B, 'Vetting Master'!$C940), IF($E940="", "", 0))</f>
        <v/>
      </c>
      <c r="I940" t="str">
        <f>IF(_xlfn.MAXIFS('SLCC Placement'!K:K, 'SLCC Placement'!B:B, 'Vetting Master'!$C940)&gt;0, _xlfn.MAXIFS('SLCC Placement'!K:K, 'SLCC Placement'!B:B, 'Vetting Master'!$C940), IF($E940="", "", 0))</f>
        <v/>
      </c>
      <c r="J940" t="str">
        <f>IF(_xlfn.MAXIFS('SLCC Placement'!J:J, 'SLCC Placement'!B:B, 'Vetting Master'!$C940)&gt;0, _xlfn.MAXIFS('SLCC Placement'!J:J, 'SLCC Placement'!B:B, 'Vetting Master'!$C940), IF($E940="", "", 0))</f>
        <v/>
      </c>
      <c r="K940" s="5" t="str">
        <f>IFERROR(IF(AND(MATCH(C940,'AP Credit'!B:B,0)&gt;0, MATCH("ENGL 1010",'AP Credit'!J:J,0)&gt;0),"Yes","No"), IF($E940="", " ", "No"))</f>
        <v xml:space="preserve"> </v>
      </c>
      <c r="L940" s="11" t="str" cm="1">
        <f t="array" ref="L940">IF($E940="", "", _xlfn.IFNA(_xlfn.IFS( J940&gt;599,  "1210 - Verify C or Better",  AND(J940&gt;499, OR(I940&gt;13, G940&gt;17)), "1060 - Verify C or Better", AND( OR(G940&gt;17, I940&gt;13), OR(H940&gt;22, J940&gt;399)), "1050 - Verify C or Better", OR( H940&gt;21, J940&gt;299), "1010/1030/1040", OR( H940&gt;19, J940&gt;299), "1010/1030", OR( H940&gt;18, J940&gt;299), "1030"), "Verify C or better in Secondary Math 1,2,3"))</f>
        <v/>
      </c>
      <c r="M940" s="4" t="str">
        <f>IFERROR(VLOOKUP($E940, 'HS Info'!$A:$E, 5, FALSE), IF($E940="", "", "Not in HS Info"))</f>
        <v/>
      </c>
      <c r="N940" s="5" t="str">
        <f>IFERROR(VLOOKUP($C940,Holds!$C:$K, 2, FALSE), IF($E940="", "", 0))</f>
        <v/>
      </c>
      <c r="O940" s="7" t="str">
        <f>IF($E940="", "", _xlfn.XLOOKUP(C940, 'SLCC Student'!H:H, 'SLCC Student'!P:P, "Not Found", 0, 1))</f>
        <v/>
      </c>
      <c r="P940" s="5" t="str">
        <f>IFERROR(VLOOKUP($E940, 'SLCC Student'!$A:$Q, 10, FALSE), IF($E940="", "", "Not Admitted"))</f>
        <v/>
      </c>
      <c r="Q940" s="5" t="str">
        <f>IFERROR(VLOOKUP($E940,'SLCC Student'!$A:$Q,12,FALSE),IF($E940="","", "NotAdmitted"))</f>
        <v/>
      </c>
    </row>
    <row r="941" spans="1:17" x14ac:dyDescent="0.2">
      <c r="A941" s="5" t="str">
        <f>IFERROR(VLOOKUP($E941,'HS Info'!$A:$D,2,FALSE),IF($E941="","","Not in HS Info"))</f>
        <v/>
      </c>
      <c r="B941" s="6" t="str">
        <f>IFERROR(VLOOKUP($C941, 'SLCC Student'!$H:$R, 11, FALSE), IF($E941="", "",  "Not yet admitted"))</f>
        <v/>
      </c>
      <c r="C941" s="5" t="str">
        <f>IFERROR(VLOOKUP($E941,'SLCC Student'!$A:$R,8,FALSE), IF($E941="", "", "Not yet admitted"))</f>
        <v/>
      </c>
      <c r="D941" s="5" t="str">
        <f>IFERROR(VLOOKUP($E941, 'HS Info'!$A:$D, 3, FALSE), IF($E941="", "",  "Not in HS Info"))</f>
        <v/>
      </c>
      <c r="E941" t="str">
        <f>IF(ISBLANK('HS Info'!A940), "", 'HS Info'!A940)</f>
        <v/>
      </c>
      <c r="F941" s="5" t="str">
        <f>IFERROR(VLOOKUP($E941, 'HS Info'!$A:$D, 4, FALSE), IF($E941="", "", "Not in HS Info"))</f>
        <v/>
      </c>
      <c r="G941" t="str">
        <f>IF(_xlfn.MAXIFS(ACT!$K:$K, ACT!$B:$B, 'Vetting Master'!$C941)&gt;0, _xlfn.MAXIFS(ACT!$K:$K, ACT!$B:$B, 'Vetting Master'!$C941), IF($E941="", "", 0))</f>
        <v/>
      </c>
      <c r="H941" t="str">
        <f>IF(_xlfn.MAXIFS(ACT!$J:$J, ACT!$B:$B, 'Vetting Master'!$C941)&gt;0, _xlfn.MAXIFS(ACT!$J:$J, ACT!$B:$B, 'Vetting Master'!$C941), IF($E941="", "", 0))</f>
        <v/>
      </c>
      <c r="I941" t="str">
        <f>IF(_xlfn.MAXIFS('SLCC Placement'!K:K, 'SLCC Placement'!B:B, 'Vetting Master'!$C941)&gt;0, _xlfn.MAXIFS('SLCC Placement'!K:K, 'SLCC Placement'!B:B, 'Vetting Master'!$C941), IF($E941="", "", 0))</f>
        <v/>
      </c>
      <c r="J941" t="str">
        <f>IF(_xlfn.MAXIFS('SLCC Placement'!J:J, 'SLCC Placement'!B:B, 'Vetting Master'!$C941)&gt;0, _xlfn.MAXIFS('SLCC Placement'!J:J, 'SLCC Placement'!B:B, 'Vetting Master'!$C941), IF($E941="", "", 0))</f>
        <v/>
      </c>
      <c r="K941" s="5" t="str">
        <f>IFERROR(IF(AND(MATCH(C941,'AP Credit'!B:B,0)&gt;0, MATCH("ENGL 1010",'AP Credit'!J:J,0)&gt;0),"Yes","No"), IF($E941="", " ", "No"))</f>
        <v xml:space="preserve"> </v>
      </c>
      <c r="L941" s="11" t="str" cm="1">
        <f t="array" ref="L941">IF($E941="", "", _xlfn.IFNA(_xlfn.IFS( J941&gt;599,  "1210 - Verify C or Better",  AND(J941&gt;499, OR(I941&gt;13, G941&gt;17)), "1060 - Verify C or Better", AND( OR(G941&gt;17, I941&gt;13), OR(H941&gt;22, J941&gt;399)), "1050 - Verify C or Better", OR( H941&gt;21, J941&gt;299), "1010/1030/1040", OR( H941&gt;19, J941&gt;299), "1010/1030", OR( H941&gt;18, J941&gt;299), "1030"), "Verify C or better in Secondary Math 1,2,3"))</f>
        <v/>
      </c>
      <c r="M941" s="4" t="str">
        <f>IFERROR(VLOOKUP($E941, 'HS Info'!$A:$E, 5, FALSE), IF($E941="", "", "Not in HS Info"))</f>
        <v/>
      </c>
      <c r="N941" s="5" t="str">
        <f>IFERROR(VLOOKUP($C941,Holds!$C:$K, 2, FALSE), IF($E941="", "", 0))</f>
        <v/>
      </c>
      <c r="O941" s="7" t="str">
        <f>IF($E941="", "", _xlfn.XLOOKUP(C941, 'SLCC Student'!H:H, 'SLCC Student'!P:P, "Not Found", 0, 1))</f>
        <v/>
      </c>
      <c r="P941" s="5" t="str">
        <f>IFERROR(VLOOKUP($E941, 'SLCC Student'!$A:$Q, 10, FALSE), IF($E941="", "", "Not Admitted"))</f>
        <v/>
      </c>
      <c r="Q941" s="5" t="str">
        <f>IFERROR(VLOOKUP($E941,'SLCC Student'!$A:$Q,12,FALSE),IF($E941="","", "NotAdmitted"))</f>
        <v/>
      </c>
    </row>
    <row r="942" spans="1:17" x14ac:dyDescent="0.2">
      <c r="A942" s="5" t="str">
        <f>IFERROR(VLOOKUP($E942,'HS Info'!$A:$D,2,FALSE),IF($E942="","","Not in HS Info"))</f>
        <v/>
      </c>
      <c r="B942" s="6" t="str">
        <f>IFERROR(VLOOKUP($C942, 'SLCC Student'!$H:$R, 11, FALSE), IF($E942="", "",  "Not yet admitted"))</f>
        <v/>
      </c>
      <c r="C942" s="5" t="str">
        <f>IFERROR(VLOOKUP($E942,'SLCC Student'!$A:$R,8,FALSE), IF($E942="", "", "Not yet admitted"))</f>
        <v/>
      </c>
      <c r="D942" s="5" t="str">
        <f>IFERROR(VLOOKUP($E942, 'HS Info'!$A:$D, 3, FALSE), IF($E942="", "",  "Not in HS Info"))</f>
        <v/>
      </c>
      <c r="E942" t="str">
        <f>IF(ISBLANK('HS Info'!A941), "", 'HS Info'!A941)</f>
        <v/>
      </c>
      <c r="F942" s="5" t="str">
        <f>IFERROR(VLOOKUP($E942, 'HS Info'!$A:$D, 4, FALSE), IF($E942="", "", "Not in HS Info"))</f>
        <v/>
      </c>
      <c r="G942" t="str">
        <f>IF(_xlfn.MAXIFS(ACT!$K:$K, ACT!$B:$B, 'Vetting Master'!$C942)&gt;0, _xlfn.MAXIFS(ACT!$K:$K, ACT!$B:$B, 'Vetting Master'!$C942), IF($E942="", "", 0))</f>
        <v/>
      </c>
      <c r="H942" t="str">
        <f>IF(_xlfn.MAXIFS(ACT!$J:$J, ACT!$B:$B, 'Vetting Master'!$C942)&gt;0, _xlfn.MAXIFS(ACT!$J:$J, ACT!$B:$B, 'Vetting Master'!$C942), IF($E942="", "", 0))</f>
        <v/>
      </c>
      <c r="I942" t="str">
        <f>IF(_xlfn.MAXIFS('SLCC Placement'!K:K, 'SLCC Placement'!B:B, 'Vetting Master'!$C942)&gt;0, _xlfn.MAXIFS('SLCC Placement'!K:K, 'SLCC Placement'!B:B, 'Vetting Master'!$C942), IF($E942="", "", 0))</f>
        <v/>
      </c>
      <c r="J942" t="str">
        <f>IF(_xlfn.MAXIFS('SLCC Placement'!J:J, 'SLCC Placement'!B:B, 'Vetting Master'!$C942)&gt;0, _xlfn.MAXIFS('SLCC Placement'!J:J, 'SLCC Placement'!B:B, 'Vetting Master'!$C942), IF($E942="", "", 0))</f>
        <v/>
      </c>
      <c r="K942" s="5" t="str">
        <f>IFERROR(IF(AND(MATCH(C942,'AP Credit'!B:B,0)&gt;0, MATCH("ENGL 1010",'AP Credit'!J:J,0)&gt;0),"Yes","No"), IF($E942="", " ", "No"))</f>
        <v xml:space="preserve"> </v>
      </c>
      <c r="L942" s="11" t="str" cm="1">
        <f t="array" ref="L942">IF($E942="", "", _xlfn.IFNA(_xlfn.IFS( J942&gt;599,  "1210 - Verify C or Better",  AND(J942&gt;499, OR(I942&gt;13, G942&gt;17)), "1060 - Verify C or Better", AND( OR(G942&gt;17, I942&gt;13), OR(H942&gt;22, J942&gt;399)), "1050 - Verify C or Better", OR( H942&gt;21, J942&gt;299), "1010/1030/1040", OR( H942&gt;19, J942&gt;299), "1010/1030", OR( H942&gt;18, J942&gt;299), "1030"), "Verify C or better in Secondary Math 1,2,3"))</f>
        <v/>
      </c>
      <c r="M942" s="4" t="str">
        <f>IFERROR(VLOOKUP($E942, 'HS Info'!$A:$E, 5, FALSE), IF($E942="", "", "Not in HS Info"))</f>
        <v/>
      </c>
      <c r="N942" s="5" t="str">
        <f>IFERROR(VLOOKUP($C942,Holds!$C:$K, 2, FALSE), IF($E942="", "", 0))</f>
        <v/>
      </c>
      <c r="O942" s="7" t="str">
        <f>IF($E942="", "", _xlfn.XLOOKUP(C942, 'SLCC Student'!H:H, 'SLCC Student'!P:P, "Not Found", 0, 1))</f>
        <v/>
      </c>
      <c r="P942" s="5" t="str">
        <f>IFERROR(VLOOKUP($E942, 'SLCC Student'!$A:$Q, 10, FALSE), IF($E942="", "", "Not Admitted"))</f>
        <v/>
      </c>
      <c r="Q942" s="5" t="str">
        <f>IFERROR(VLOOKUP($E942,'SLCC Student'!$A:$Q,12,FALSE),IF($E942="","", "NotAdmitted"))</f>
        <v/>
      </c>
    </row>
    <row r="943" spans="1:17" x14ac:dyDescent="0.2">
      <c r="A943" s="5" t="str">
        <f>IFERROR(VLOOKUP($E943,'HS Info'!$A:$D,2,FALSE),IF($E943="","","Not in HS Info"))</f>
        <v/>
      </c>
      <c r="B943" s="6" t="str">
        <f>IFERROR(VLOOKUP($C943, 'SLCC Student'!$H:$R, 11, FALSE), IF($E943="", "",  "Not yet admitted"))</f>
        <v/>
      </c>
      <c r="C943" s="5" t="str">
        <f>IFERROR(VLOOKUP($E943,'SLCC Student'!$A:$R,8,FALSE), IF($E943="", "", "Not yet admitted"))</f>
        <v/>
      </c>
      <c r="D943" s="5" t="str">
        <f>IFERROR(VLOOKUP($E943, 'HS Info'!$A:$D, 3, FALSE), IF($E943="", "",  "Not in HS Info"))</f>
        <v/>
      </c>
      <c r="E943" t="str">
        <f>IF(ISBLANK('HS Info'!A942), "", 'HS Info'!A942)</f>
        <v/>
      </c>
      <c r="F943" s="5" t="str">
        <f>IFERROR(VLOOKUP($E943, 'HS Info'!$A:$D, 4, FALSE), IF($E943="", "", "Not in HS Info"))</f>
        <v/>
      </c>
      <c r="G943" t="str">
        <f>IF(_xlfn.MAXIFS(ACT!$K:$K, ACT!$B:$B, 'Vetting Master'!$C943)&gt;0, _xlfn.MAXIFS(ACT!$K:$K, ACT!$B:$B, 'Vetting Master'!$C943), IF($E943="", "", 0))</f>
        <v/>
      </c>
      <c r="H943" t="str">
        <f>IF(_xlfn.MAXIFS(ACT!$J:$J, ACT!$B:$B, 'Vetting Master'!$C943)&gt;0, _xlfn.MAXIFS(ACT!$J:$J, ACT!$B:$B, 'Vetting Master'!$C943), IF($E943="", "", 0))</f>
        <v/>
      </c>
      <c r="I943" t="str">
        <f>IF(_xlfn.MAXIFS('SLCC Placement'!K:K, 'SLCC Placement'!B:B, 'Vetting Master'!$C943)&gt;0, _xlfn.MAXIFS('SLCC Placement'!K:K, 'SLCC Placement'!B:B, 'Vetting Master'!$C943), IF($E943="", "", 0))</f>
        <v/>
      </c>
      <c r="J943" t="str">
        <f>IF(_xlfn.MAXIFS('SLCC Placement'!J:J, 'SLCC Placement'!B:B, 'Vetting Master'!$C943)&gt;0, _xlfn.MAXIFS('SLCC Placement'!J:J, 'SLCC Placement'!B:B, 'Vetting Master'!$C943), IF($E943="", "", 0))</f>
        <v/>
      </c>
      <c r="K943" s="5" t="str">
        <f>IFERROR(IF(AND(MATCH(C943,'AP Credit'!B:B,0)&gt;0, MATCH("ENGL 1010",'AP Credit'!J:J,0)&gt;0),"Yes","No"), IF($E943="", " ", "No"))</f>
        <v xml:space="preserve"> </v>
      </c>
      <c r="L943" s="11" t="str" cm="1">
        <f t="array" ref="L943">IF($E943="", "", _xlfn.IFNA(_xlfn.IFS( J943&gt;599,  "1210 - Verify C or Better",  AND(J943&gt;499, OR(I943&gt;13, G943&gt;17)), "1060 - Verify C or Better", AND( OR(G943&gt;17, I943&gt;13), OR(H943&gt;22, J943&gt;399)), "1050 - Verify C or Better", OR( H943&gt;21, J943&gt;299), "1010/1030/1040", OR( H943&gt;19, J943&gt;299), "1010/1030", OR( H943&gt;18, J943&gt;299), "1030"), "Verify C or better in Secondary Math 1,2,3"))</f>
        <v/>
      </c>
      <c r="M943" s="4" t="str">
        <f>IFERROR(VLOOKUP($E943, 'HS Info'!$A:$E, 5, FALSE), IF($E943="", "", "Not in HS Info"))</f>
        <v/>
      </c>
      <c r="N943" s="5" t="str">
        <f>IFERROR(VLOOKUP($C943,Holds!$C:$K, 2, FALSE), IF($E943="", "", 0))</f>
        <v/>
      </c>
      <c r="O943" s="7" t="str">
        <f>IF($E943="", "", _xlfn.XLOOKUP(C943, 'SLCC Student'!H:H, 'SLCC Student'!P:P, "Not Found", 0, 1))</f>
        <v/>
      </c>
      <c r="P943" s="5" t="str">
        <f>IFERROR(VLOOKUP($E943, 'SLCC Student'!$A:$Q, 10, FALSE), IF($E943="", "", "Not Admitted"))</f>
        <v/>
      </c>
      <c r="Q943" s="5" t="str">
        <f>IFERROR(VLOOKUP($E943,'SLCC Student'!$A:$Q,12,FALSE),IF($E943="","", "NotAdmitted"))</f>
        <v/>
      </c>
    </row>
    <row r="944" spans="1:17" x14ac:dyDescent="0.2">
      <c r="A944" s="5" t="str">
        <f>IFERROR(VLOOKUP($E944,'HS Info'!$A:$D,2,FALSE),IF($E944="","","Not in HS Info"))</f>
        <v/>
      </c>
      <c r="B944" s="6" t="str">
        <f>IFERROR(VLOOKUP($C944, 'SLCC Student'!$H:$R, 11, FALSE), IF($E944="", "",  "Not yet admitted"))</f>
        <v/>
      </c>
      <c r="C944" s="5" t="str">
        <f>IFERROR(VLOOKUP($E944,'SLCC Student'!$A:$R,8,FALSE), IF($E944="", "", "Not yet admitted"))</f>
        <v/>
      </c>
      <c r="D944" s="5" t="str">
        <f>IFERROR(VLOOKUP($E944, 'HS Info'!$A:$D, 3, FALSE), IF($E944="", "",  "Not in HS Info"))</f>
        <v/>
      </c>
      <c r="E944" t="str">
        <f>IF(ISBLANK('HS Info'!A943), "", 'HS Info'!A943)</f>
        <v/>
      </c>
      <c r="F944" s="5" t="str">
        <f>IFERROR(VLOOKUP($E944, 'HS Info'!$A:$D, 4, FALSE), IF($E944="", "", "Not in HS Info"))</f>
        <v/>
      </c>
      <c r="G944" t="str">
        <f>IF(_xlfn.MAXIFS(ACT!$K:$K, ACT!$B:$B, 'Vetting Master'!$C944)&gt;0, _xlfn.MAXIFS(ACT!$K:$K, ACT!$B:$B, 'Vetting Master'!$C944), IF($E944="", "", 0))</f>
        <v/>
      </c>
      <c r="H944" t="str">
        <f>IF(_xlfn.MAXIFS(ACT!$J:$J, ACT!$B:$B, 'Vetting Master'!$C944)&gt;0, _xlfn.MAXIFS(ACT!$J:$J, ACT!$B:$B, 'Vetting Master'!$C944), IF($E944="", "", 0))</f>
        <v/>
      </c>
      <c r="I944" t="str">
        <f>IF(_xlfn.MAXIFS('SLCC Placement'!K:K, 'SLCC Placement'!B:B, 'Vetting Master'!$C944)&gt;0, _xlfn.MAXIFS('SLCC Placement'!K:K, 'SLCC Placement'!B:B, 'Vetting Master'!$C944), IF($E944="", "", 0))</f>
        <v/>
      </c>
      <c r="J944" t="str">
        <f>IF(_xlfn.MAXIFS('SLCC Placement'!J:J, 'SLCC Placement'!B:B, 'Vetting Master'!$C944)&gt;0, _xlfn.MAXIFS('SLCC Placement'!J:J, 'SLCC Placement'!B:B, 'Vetting Master'!$C944), IF($E944="", "", 0))</f>
        <v/>
      </c>
      <c r="K944" s="5" t="str">
        <f>IFERROR(IF(AND(MATCH(C944,'AP Credit'!B:B,0)&gt;0, MATCH("ENGL 1010",'AP Credit'!J:J,0)&gt;0),"Yes","No"), IF($E944="", " ", "No"))</f>
        <v xml:space="preserve"> </v>
      </c>
      <c r="L944" s="11" t="str" cm="1">
        <f t="array" ref="L944">IF($E944="", "", _xlfn.IFNA(_xlfn.IFS( J944&gt;599,  "1210 - Verify C or Better",  AND(J944&gt;499, OR(I944&gt;13, G944&gt;17)), "1060 - Verify C or Better", AND( OR(G944&gt;17, I944&gt;13), OR(H944&gt;22, J944&gt;399)), "1050 - Verify C or Better", OR( H944&gt;21, J944&gt;299), "1010/1030/1040", OR( H944&gt;19, J944&gt;299), "1010/1030", OR( H944&gt;18, J944&gt;299), "1030"), "Verify C or better in Secondary Math 1,2,3"))</f>
        <v/>
      </c>
      <c r="M944" s="4" t="str">
        <f>IFERROR(VLOOKUP($E944, 'HS Info'!$A:$E, 5, FALSE), IF($E944="", "", "Not in HS Info"))</f>
        <v/>
      </c>
      <c r="N944" s="5" t="str">
        <f>IFERROR(VLOOKUP($C944,Holds!$C:$K, 2, FALSE), IF($E944="", "", 0))</f>
        <v/>
      </c>
      <c r="O944" s="7" t="str">
        <f>IF($E944="", "", _xlfn.XLOOKUP(C944, 'SLCC Student'!H:H, 'SLCC Student'!P:P, "Not Found", 0, 1))</f>
        <v/>
      </c>
      <c r="P944" s="5" t="str">
        <f>IFERROR(VLOOKUP($E944, 'SLCC Student'!$A:$Q, 10, FALSE), IF($E944="", "", "Not Admitted"))</f>
        <v/>
      </c>
      <c r="Q944" s="5" t="str">
        <f>IFERROR(VLOOKUP($E944,'SLCC Student'!$A:$Q,12,FALSE),IF($E944="","", "NotAdmitted"))</f>
        <v/>
      </c>
    </row>
    <row r="945" spans="1:17" x14ac:dyDescent="0.2">
      <c r="A945" s="5" t="str">
        <f>IFERROR(VLOOKUP($E945,'HS Info'!$A:$D,2,FALSE),IF($E945="","","Not in HS Info"))</f>
        <v/>
      </c>
      <c r="B945" s="6" t="str">
        <f>IFERROR(VLOOKUP($C945, 'SLCC Student'!$H:$R, 11, FALSE), IF($E945="", "",  "Not yet admitted"))</f>
        <v/>
      </c>
      <c r="C945" s="5" t="str">
        <f>IFERROR(VLOOKUP($E945,'SLCC Student'!$A:$R,8,FALSE), IF($E945="", "", "Not yet admitted"))</f>
        <v/>
      </c>
      <c r="D945" s="5" t="str">
        <f>IFERROR(VLOOKUP($E945, 'HS Info'!$A:$D, 3, FALSE), IF($E945="", "",  "Not in HS Info"))</f>
        <v/>
      </c>
      <c r="E945" t="str">
        <f>IF(ISBLANK('HS Info'!A944), "", 'HS Info'!A944)</f>
        <v/>
      </c>
      <c r="F945" s="5" t="str">
        <f>IFERROR(VLOOKUP($E945, 'HS Info'!$A:$D, 4, FALSE), IF($E945="", "", "Not in HS Info"))</f>
        <v/>
      </c>
      <c r="G945" t="str">
        <f>IF(_xlfn.MAXIFS(ACT!$K:$K, ACT!$B:$B, 'Vetting Master'!$C945)&gt;0, _xlfn.MAXIFS(ACT!$K:$K, ACT!$B:$B, 'Vetting Master'!$C945), IF($E945="", "", 0))</f>
        <v/>
      </c>
      <c r="H945" t="str">
        <f>IF(_xlfn.MAXIFS(ACT!$J:$J, ACT!$B:$B, 'Vetting Master'!$C945)&gt;0, _xlfn.MAXIFS(ACT!$J:$J, ACT!$B:$B, 'Vetting Master'!$C945), IF($E945="", "", 0))</f>
        <v/>
      </c>
      <c r="I945" t="str">
        <f>IF(_xlfn.MAXIFS('SLCC Placement'!K:K, 'SLCC Placement'!B:B, 'Vetting Master'!$C945)&gt;0, _xlfn.MAXIFS('SLCC Placement'!K:K, 'SLCC Placement'!B:B, 'Vetting Master'!$C945), IF($E945="", "", 0))</f>
        <v/>
      </c>
      <c r="J945" t="str">
        <f>IF(_xlfn.MAXIFS('SLCC Placement'!J:J, 'SLCC Placement'!B:B, 'Vetting Master'!$C945)&gt;0, _xlfn.MAXIFS('SLCC Placement'!J:J, 'SLCC Placement'!B:B, 'Vetting Master'!$C945), IF($E945="", "", 0))</f>
        <v/>
      </c>
      <c r="K945" s="5" t="str">
        <f>IFERROR(IF(AND(MATCH(C945,'AP Credit'!B:B,0)&gt;0, MATCH("ENGL 1010",'AP Credit'!J:J,0)&gt;0),"Yes","No"), IF($E945="", " ", "No"))</f>
        <v xml:space="preserve"> </v>
      </c>
      <c r="L945" s="11" t="str" cm="1">
        <f t="array" ref="L945">IF($E945="", "", _xlfn.IFNA(_xlfn.IFS( J945&gt;599,  "1210 - Verify C or Better",  AND(J945&gt;499, OR(I945&gt;13, G945&gt;17)), "1060 - Verify C or Better", AND( OR(G945&gt;17, I945&gt;13), OR(H945&gt;22, J945&gt;399)), "1050 - Verify C or Better", OR( H945&gt;21, J945&gt;299), "1010/1030/1040", OR( H945&gt;19, J945&gt;299), "1010/1030", OR( H945&gt;18, J945&gt;299), "1030"), "Verify C or better in Secondary Math 1,2,3"))</f>
        <v/>
      </c>
      <c r="M945" s="4" t="str">
        <f>IFERROR(VLOOKUP($E945, 'HS Info'!$A:$E, 5, FALSE), IF($E945="", "", "Not in HS Info"))</f>
        <v/>
      </c>
      <c r="N945" s="5" t="str">
        <f>IFERROR(VLOOKUP($C945,Holds!$C:$K, 2, FALSE), IF($E945="", "", 0))</f>
        <v/>
      </c>
      <c r="O945" s="7" t="str">
        <f>IF($E945="", "", _xlfn.XLOOKUP(C945, 'SLCC Student'!H:H, 'SLCC Student'!P:P, "Not Found", 0, 1))</f>
        <v/>
      </c>
      <c r="P945" s="5" t="str">
        <f>IFERROR(VLOOKUP($E945, 'SLCC Student'!$A:$Q, 10, FALSE), IF($E945="", "", "Not Admitted"))</f>
        <v/>
      </c>
      <c r="Q945" s="5" t="str">
        <f>IFERROR(VLOOKUP($E945,'SLCC Student'!$A:$Q,12,FALSE),IF($E945="","", "NotAdmitted"))</f>
        <v/>
      </c>
    </row>
    <row r="946" spans="1:17" x14ac:dyDescent="0.2">
      <c r="A946" s="5" t="str">
        <f>IFERROR(VLOOKUP($E946,'HS Info'!$A:$D,2,FALSE),IF($E946="","","Not in HS Info"))</f>
        <v/>
      </c>
      <c r="B946" s="6" t="str">
        <f>IFERROR(VLOOKUP($C946, 'SLCC Student'!$H:$R, 11, FALSE), IF($E946="", "",  "Not yet admitted"))</f>
        <v/>
      </c>
      <c r="C946" s="5" t="str">
        <f>IFERROR(VLOOKUP($E946,'SLCC Student'!$A:$R,8,FALSE), IF($E946="", "", "Not yet admitted"))</f>
        <v/>
      </c>
      <c r="D946" s="5" t="str">
        <f>IFERROR(VLOOKUP($E946, 'HS Info'!$A:$D, 3, FALSE), IF($E946="", "",  "Not in HS Info"))</f>
        <v/>
      </c>
      <c r="E946" t="str">
        <f>IF(ISBLANK('HS Info'!A945), "", 'HS Info'!A945)</f>
        <v/>
      </c>
      <c r="F946" s="5" t="str">
        <f>IFERROR(VLOOKUP($E946, 'HS Info'!$A:$D, 4, FALSE), IF($E946="", "", "Not in HS Info"))</f>
        <v/>
      </c>
      <c r="G946" t="str">
        <f>IF(_xlfn.MAXIFS(ACT!$K:$K, ACT!$B:$B, 'Vetting Master'!$C946)&gt;0, _xlfn.MAXIFS(ACT!$K:$K, ACT!$B:$B, 'Vetting Master'!$C946), IF($E946="", "", 0))</f>
        <v/>
      </c>
      <c r="H946" t="str">
        <f>IF(_xlfn.MAXIFS(ACT!$J:$J, ACT!$B:$B, 'Vetting Master'!$C946)&gt;0, _xlfn.MAXIFS(ACT!$J:$J, ACT!$B:$B, 'Vetting Master'!$C946), IF($E946="", "", 0))</f>
        <v/>
      </c>
      <c r="I946" t="str">
        <f>IF(_xlfn.MAXIFS('SLCC Placement'!K:K, 'SLCC Placement'!B:B, 'Vetting Master'!$C946)&gt;0, _xlfn.MAXIFS('SLCC Placement'!K:K, 'SLCC Placement'!B:B, 'Vetting Master'!$C946), IF($E946="", "", 0))</f>
        <v/>
      </c>
      <c r="J946" t="str">
        <f>IF(_xlfn.MAXIFS('SLCC Placement'!J:J, 'SLCC Placement'!B:B, 'Vetting Master'!$C946)&gt;0, _xlfn.MAXIFS('SLCC Placement'!J:J, 'SLCC Placement'!B:B, 'Vetting Master'!$C946), IF($E946="", "", 0))</f>
        <v/>
      </c>
      <c r="K946" s="5" t="str">
        <f>IFERROR(IF(AND(MATCH(C946,'AP Credit'!B:B,0)&gt;0, MATCH("ENGL 1010",'AP Credit'!J:J,0)&gt;0),"Yes","No"), IF($E946="", " ", "No"))</f>
        <v xml:space="preserve"> </v>
      </c>
      <c r="L946" s="11" t="str" cm="1">
        <f t="array" ref="L946">IF($E946="", "", _xlfn.IFNA(_xlfn.IFS( J946&gt;599,  "1210 - Verify C or Better",  AND(J946&gt;499, OR(I946&gt;13, G946&gt;17)), "1060 - Verify C or Better", AND( OR(G946&gt;17, I946&gt;13), OR(H946&gt;22, J946&gt;399)), "1050 - Verify C or Better", OR( H946&gt;21, J946&gt;299), "1010/1030/1040", OR( H946&gt;19, J946&gt;299), "1010/1030", OR( H946&gt;18, J946&gt;299), "1030"), "Verify C or better in Secondary Math 1,2,3"))</f>
        <v/>
      </c>
      <c r="M946" s="4" t="str">
        <f>IFERROR(VLOOKUP($E946, 'HS Info'!$A:$E, 5, FALSE), IF($E946="", "", "Not in HS Info"))</f>
        <v/>
      </c>
      <c r="N946" s="5" t="str">
        <f>IFERROR(VLOOKUP($C946,Holds!$C:$K, 2, FALSE), IF($E946="", "", 0))</f>
        <v/>
      </c>
      <c r="O946" s="7" t="str">
        <f>IF($E946="", "", _xlfn.XLOOKUP(C946, 'SLCC Student'!H:H, 'SLCC Student'!P:P, "Not Found", 0, 1))</f>
        <v/>
      </c>
      <c r="P946" s="5" t="str">
        <f>IFERROR(VLOOKUP($E946, 'SLCC Student'!$A:$Q, 10, FALSE), IF($E946="", "", "Not Admitted"))</f>
        <v/>
      </c>
      <c r="Q946" s="5" t="str">
        <f>IFERROR(VLOOKUP($E946,'SLCC Student'!$A:$Q,12,FALSE),IF($E946="","", "NotAdmitted"))</f>
        <v/>
      </c>
    </row>
    <row r="947" spans="1:17" x14ac:dyDescent="0.2">
      <c r="A947" s="5" t="str">
        <f>IFERROR(VLOOKUP($E947,'HS Info'!$A:$D,2,FALSE),IF($E947="","","Not in HS Info"))</f>
        <v/>
      </c>
      <c r="B947" s="6" t="str">
        <f>IFERROR(VLOOKUP($C947, 'SLCC Student'!$H:$R, 11, FALSE), IF($E947="", "",  "Not yet admitted"))</f>
        <v/>
      </c>
      <c r="C947" s="5" t="str">
        <f>IFERROR(VLOOKUP($E947,'SLCC Student'!$A:$R,8,FALSE), IF($E947="", "", "Not yet admitted"))</f>
        <v/>
      </c>
      <c r="D947" s="5" t="str">
        <f>IFERROR(VLOOKUP($E947, 'HS Info'!$A:$D, 3, FALSE), IF($E947="", "",  "Not in HS Info"))</f>
        <v/>
      </c>
      <c r="E947" t="str">
        <f>IF(ISBLANK('HS Info'!A946), "", 'HS Info'!A946)</f>
        <v/>
      </c>
      <c r="F947" s="5" t="str">
        <f>IFERROR(VLOOKUP($E947, 'HS Info'!$A:$D, 4, FALSE), IF($E947="", "", "Not in HS Info"))</f>
        <v/>
      </c>
      <c r="G947" t="str">
        <f>IF(_xlfn.MAXIFS(ACT!$K:$K, ACT!$B:$B, 'Vetting Master'!$C947)&gt;0, _xlfn.MAXIFS(ACT!$K:$K, ACT!$B:$B, 'Vetting Master'!$C947), IF($E947="", "", 0))</f>
        <v/>
      </c>
      <c r="H947" t="str">
        <f>IF(_xlfn.MAXIFS(ACT!$J:$J, ACT!$B:$B, 'Vetting Master'!$C947)&gt;0, _xlfn.MAXIFS(ACT!$J:$J, ACT!$B:$B, 'Vetting Master'!$C947), IF($E947="", "", 0))</f>
        <v/>
      </c>
      <c r="I947" t="str">
        <f>IF(_xlfn.MAXIFS('SLCC Placement'!K:K, 'SLCC Placement'!B:B, 'Vetting Master'!$C947)&gt;0, _xlfn.MAXIFS('SLCC Placement'!K:K, 'SLCC Placement'!B:B, 'Vetting Master'!$C947), IF($E947="", "", 0))</f>
        <v/>
      </c>
      <c r="J947" t="str">
        <f>IF(_xlfn.MAXIFS('SLCC Placement'!J:J, 'SLCC Placement'!B:B, 'Vetting Master'!$C947)&gt;0, _xlfn.MAXIFS('SLCC Placement'!J:J, 'SLCC Placement'!B:B, 'Vetting Master'!$C947), IF($E947="", "", 0))</f>
        <v/>
      </c>
      <c r="K947" s="5" t="str">
        <f>IFERROR(IF(AND(MATCH(C947,'AP Credit'!B:B,0)&gt;0, MATCH("ENGL 1010",'AP Credit'!J:J,0)&gt;0),"Yes","No"), IF($E947="", " ", "No"))</f>
        <v xml:space="preserve"> </v>
      </c>
      <c r="L947" s="11" t="str" cm="1">
        <f t="array" ref="L947">IF($E947="", "", _xlfn.IFNA(_xlfn.IFS( J947&gt;599,  "1210 - Verify C or Better",  AND(J947&gt;499, OR(I947&gt;13, G947&gt;17)), "1060 - Verify C or Better", AND( OR(G947&gt;17, I947&gt;13), OR(H947&gt;22, J947&gt;399)), "1050 - Verify C or Better", OR( H947&gt;21, J947&gt;299), "1010/1030/1040", OR( H947&gt;19, J947&gt;299), "1010/1030", OR( H947&gt;18, J947&gt;299), "1030"), "Verify C or better in Secondary Math 1,2,3"))</f>
        <v/>
      </c>
      <c r="M947" s="4" t="str">
        <f>IFERROR(VLOOKUP($E947, 'HS Info'!$A:$E, 5, FALSE), IF($E947="", "", "Not in HS Info"))</f>
        <v/>
      </c>
      <c r="N947" s="5" t="str">
        <f>IFERROR(VLOOKUP($C947,Holds!$C:$K, 2, FALSE), IF($E947="", "", 0))</f>
        <v/>
      </c>
      <c r="O947" s="7" t="str">
        <f>IF($E947="", "", _xlfn.XLOOKUP(C947, 'SLCC Student'!H:H, 'SLCC Student'!P:P, "Not Found", 0, 1))</f>
        <v/>
      </c>
      <c r="P947" s="5" t="str">
        <f>IFERROR(VLOOKUP($E947, 'SLCC Student'!$A:$Q, 10, FALSE), IF($E947="", "", "Not Admitted"))</f>
        <v/>
      </c>
      <c r="Q947" s="5" t="str">
        <f>IFERROR(VLOOKUP($E947,'SLCC Student'!$A:$Q,12,FALSE),IF($E947="","", "NotAdmitted"))</f>
        <v/>
      </c>
    </row>
    <row r="948" spans="1:17" x14ac:dyDescent="0.2">
      <c r="A948" s="5" t="str">
        <f>IFERROR(VLOOKUP($E948,'HS Info'!$A:$D,2,FALSE),IF($E948="","","Not in HS Info"))</f>
        <v/>
      </c>
      <c r="B948" s="6" t="str">
        <f>IFERROR(VLOOKUP($C948, 'SLCC Student'!$H:$R, 11, FALSE), IF($E948="", "",  "Not yet admitted"))</f>
        <v/>
      </c>
      <c r="C948" s="5" t="str">
        <f>IFERROR(VLOOKUP($E948,'SLCC Student'!$A:$R,8,FALSE), IF($E948="", "", "Not yet admitted"))</f>
        <v/>
      </c>
      <c r="D948" s="5" t="str">
        <f>IFERROR(VLOOKUP($E948, 'HS Info'!$A:$D, 3, FALSE), IF($E948="", "",  "Not in HS Info"))</f>
        <v/>
      </c>
      <c r="E948" t="str">
        <f>IF(ISBLANK('HS Info'!A947), "", 'HS Info'!A947)</f>
        <v/>
      </c>
      <c r="F948" s="5" t="str">
        <f>IFERROR(VLOOKUP($E948, 'HS Info'!$A:$D, 4, FALSE), IF($E948="", "", "Not in HS Info"))</f>
        <v/>
      </c>
      <c r="G948" t="str">
        <f>IF(_xlfn.MAXIFS(ACT!$K:$K, ACT!$B:$B, 'Vetting Master'!$C948)&gt;0, _xlfn.MAXIFS(ACT!$K:$K, ACT!$B:$B, 'Vetting Master'!$C948), IF($E948="", "", 0))</f>
        <v/>
      </c>
      <c r="H948" t="str">
        <f>IF(_xlfn.MAXIFS(ACT!$J:$J, ACT!$B:$B, 'Vetting Master'!$C948)&gt;0, _xlfn.MAXIFS(ACT!$J:$J, ACT!$B:$B, 'Vetting Master'!$C948), IF($E948="", "", 0))</f>
        <v/>
      </c>
      <c r="I948" t="str">
        <f>IF(_xlfn.MAXIFS('SLCC Placement'!K:K, 'SLCC Placement'!B:B, 'Vetting Master'!$C948)&gt;0, _xlfn.MAXIFS('SLCC Placement'!K:K, 'SLCC Placement'!B:B, 'Vetting Master'!$C948), IF($E948="", "", 0))</f>
        <v/>
      </c>
      <c r="J948" t="str">
        <f>IF(_xlfn.MAXIFS('SLCC Placement'!J:J, 'SLCC Placement'!B:B, 'Vetting Master'!$C948)&gt;0, _xlfn.MAXIFS('SLCC Placement'!J:J, 'SLCC Placement'!B:B, 'Vetting Master'!$C948), IF($E948="", "", 0))</f>
        <v/>
      </c>
      <c r="K948" s="5" t="str">
        <f>IFERROR(IF(AND(MATCH(C948,'AP Credit'!B:B,0)&gt;0, MATCH("ENGL 1010",'AP Credit'!J:J,0)&gt;0),"Yes","No"), IF($E948="", " ", "No"))</f>
        <v xml:space="preserve"> </v>
      </c>
      <c r="L948" s="11" t="str" cm="1">
        <f t="array" ref="L948">IF($E948="", "", _xlfn.IFNA(_xlfn.IFS( J948&gt;599,  "1210 - Verify C or Better",  AND(J948&gt;499, OR(I948&gt;13, G948&gt;17)), "1060 - Verify C or Better", AND( OR(G948&gt;17, I948&gt;13), OR(H948&gt;22, J948&gt;399)), "1050 - Verify C or Better", OR( H948&gt;21, J948&gt;299), "1010/1030/1040", OR( H948&gt;19, J948&gt;299), "1010/1030", OR( H948&gt;18, J948&gt;299), "1030"), "Verify C or better in Secondary Math 1,2,3"))</f>
        <v/>
      </c>
      <c r="M948" s="4" t="str">
        <f>IFERROR(VLOOKUP($E948, 'HS Info'!$A:$E, 5, FALSE), IF($E948="", "", "Not in HS Info"))</f>
        <v/>
      </c>
      <c r="N948" s="5" t="str">
        <f>IFERROR(VLOOKUP($C948,Holds!$C:$K, 2, FALSE), IF($E948="", "", 0))</f>
        <v/>
      </c>
      <c r="O948" s="7" t="str">
        <f>IF($E948="", "", _xlfn.XLOOKUP(C948, 'SLCC Student'!H:H, 'SLCC Student'!P:P, "Not Found", 0, 1))</f>
        <v/>
      </c>
      <c r="P948" s="5" t="str">
        <f>IFERROR(VLOOKUP($E948, 'SLCC Student'!$A:$Q, 10, FALSE), IF($E948="", "", "Not Admitted"))</f>
        <v/>
      </c>
      <c r="Q948" s="5" t="str">
        <f>IFERROR(VLOOKUP($E948,'SLCC Student'!$A:$Q,12,FALSE),IF($E948="","", "NotAdmitted"))</f>
        <v/>
      </c>
    </row>
    <row r="949" spans="1:17" x14ac:dyDescent="0.2">
      <c r="A949" s="5" t="str">
        <f>IFERROR(VLOOKUP($E949,'HS Info'!$A:$D,2,FALSE),IF($E949="","","Not in HS Info"))</f>
        <v/>
      </c>
      <c r="B949" s="6" t="str">
        <f>IFERROR(VLOOKUP($C949, 'SLCC Student'!$H:$R, 11, FALSE), IF($E949="", "",  "Not yet admitted"))</f>
        <v/>
      </c>
      <c r="C949" s="5" t="str">
        <f>IFERROR(VLOOKUP($E949,'SLCC Student'!$A:$R,8,FALSE), IF($E949="", "", "Not yet admitted"))</f>
        <v/>
      </c>
      <c r="D949" s="5" t="str">
        <f>IFERROR(VLOOKUP($E949, 'HS Info'!$A:$D, 3, FALSE), IF($E949="", "",  "Not in HS Info"))</f>
        <v/>
      </c>
      <c r="E949" t="str">
        <f>IF(ISBLANK('HS Info'!A948), "", 'HS Info'!A948)</f>
        <v/>
      </c>
      <c r="F949" s="5" t="str">
        <f>IFERROR(VLOOKUP($E949, 'HS Info'!$A:$D, 4, FALSE), IF($E949="", "", "Not in HS Info"))</f>
        <v/>
      </c>
      <c r="G949" t="str">
        <f>IF(_xlfn.MAXIFS(ACT!$K:$K, ACT!$B:$B, 'Vetting Master'!$C949)&gt;0, _xlfn.MAXIFS(ACT!$K:$K, ACT!$B:$B, 'Vetting Master'!$C949), IF($E949="", "", 0))</f>
        <v/>
      </c>
      <c r="H949" t="str">
        <f>IF(_xlfn.MAXIFS(ACT!$J:$J, ACT!$B:$B, 'Vetting Master'!$C949)&gt;0, _xlfn.MAXIFS(ACT!$J:$J, ACT!$B:$B, 'Vetting Master'!$C949), IF($E949="", "", 0))</f>
        <v/>
      </c>
      <c r="I949" t="str">
        <f>IF(_xlfn.MAXIFS('SLCC Placement'!K:K, 'SLCC Placement'!B:B, 'Vetting Master'!$C949)&gt;0, _xlfn.MAXIFS('SLCC Placement'!K:K, 'SLCC Placement'!B:B, 'Vetting Master'!$C949), IF($E949="", "", 0))</f>
        <v/>
      </c>
      <c r="J949" t="str">
        <f>IF(_xlfn.MAXIFS('SLCC Placement'!J:J, 'SLCC Placement'!B:B, 'Vetting Master'!$C949)&gt;0, _xlfn.MAXIFS('SLCC Placement'!J:J, 'SLCC Placement'!B:B, 'Vetting Master'!$C949), IF($E949="", "", 0))</f>
        <v/>
      </c>
      <c r="K949" s="5" t="str">
        <f>IFERROR(IF(AND(MATCH(C949,'AP Credit'!B:B,0)&gt;0, MATCH("ENGL 1010",'AP Credit'!J:J,0)&gt;0),"Yes","No"), IF($E949="", " ", "No"))</f>
        <v xml:space="preserve"> </v>
      </c>
      <c r="L949" s="11" t="str" cm="1">
        <f t="array" ref="L949">IF($E949="", "", _xlfn.IFNA(_xlfn.IFS( J949&gt;599,  "1210 - Verify C or Better",  AND(J949&gt;499, OR(I949&gt;13, G949&gt;17)), "1060 - Verify C or Better", AND( OR(G949&gt;17, I949&gt;13), OR(H949&gt;22, J949&gt;399)), "1050 - Verify C or Better", OR( H949&gt;21, J949&gt;299), "1010/1030/1040", OR( H949&gt;19, J949&gt;299), "1010/1030", OR( H949&gt;18, J949&gt;299), "1030"), "Verify C or better in Secondary Math 1,2,3"))</f>
        <v/>
      </c>
      <c r="M949" s="4" t="str">
        <f>IFERROR(VLOOKUP($E949, 'HS Info'!$A:$E, 5, FALSE), IF($E949="", "", "Not in HS Info"))</f>
        <v/>
      </c>
      <c r="N949" s="5" t="str">
        <f>IFERROR(VLOOKUP($C949,Holds!$C:$K, 2, FALSE), IF($E949="", "", 0))</f>
        <v/>
      </c>
      <c r="O949" s="7" t="str">
        <f>IF($E949="", "", _xlfn.XLOOKUP(C949, 'SLCC Student'!H:H, 'SLCC Student'!P:P, "Not Found", 0, 1))</f>
        <v/>
      </c>
      <c r="P949" s="5" t="str">
        <f>IFERROR(VLOOKUP($E949, 'SLCC Student'!$A:$Q, 10, FALSE), IF($E949="", "", "Not Admitted"))</f>
        <v/>
      </c>
      <c r="Q949" s="5" t="str">
        <f>IFERROR(VLOOKUP($E949,'SLCC Student'!$A:$Q,12,FALSE),IF($E949="","", "NotAdmitted"))</f>
        <v/>
      </c>
    </row>
    <row r="950" spans="1:17" x14ac:dyDescent="0.2">
      <c r="A950" s="5" t="str">
        <f>IFERROR(VLOOKUP($E950,'HS Info'!$A:$D,2,FALSE),IF($E950="","","Not in HS Info"))</f>
        <v/>
      </c>
      <c r="B950" s="6" t="str">
        <f>IFERROR(VLOOKUP($C950, 'SLCC Student'!$H:$R, 11, FALSE), IF($E950="", "",  "Not yet admitted"))</f>
        <v/>
      </c>
      <c r="C950" s="5" t="str">
        <f>IFERROR(VLOOKUP($E950,'SLCC Student'!$A:$R,8,FALSE), IF($E950="", "", "Not yet admitted"))</f>
        <v/>
      </c>
      <c r="D950" s="5" t="str">
        <f>IFERROR(VLOOKUP($E950, 'HS Info'!$A:$D, 3, FALSE), IF($E950="", "",  "Not in HS Info"))</f>
        <v/>
      </c>
      <c r="E950" t="str">
        <f>IF(ISBLANK('HS Info'!A949), "", 'HS Info'!A949)</f>
        <v/>
      </c>
      <c r="F950" s="5" t="str">
        <f>IFERROR(VLOOKUP($E950, 'HS Info'!$A:$D, 4, FALSE), IF($E950="", "", "Not in HS Info"))</f>
        <v/>
      </c>
      <c r="G950" t="str">
        <f>IF(_xlfn.MAXIFS(ACT!$K:$K, ACT!$B:$B, 'Vetting Master'!$C950)&gt;0, _xlfn.MAXIFS(ACT!$K:$K, ACT!$B:$B, 'Vetting Master'!$C950), IF($E950="", "", 0))</f>
        <v/>
      </c>
      <c r="H950" t="str">
        <f>IF(_xlfn.MAXIFS(ACT!$J:$J, ACT!$B:$B, 'Vetting Master'!$C950)&gt;0, _xlfn.MAXIFS(ACT!$J:$J, ACT!$B:$B, 'Vetting Master'!$C950), IF($E950="", "", 0))</f>
        <v/>
      </c>
      <c r="I950" t="str">
        <f>IF(_xlfn.MAXIFS('SLCC Placement'!K:K, 'SLCC Placement'!B:B, 'Vetting Master'!$C950)&gt;0, _xlfn.MAXIFS('SLCC Placement'!K:K, 'SLCC Placement'!B:B, 'Vetting Master'!$C950), IF($E950="", "", 0))</f>
        <v/>
      </c>
      <c r="J950" t="str">
        <f>IF(_xlfn.MAXIFS('SLCC Placement'!J:J, 'SLCC Placement'!B:B, 'Vetting Master'!$C950)&gt;0, _xlfn.MAXIFS('SLCC Placement'!J:J, 'SLCC Placement'!B:B, 'Vetting Master'!$C950), IF($E950="", "", 0))</f>
        <v/>
      </c>
      <c r="K950" s="5" t="str">
        <f>IFERROR(IF(AND(MATCH(C950,'AP Credit'!B:B,0)&gt;0, MATCH("ENGL 1010",'AP Credit'!J:J,0)&gt;0),"Yes","No"), IF($E950="", " ", "No"))</f>
        <v xml:space="preserve"> </v>
      </c>
      <c r="L950" s="11" t="str" cm="1">
        <f t="array" ref="L950">IF($E950="", "", _xlfn.IFNA(_xlfn.IFS( J950&gt;599,  "1210 - Verify C or Better",  AND(J950&gt;499, OR(I950&gt;13, G950&gt;17)), "1060 - Verify C or Better", AND( OR(G950&gt;17, I950&gt;13), OR(H950&gt;22, J950&gt;399)), "1050 - Verify C or Better", OR( H950&gt;21, J950&gt;299), "1010/1030/1040", OR( H950&gt;19, J950&gt;299), "1010/1030", OR( H950&gt;18, J950&gt;299), "1030"), "Verify C or better in Secondary Math 1,2,3"))</f>
        <v/>
      </c>
      <c r="M950" s="4" t="str">
        <f>IFERROR(VLOOKUP($E950, 'HS Info'!$A:$E, 5, FALSE), IF($E950="", "", "Not in HS Info"))</f>
        <v/>
      </c>
      <c r="N950" s="5" t="str">
        <f>IFERROR(VLOOKUP($C950,Holds!$C:$K, 2, FALSE), IF($E950="", "", 0))</f>
        <v/>
      </c>
      <c r="O950" s="7" t="str">
        <f>IF($E950="", "", _xlfn.XLOOKUP(C950, 'SLCC Student'!H:H, 'SLCC Student'!P:P, "Not Found", 0, 1))</f>
        <v/>
      </c>
      <c r="P950" s="5" t="str">
        <f>IFERROR(VLOOKUP($E950, 'SLCC Student'!$A:$Q, 10, FALSE), IF($E950="", "", "Not Admitted"))</f>
        <v/>
      </c>
      <c r="Q950" s="5" t="str">
        <f>IFERROR(VLOOKUP($E950,'SLCC Student'!$A:$Q,12,FALSE),IF($E950="","", "NotAdmitted"))</f>
        <v/>
      </c>
    </row>
    <row r="951" spans="1:17" x14ac:dyDescent="0.2">
      <c r="A951" s="5" t="str">
        <f>IFERROR(VLOOKUP($E951,'HS Info'!$A:$D,2,FALSE),IF($E951="","","Not in HS Info"))</f>
        <v/>
      </c>
      <c r="B951" s="6" t="str">
        <f>IFERROR(VLOOKUP($C951, 'SLCC Student'!$H:$R, 11, FALSE), IF($E951="", "",  "Not yet admitted"))</f>
        <v/>
      </c>
      <c r="C951" s="5" t="str">
        <f>IFERROR(VLOOKUP($E951,'SLCC Student'!$A:$R,8,FALSE), IF($E951="", "", "Not yet admitted"))</f>
        <v/>
      </c>
      <c r="D951" s="5" t="str">
        <f>IFERROR(VLOOKUP($E951, 'HS Info'!$A:$D, 3, FALSE), IF($E951="", "",  "Not in HS Info"))</f>
        <v/>
      </c>
      <c r="E951" t="str">
        <f>IF(ISBLANK('HS Info'!A950), "", 'HS Info'!A950)</f>
        <v/>
      </c>
      <c r="F951" s="5" t="str">
        <f>IFERROR(VLOOKUP($E951, 'HS Info'!$A:$D, 4, FALSE), IF($E951="", "", "Not in HS Info"))</f>
        <v/>
      </c>
      <c r="G951" t="str">
        <f>IF(_xlfn.MAXIFS(ACT!$K:$K, ACT!$B:$B, 'Vetting Master'!$C951)&gt;0, _xlfn.MAXIFS(ACT!$K:$K, ACT!$B:$B, 'Vetting Master'!$C951), IF($E951="", "", 0))</f>
        <v/>
      </c>
      <c r="H951" t="str">
        <f>IF(_xlfn.MAXIFS(ACT!$J:$J, ACT!$B:$B, 'Vetting Master'!$C951)&gt;0, _xlfn.MAXIFS(ACT!$J:$J, ACT!$B:$B, 'Vetting Master'!$C951), IF($E951="", "", 0))</f>
        <v/>
      </c>
      <c r="I951" t="str">
        <f>IF(_xlfn.MAXIFS('SLCC Placement'!K:K, 'SLCC Placement'!B:B, 'Vetting Master'!$C951)&gt;0, _xlfn.MAXIFS('SLCC Placement'!K:K, 'SLCC Placement'!B:B, 'Vetting Master'!$C951), IF($E951="", "", 0))</f>
        <v/>
      </c>
      <c r="J951" t="str">
        <f>IF(_xlfn.MAXIFS('SLCC Placement'!J:J, 'SLCC Placement'!B:B, 'Vetting Master'!$C951)&gt;0, _xlfn.MAXIFS('SLCC Placement'!J:J, 'SLCC Placement'!B:B, 'Vetting Master'!$C951), IF($E951="", "", 0))</f>
        <v/>
      </c>
      <c r="K951" s="5" t="str">
        <f>IFERROR(IF(AND(MATCH(C951,'AP Credit'!B:B,0)&gt;0, MATCH("ENGL 1010",'AP Credit'!J:J,0)&gt;0),"Yes","No"), IF($E951="", " ", "No"))</f>
        <v xml:space="preserve"> </v>
      </c>
      <c r="L951" s="11" t="str" cm="1">
        <f t="array" ref="L951">IF($E951="", "", _xlfn.IFNA(_xlfn.IFS( J951&gt;599,  "1210 - Verify C or Better",  AND(J951&gt;499, OR(I951&gt;13, G951&gt;17)), "1060 - Verify C or Better", AND( OR(G951&gt;17, I951&gt;13), OR(H951&gt;22, J951&gt;399)), "1050 - Verify C or Better", OR( H951&gt;21, J951&gt;299), "1010/1030/1040", OR( H951&gt;19, J951&gt;299), "1010/1030", OR( H951&gt;18, J951&gt;299), "1030"), "Verify C or better in Secondary Math 1,2,3"))</f>
        <v/>
      </c>
      <c r="M951" s="4" t="str">
        <f>IFERROR(VLOOKUP($E951, 'HS Info'!$A:$E, 5, FALSE), IF($E951="", "", "Not in HS Info"))</f>
        <v/>
      </c>
      <c r="N951" s="5" t="str">
        <f>IFERROR(VLOOKUP($C951,Holds!$C:$K, 2, FALSE), IF($E951="", "", 0))</f>
        <v/>
      </c>
      <c r="O951" s="7" t="str">
        <f>IF($E951="", "", _xlfn.XLOOKUP(C951, 'SLCC Student'!H:H, 'SLCC Student'!P:P, "Not Found", 0, 1))</f>
        <v/>
      </c>
      <c r="P951" s="5" t="str">
        <f>IFERROR(VLOOKUP($E951, 'SLCC Student'!$A:$Q, 10, FALSE), IF($E951="", "", "Not Admitted"))</f>
        <v/>
      </c>
      <c r="Q951" s="5" t="str">
        <f>IFERROR(VLOOKUP($E951,'SLCC Student'!$A:$Q,12,FALSE),IF($E951="","", "NotAdmitted"))</f>
        <v/>
      </c>
    </row>
    <row r="952" spans="1:17" x14ac:dyDescent="0.2">
      <c r="A952" s="5" t="str">
        <f>IFERROR(VLOOKUP($E952,'HS Info'!$A:$D,2,FALSE),IF($E952="","","Not in HS Info"))</f>
        <v/>
      </c>
      <c r="B952" s="6" t="str">
        <f>IFERROR(VLOOKUP($C952, 'SLCC Student'!$H:$R, 11, FALSE), IF($E952="", "",  "Not yet admitted"))</f>
        <v/>
      </c>
      <c r="C952" s="5" t="str">
        <f>IFERROR(VLOOKUP($E952,'SLCC Student'!$A:$R,8,FALSE), IF($E952="", "", "Not yet admitted"))</f>
        <v/>
      </c>
      <c r="D952" s="5" t="str">
        <f>IFERROR(VLOOKUP($E952, 'HS Info'!$A:$D, 3, FALSE), IF($E952="", "",  "Not in HS Info"))</f>
        <v/>
      </c>
      <c r="E952" t="str">
        <f>IF(ISBLANK('HS Info'!A951), "", 'HS Info'!A951)</f>
        <v/>
      </c>
      <c r="F952" s="5" t="str">
        <f>IFERROR(VLOOKUP($E952, 'HS Info'!$A:$D, 4, FALSE), IF($E952="", "", "Not in HS Info"))</f>
        <v/>
      </c>
      <c r="G952" t="str">
        <f>IF(_xlfn.MAXIFS(ACT!$K:$K, ACT!$B:$B, 'Vetting Master'!$C952)&gt;0, _xlfn.MAXIFS(ACT!$K:$K, ACT!$B:$B, 'Vetting Master'!$C952), IF($E952="", "", 0))</f>
        <v/>
      </c>
      <c r="H952" t="str">
        <f>IF(_xlfn.MAXIFS(ACT!$J:$J, ACT!$B:$B, 'Vetting Master'!$C952)&gt;0, _xlfn.MAXIFS(ACT!$J:$J, ACT!$B:$B, 'Vetting Master'!$C952), IF($E952="", "", 0))</f>
        <v/>
      </c>
      <c r="I952" t="str">
        <f>IF(_xlfn.MAXIFS('SLCC Placement'!K:K, 'SLCC Placement'!B:B, 'Vetting Master'!$C952)&gt;0, _xlfn.MAXIFS('SLCC Placement'!K:K, 'SLCC Placement'!B:B, 'Vetting Master'!$C952), IF($E952="", "", 0))</f>
        <v/>
      </c>
      <c r="J952" t="str">
        <f>IF(_xlfn.MAXIFS('SLCC Placement'!J:J, 'SLCC Placement'!B:B, 'Vetting Master'!$C952)&gt;0, _xlfn.MAXIFS('SLCC Placement'!J:J, 'SLCC Placement'!B:B, 'Vetting Master'!$C952), IF($E952="", "", 0))</f>
        <v/>
      </c>
      <c r="K952" s="5" t="str">
        <f>IFERROR(IF(AND(MATCH(C952,'AP Credit'!B:B,0)&gt;0, MATCH("ENGL 1010",'AP Credit'!J:J,0)&gt;0),"Yes","No"), IF($E952="", " ", "No"))</f>
        <v xml:space="preserve"> </v>
      </c>
      <c r="L952" s="11" t="str" cm="1">
        <f t="array" ref="L952">IF($E952="", "", _xlfn.IFNA(_xlfn.IFS( J952&gt;599,  "1210 - Verify C or Better",  AND(J952&gt;499, OR(I952&gt;13, G952&gt;17)), "1060 - Verify C or Better", AND( OR(G952&gt;17, I952&gt;13), OR(H952&gt;22, J952&gt;399)), "1050 - Verify C or Better", OR( H952&gt;21, J952&gt;299), "1010/1030/1040", OR( H952&gt;19, J952&gt;299), "1010/1030", OR( H952&gt;18, J952&gt;299), "1030"), "Verify C or better in Secondary Math 1,2,3"))</f>
        <v/>
      </c>
      <c r="M952" s="4" t="str">
        <f>IFERROR(VLOOKUP($E952, 'HS Info'!$A:$E, 5, FALSE), IF($E952="", "", "Not in HS Info"))</f>
        <v/>
      </c>
      <c r="N952" s="5" t="str">
        <f>IFERROR(VLOOKUP($C952,Holds!$C:$K, 2, FALSE), IF($E952="", "", 0))</f>
        <v/>
      </c>
      <c r="O952" s="7" t="str">
        <f>IF($E952="", "", _xlfn.XLOOKUP(C952, 'SLCC Student'!H:H, 'SLCC Student'!P:P, "Not Found", 0, 1))</f>
        <v/>
      </c>
      <c r="P952" s="5" t="str">
        <f>IFERROR(VLOOKUP($E952, 'SLCC Student'!$A:$Q, 10, FALSE), IF($E952="", "", "Not Admitted"))</f>
        <v/>
      </c>
      <c r="Q952" s="5" t="str">
        <f>IFERROR(VLOOKUP($E952,'SLCC Student'!$A:$Q,12,FALSE),IF($E952="","", "NotAdmitted"))</f>
        <v/>
      </c>
    </row>
    <row r="953" spans="1:17" x14ac:dyDescent="0.2">
      <c r="A953" s="5" t="str">
        <f>IFERROR(VLOOKUP($E953,'HS Info'!$A:$D,2,FALSE),IF($E953="","","Not in HS Info"))</f>
        <v/>
      </c>
      <c r="B953" s="6" t="str">
        <f>IFERROR(VLOOKUP($C953, 'SLCC Student'!$H:$R, 11, FALSE), IF($E953="", "",  "Not yet admitted"))</f>
        <v/>
      </c>
      <c r="C953" s="5" t="str">
        <f>IFERROR(VLOOKUP($E953,'SLCC Student'!$A:$R,8,FALSE), IF($E953="", "", "Not yet admitted"))</f>
        <v/>
      </c>
      <c r="D953" s="5" t="str">
        <f>IFERROR(VLOOKUP($E953, 'HS Info'!$A:$D, 3, FALSE), IF($E953="", "",  "Not in HS Info"))</f>
        <v/>
      </c>
      <c r="E953" t="str">
        <f>IF(ISBLANK('HS Info'!A952), "", 'HS Info'!A952)</f>
        <v/>
      </c>
      <c r="F953" s="5" t="str">
        <f>IFERROR(VLOOKUP($E953, 'HS Info'!$A:$D, 4, FALSE), IF($E953="", "", "Not in HS Info"))</f>
        <v/>
      </c>
      <c r="G953" t="str">
        <f>IF(_xlfn.MAXIFS(ACT!$K:$K, ACT!$B:$B, 'Vetting Master'!$C953)&gt;0, _xlfn.MAXIFS(ACT!$K:$K, ACT!$B:$B, 'Vetting Master'!$C953), IF($E953="", "", 0))</f>
        <v/>
      </c>
      <c r="H953" t="str">
        <f>IF(_xlfn.MAXIFS(ACT!$J:$J, ACT!$B:$B, 'Vetting Master'!$C953)&gt;0, _xlfn.MAXIFS(ACT!$J:$J, ACT!$B:$B, 'Vetting Master'!$C953), IF($E953="", "", 0))</f>
        <v/>
      </c>
      <c r="I953" t="str">
        <f>IF(_xlfn.MAXIFS('SLCC Placement'!K:K, 'SLCC Placement'!B:B, 'Vetting Master'!$C953)&gt;0, _xlfn.MAXIFS('SLCC Placement'!K:K, 'SLCC Placement'!B:B, 'Vetting Master'!$C953), IF($E953="", "", 0))</f>
        <v/>
      </c>
      <c r="J953" t="str">
        <f>IF(_xlfn.MAXIFS('SLCC Placement'!J:J, 'SLCC Placement'!B:B, 'Vetting Master'!$C953)&gt;0, _xlfn.MAXIFS('SLCC Placement'!J:J, 'SLCC Placement'!B:B, 'Vetting Master'!$C953), IF($E953="", "", 0))</f>
        <v/>
      </c>
      <c r="K953" s="5" t="str">
        <f>IFERROR(IF(AND(MATCH(C953,'AP Credit'!B:B,0)&gt;0, MATCH("ENGL 1010",'AP Credit'!J:J,0)&gt;0),"Yes","No"), IF($E953="", " ", "No"))</f>
        <v xml:space="preserve"> </v>
      </c>
      <c r="L953" s="11" t="str" cm="1">
        <f t="array" ref="L953">IF($E953="", "", _xlfn.IFNA(_xlfn.IFS( J953&gt;599,  "1210 - Verify C or Better",  AND(J953&gt;499, OR(I953&gt;13, G953&gt;17)), "1060 - Verify C or Better", AND( OR(G953&gt;17, I953&gt;13), OR(H953&gt;22, J953&gt;399)), "1050 - Verify C or Better", OR( H953&gt;21, J953&gt;299), "1010/1030/1040", OR( H953&gt;19, J953&gt;299), "1010/1030", OR( H953&gt;18, J953&gt;299), "1030"), "Verify C or better in Secondary Math 1,2,3"))</f>
        <v/>
      </c>
      <c r="M953" s="4" t="str">
        <f>IFERROR(VLOOKUP($E953, 'HS Info'!$A:$E, 5, FALSE), IF($E953="", "", "Not in HS Info"))</f>
        <v/>
      </c>
      <c r="N953" s="5" t="str">
        <f>IFERROR(VLOOKUP($C953,Holds!$C:$K, 2, FALSE), IF($E953="", "", 0))</f>
        <v/>
      </c>
      <c r="O953" s="7" t="str">
        <f>IF($E953="", "", _xlfn.XLOOKUP(C953, 'SLCC Student'!H:H, 'SLCC Student'!P:P, "Not Found", 0, 1))</f>
        <v/>
      </c>
      <c r="P953" s="5" t="str">
        <f>IFERROR(VLOOKUP($E953, 'SLCC Student'!$A:$Q, 10, FALSE), IF($E953="", "", "Not Admitted"))</f>
        <v/>
      </c>
      <c r="Q953" s="5" t="str">
        <f>IFERROR(VLOOKUP($E953,'SLCC Student'!$A:$Q,12,FALSE),IF($E953="","", "NotAdmitted"))</f>
        <v/>
      </c>
    </row>
    <row r="954" spans="1:17" x14ac:dyDescent="0.2">
      <c r="A954" s="5" t="str">
        <f>IFERROR(VLOOKUP($E954,'HS Info'!$A:$D,2,FALSE),IF($E954="","","Not in HS Info"))</f>
        <v/>
      </c>
      <c r="B954" s="6" t="str">
        <f>IFERROR(VLOOKUP($C954, 'SLCC Student'!$H:$R, 11, FALSE), IF($E954="", "",  "Not yet admitted"))</f>
        <v/>
      </c>
      <c r="C954" s="5" t="str">
        <f>IFERROR(VLOOKUP($E954,'SLCC Student'!$A:$R,8,FALSE), IF($E954="", "", "Not yet admitted"))</f>
        <v/>
      </c>
      <c r="D954" s="5" t="str">
        <f>IFERROR(VLOOKUP($E954, 'HS Info'!$A:$D, 3, FALSE), IF($E954="", "",  "Not in HS Info"))</f>
        <v/>
      </c>
      <c r="E954" t="str">
        <f>IF(ISBLANK('HS Info'!A953), "", 'HS Info'!A953)</f>
        <v/>
      </c>
      <c r="F954" s="5" t="str">
        <f>IFERROR(VLOOKUP($E954, 'HS Info'!$A:$D, 4, FALSE), IF($E954="", "", "Not in HS Info"))</f>
        <v/>
      </c>
      <c r="G954" t="str">
        <f>IF(_xlfn.MAXIFS(ACT!$K:$K, ACT!$B:$B, 'Vetting Master'!$C954)&gt;0, _xlfn.MAXIFS(ACT!$K:$K, ACT!$B:$B, 'Vetting Master'!$C954), IF($E954="", "", 0))</f>
        <v/>
      </c>
      <c r="H954" t="str">
        <f>IF(_xlfn.MAXIFS(ACT!$J:$J, ACT!$B:$B, 'Vetting Master'!$C954)&gt;0, _xlfn.MAXIFS(ACT!$J:$J, ACT!$B:$B, 'Vetting Master'!$C954), IF($E954="", "", 0))</f>
        <v/>
      </c>
      <c r="I954" t="str">
        <f>IF(_xlfn.MAXIFS('SLCC Placement'!K:K, 'SLCC Placement'!B:B, 'Vetting Master'!$C954)&gt;0, _xlfn.MAXIFS('SLCC Placement'!K:K, 'SLCC Placement'!B:B, 'Vetting Master'!$C954), IF($E954="", "", 0))</f>
        <v/>
      </c>
      <c r="J954" t="str">
        <f>IF(_xlfn.MAXIFS('SLCC Placement'!J:J, 'SLCC Placement'!B:B, 'Vetting Master'!$C954)&gt;0, _xlfn.MAXIFS('SLCC Placement'!J:J, 'SLCC Placement'!B:B, 'Vetting Master'!$C954), IF($E954="", "", 0))</f>
        <v/>
      </c>
      <c r="K954" s="5" t="str">
        <f>IFERROR(IF(AND(MATCH(C954,'AP Credit'!B:B,0)&gt;0, MATCH("ENGL 1010",'AP Credit'!J:J,0)&gt;0),"Yes","No"), IF($E954="", " ", "No"))</f>
        <v xml:space="preserve"> </v>
      </c>
      <c r="L954" s="11" t="str" cm="1">
        <f t="array" ref="L954">IF($E954="", "", _xlfn.IFNA(_xlfn.IFS( J954&gt;599,  "1210 - Verify C or Better",  AND(J954&gt;499, OR(I954&gt;13, G954&gt;17)), "1060 - Verify C or Better", AND( OR(G954&gt;17, I954&gt;13), OR(H954&gt;22, J954&gt;399)), "1050 - Verify C or Better", OR( H954&gt;21, J954&gt;299), "1010/1030/1040", OR( H954&gt;19, J954&gt;299), "1010/1030", OR( H954&gt;18, J954&gt;299), "1030"), "Verify C or better in Secondary Math 1,2,3"))</f>
        <v/>
      </c>
      <c r="M954" s="4" t="str">
        <f>IFERROR(VLOOKUP($E954, 'HS Info'!$A:$E, 5, FALSE), IF($E954="", "", "Not in HS Info"))</f>
        <v/>
      </c>
      <c r="N954" s="5" t="str">
        <f>IFERROR(VLOOKUP($C954,Holds!$C:$K, 2, FALSE), IF($E954="", "", 0))</f>
        <v/>
      </c>
      <c r="O954" s="7" t="str">
        <f>IF($E954="", "", _xlfn.XLOOKUP(C954, 'SLCC Student'!H:H, 'SLCC Student'!P:P, "Not Found", 0, 1))</f>
        <v/>
      </c>
      <c r="P954" s="5" t="str">
        <f>IFERROR(VLOOKUP($E954, 'SLCC Student'!$A:$Q, 10, FALSE), IF($E954="", "", "Not Admitted"))</f>
        <v/>
      </c>
      <c r="Q954" s="5" t="str">
        <f>IFERROR(VLOOKUP($E954,'SLCC Student'!$A:$Q,12,FALSE),IF($E954="","", "NotAdmitted"))</f>
        <v/>
      </c>
    </row>
    <row r="955" spans="1:17" x14ac:dyDescent="0.2">
      <c r="A955" s="5" t="str">
        <f>IFERROR(VLOOKUP($E955,'HS Info'!$A:$D,2,FALSE),IF($E955="","","Not in HS Info"))</f>
        <v/>
      </c>
      <c r="B955" s="6" t="str">
        <f>IFERROR(VLOOKUP($C955, 'SLCC Student'!$H:$R, 11, FALSE), IF($E955="", "",  "Not yet admitted"))</f>
        <v/>
      </c>
      <c r="C955" s="5" t="str">
        <f>IFERROR(VLOOKUP($E955,'SLCC Student'!$A:$R,8,FALSE), IF($E955="", "", "Not yet admitted"))</f>
        <v/>
      </c>
      <c r="D955" s="5" t="str">
        <f>IFERROR(VLOOKUP($E955, 'HS Info'!$A:$D, 3, FALSE), IF($E955="", "",  "Not in HS Info"))</f>
        <v/>
      </c>
      <c r="E955" t="str">
        <f>IF(ISBLANK('HS Info'!A954), "", 'HS Info'!A954)</f>
        <v/>
      </c>
      <c r="F955" s="5" t="str">
        <f>IFERROR(VLOOKUP($E955, 'HS Info'!$A:$D, 4, FALSE), IF($E955="", "", "Not in HS Info"))</f>
        <v/>
      </c>
      <c r="G955" t="str">
        <f>IF(_xlfn.MAXIFS(ACT!$K:$K, ACT!$B:$B, 'Vetting Master'!$C955)&gt;0, _xlfn.MAXIFS(ACT!$K:$K, ACT!$B:$B, 'Vetting Master'!$C955), IF($E955="", "", 0))</f>
        <v/>
      </c>
      <c r="H955" t="str">
        <f>IF(_xlfn.MAXIFS(ACT!$J:$J, ACT!$B:$B, 'Vetting Master'!$C955)&gt;0, _xlfn.MAXIFS(ACT!$J:$J, ACT!$B:$B, 'Vetting Master'!$C955), IF($E955="", "", 0))</f>
        <v/>
      </c>
      <c r="I955" t="str">
        <f>IF(_xlfn.MAXIFS('SLCC Placement'!K:K, 'SLCC Placement'!B:B, 'Vetting Master'!$C955)&gt;0, _xlfn.MAXIFS('SLCC Placement'!K:K, 'SLCC Placement'!B:B, 'Vetting Master'!$C955), IF($E955="", "", 0))</f>
        <v/>
      </c>
      <c r="J955" t="str">
        <f>IF(_xlfn.MAXIFS('SLCC Placement'!J:J, 'SLCC Placement'!B:B, 'Vetting Master'!$C955)&gt;0, _xlfn.MAXIFS('SLCC Placement'!J:J, 'SLCC Placement'!B:B, 'Vetting Master'!$C955), IF($E955="", "", 0))</f>
        <v/>
      </c>
      <c r="K955" s="5" t="str">
        <f>IFERROR(IF(AND(MATCH(C955,'AP Credit'!B:B,0)&gt;0, MATCH("ENGL 1010",'AP Credit'!J:J,0)&gt;0),"Yes","No"), IF($E955="", " ", "No"))</f>
        <v xml:space="preserve"> </v>
      </c>
      <c r="L955" s="11" t="str" cm="1">
        <f t="array" ref="L955">IF($E955="", "", _xlfn.IFNA(_xlfn.IFS( J955&gt;599,  "1210 - Verify C or Better",  AND(J955&gt;499, OR(I955&gt;13, G955&gt;17)), "1060 - Verify C or Better", AND( OR(G955&gt;17, I955&gt;13), OR(H955&gt;22, J955&gt;399)), "1050 - Verify C or Better", OR( H955&gt;21, J955&gt;299), "1010/1030/1040", OR( H955&gt;19, J955&gt;299), "1010/1030", OR( H955&gt;18, J955&gt;299), "1030"), "Verify C or better in Secondary Math 1,2,3"))</f>
        <v/>
      </c>
      <c r="M955" s="4" t="str">
        <f>IFERROR(VLOOKUP($E955, 'HS Info'!$A:$E, 5, FALSE), IF($E955="", "", "Not in HS Info"))</f>
        <v/>
      </c>
      <c r="N955" s="5" t="str">
        <f>IFERROR(VLOOKUP($C955,Holds!$C:$K, 2, FALSE), IF($E955="", "", 0))</f>
        <v/>
      </c>
      <c r="O955" s="7" t="str">
        <f>IF($E955="", "", _xlfn.XLOOKUP(C955, 'SLCC Student'!H:H, 'SLCC Student'!P:P, "Not Found", 0, 1))</f>
        <v/>
      </c>
      <c r="P955" s="5" t="str">
        <f>IFERROR(VLOOKUP($E955, 'SLCC Student'!$A:$Q, 10, FALSE), IF($E955="", "", "Not Admitted"))</f>
        <v/>
      </c>
      <c r="Q955" s="5" t="str">
        <f>IFERROR(VLOOKUP($E955,'SLCC Student'!$A:$Q,12,FALSE),IF($E955="","", "NotAdmitted"))</f>
        <v/>
      </c>
    </row>
    <row r="956" spans="1:17" x14ac:dyDescent="0.2">
      <c r="A956" s="5" t="str">
        <f>IFERROR(VLOOKUP($E956,'HS Info'!$A:$D,2,FALSE),IF($E956="","","Not in HS Info"))</f>
        <v/>
      </c>
      <c r="B956" s="6" t="str">
        <f>IFERROR(VLOOKUP($C956, 'SLCC Student'!$H:$R, 11, FALSE), IF($E956="", "",  "Not yet admitted"))</f>
        <v/>
      </c>
      <c r="C956" s="5" t="str">
        <f>IFERROR(VLOOKUP($E956,'SLCC Student'!$A:$R,8,FALSE), IF($E956="", "", "Not yet admitted"))</f>
        <v/>
      </c>
      <c r="D956" s="5" t="str">
        <f>IFERROR(VLOOKUP($E956, 'HS Info'!$A:$D, 3, FALSE), IF($E956="", "",  "Not in HS Info"))</f>
        <v/>
      </c>
      <c r="E956" t="str">
        <f>IF(ISBLANK('HS Info'!A955), "", 'HS Info'!A955)</f>
        <v/>
      </c>
      <c r="F956" s="5" t="str">
        <f>IFERROR(VLOOKUP($E956, 'HS Info'!$A:$D, 4, FALSE), IF($E956="", "", "Not in HS Info"))</f>
        <v/>
      </c>
      <c r="G956" t="str">
        <f>IF(_xlfn.MAXIFS(ACT!$K:$K, ACT!$B:$B, 'Vetting Master'!$C956)&gt;0, _xlfn.MAXIFS(ACT!$K:$K, ACT!$B:$B, 'Vetting Master'!$C956), IF($E956="", "", 0))</f>
        <v/>
      </c>
      <c r="H956" t="str">
        <f>IF(_xlfn.MAXIFS(ACT!$J:$J, ACT!$B:$B, 'Vetting Master'!$C956)&gt;0, _xlfn.MAXIFS(ACT!$J:$J, ACT!$B:$B, 'Vetting Master'!$C956), IF($E956="", "", 0))</f>
        <v/>
      </c>
      <c r="I956" t="str">
        <f>IF(_xlfn.MAXIFS('SLCC Placement'!K:K, 'SLCC Placement'!B:B, 'Vetting Master'!$C956)&gt;0, _xlfn.MAXIFS('SLCC Placement'!K:K, 'SLCC Placement'!B:B, 'Vetting Master'!$C956), IF($E956="", "", 0))</f>
        <v/>
      </c>
      <c r="J956" t="str">
        <f>IF(_xlfn.MAXIFS('SLCC Placement'!J:J, 'SLCC Placement'!B:B, 'Vetting Master'!$C956)&gt;0, _xlfn.MAXIFS('SLCC Placement'!J:J, 'SLCC Placement'!B:B, 'Vetting Master'!$C956), IF($E956="", "", 0))</f>
        <v/>
      </c>
      <c r="K956" s="5" t="str">
        <f>IFERROR(IF(AND(MATCH(C956,'AP Credit'!B:B,0)&gt;0, MATCH("ENGL 1010",'AP Credit'!J:J,0)&gt;0),"Yes","No"), IF($E956="", " ", "No"))</f>
        <v xml:space="preserve"> </v>
      </c>
      <c r="L956" s="11" t="str" cm="1">
        <f t="array" ref="L956">IF($E956="", "", _xlfn.IFNA(_xlfn.IFS( J956&gt;599,  "1210 - Verify C or Better",  AND(J956&gt;499, OR(I956&gt;13, G956&gt;17)), "1060 - Verify C or Better", AND( OR(G956&gt;17, I956&gt;13), OR(H956&gt;22, J956&gt;399)), "1050 - Verify C or Better", OR( H956&gt;21, J956&gt;299), "1010/1030/1040", OR( H956&gt;19, J956&gt;299), "1010/1030", OR( H956&gt;18, J956&gt;299), "1030"), "Verify C or better in Secondary Math 1,2,3"))</f>
        <v/>
      </c>
      <c r="M956" s="4" t="str">
        <f>IFERROR(VLOOKUP($E956, 'HS Info'!$A:$E, 5, FALSE), IF($E956="", "", "Not in HS Info"))</f>
        <v/>
      </c>
      <c r="N956" s="5" t="str">
        <f>IFERROR(VLOOKUP($C956,Holds!$C:$K, 2, FALSE), IF($E956="", "", 0))</f>
        <v/>
      </c>
      <c r="O956" s="7" t="str">
        <f>IF($E956="", "", _xlfn.XLOOKUP(C956, 'SLCC Student'!H:H, 'SLCC Student'!P:P, "Not Found", 0, 1))</f>
        <v/>
      </c>
      <c r="P956" s="5" t="str">
        <f>IFERROR(VLOOKUP($E956, 'SLCC Student'!$A:$Q, 10, FALSE), IF($E956="", "", "Not Admitted"))</f>
        <v/>
      </c>
      <c r="Q956" s="5" t="str">
        <f>IFERROR(VLOOKUP($E956,'SLCC Student'!$A:$Q,12,FALSE),IF($E956="","", "NotAdmitted"))</f>
        <v/>
      </c>
    </row>
    <row r="957" spans="1:17" x14ac:dyDescent="0.2">
      <c r="A957" s="5" t="str">
        <f>IFERROR(VLOOKUP($E957,'HS Info'!$A:$D,2,FALSE),IF($E957="","","Not in HS Info"))</f>
        <v/>
      </c>
      <c r="B957" s="6" t="str">
        <f>IFERROR(VLOOKUP($C957, 'SLCC Student'!$H:$R, 11, FALSE), IF($E957="", "",  "Not yet admitted"))</f>
        <v/>
      </c>
      <c r="C957" s="5" t="str">
        <f>IFERROR(VLOOKUP($E957,'SLCC Student'!$A:$R,8,FALSE), IF($E957="", "", "Not yet admitted"))</f>
        <v/>
      </c>
      <c r="D957" s="5" t="str">
        <f>IFERROR(VLOOKUP($E957, 'HS Info'!$A:$D, 3, FALSE), IF($E957="", "",  "Not in HS Info"))</f>
        <v/>
      </c>
      <c r="E957" t="str">
        <f>IF(ISBLANK('HS Info'!A956), "", 'HS Info'!A956)</f>
        <v/>
      </c>
      <c r="F957" s="5" t="str">
        <f>IFERROR(VLOOKUP($E957, 'HS Info'!$A:$D, 4, FALSE), IF($E957="", "", "Not in HS Info"))</f>
        <v/>
      </c>
      <c r="G957" t="str">
        <f>IF(_xlfn.MAXIFS(ACT!$K:$K, ACT!$B:$B, 'Vetting Master'!$C957)&gt;0, _xlfn.MAXIFS(ACT!$K:$K, ACT!$B:$B, 'Vetting Master'!$C957), IF($E957="", "", 0))</f>
        <v/>
      </c>
      <c r="H957" t="str">
        <f>IF(_xlfn.MAXIFS(ACT!$J:$J, ACT!$B:$B, 'Vetting Master'!$C957)&gt;0, _xlfn.MAXIFS(ACT!$J:$J, ACT!$B:$B, 'Vetting Master'!$C957), IF($E957="", "", 0))</f>
        <v/>
      </c>
      <c r="I957" t="str">
        <f>IF(_xlfn.MAXIFS('SLCC Placement'!K:K, 'SLCC Placement'!B:B, 'Vetting Master'!$C957)&gt;0, _xlfn.MAXIFS('SLCC Placement'!K:K, 'SLCC Placement'!B:B, 'Vetting Master'!$C957), IF($E957="", "", 0))</f>
        <v/>
      </c>
      <c r="J957" t="str">
        <f>IF(_xlfn.MAXIFS('SLCC Placement'!J:J, 'SLCC Placement'!B:B, 'Vetting Master'!$C957)&gt;0, _xlfn.MAXIFS('SLCC Placement'!J:J, 'SLCC Placement'!B:B, 'Vetting Master'!$C957), IF($E957="", "", 0))</f>
        <v/>
      </c>
      <c r="K957" s="5" t="str">
        <f>IFERROR(IF(AND(MATCH(C957,'AP Credit'!B:B,0)&gt;0, MATCH("ENGL 1010",'AP Credit'!J:J,0)&gt;0),"Yes","No"), IF($E957="", " ", "No"))</f>
        <v xml:space="preserve"> </v>
      </c>
      <c r="L957" s="11" t="str" cm="1">
        <f t="array" ref="L957">IF($E957="", "", _xlfn.IFNA(_xlfn.IFS( J957&gt;599,  "1210 - Verify C or Better",  AND(J957&gt;499, OR(I957&gt;13, G957&gt;17)), "1060 - Verify C or Better", AND( OR(G957&gt;17, I957&gt;13), OR(H957&gt;22, J957&gt;399)), "1050 - Verify C or Better", OR( H957&gt;21, J957&gt;299), "1010/1030/1040", OR( H957&gt;19, J957&gt;299), "1010/1030", OR( H957&gt;18, J957&gt;299), "1030"), "Verify C or better in Secondary Math 1,2,3"))</f>
        <v/>
      </c>
      <c r="M957" s="4" t="str">
        <f>IFERROR(VLOOKUP($E957, 'HS Info'!$A:$E, 5, FALSE), IF($E957="", "", "Not in HS Info"))</f>
        <v/>
      </c>
      <c r="N957" s="5" t="str">
        <f>IFERROR(VLOOKUP($C957,Holds!$C:$K, 2, FALSE), IF($E957="", "", 0))</f>
        <v/>
      </c>
      <c r="O957" s="7" t="str">
        <f>IF($E957="", "", _xlfn.XLOOKUP(C957, 'SLCC Student'!H:H, 'SLCC Student'!P:P, "Not Found", 0, 1))</f>
        <v/>
      </c>
      <c r="P957" s="5" t="str">
        <f>IFERROR(VLOOKUP($E957, 'SLCC Student'!$A:$Q, 10, FALSE), IF($E957="", "", "Not Admitted"))</f>
        <v/>
      </c>
      <c r="Q957" s="5" t="str">
        <f>IFERROR(VLOOKUP($E957,'SLCC Student'!$A:$Q,12,FALSE),IF($E957="","", "NotAdmitted"))</f>
        <v/>
      </c>
    </row>
    <row r="958" spans="1:17" x14ac:dyDescent="0.2">
      <c r="A958" s="5" t="str">
        <f>IFERROR(VLOOKUP($E958,'HS Info'!$A:$D,2,FALSE),IF($E958="","","Not in HS Info"))</f>
        <v/>
      </c>
      <c r="B958" s="6" t="str">
        <f>IFERROR(VLOOKUP($C958, 'SLCC Student'!$H:$R, 11, FALSE), IF($E958="", "",  "Not yet admitted"))</f>
        <v/>
      </c>
      <c r="C958" s="5" t="str">
        <f>IFERROR(VLOOKUP($E958,'SLCC Student'!$A:$R,8,FALSE), IF($E958="", "", "Not yet admitted"))</f>
        <v/>
      </c>
      <c r="D958" s="5" t="str">
        <f>IFERROR(VLOOKUP($E958, 'HS Info'!$A:$D, 3, FALSE), IF($E958="", "",  "Not in HS Info"))</f>
        <v/>
      </c>
      <c r="E958" t="str">
        <f>IF(ISBLANK('HS Info'!A957), "", 'HS Info'!A957)</f>
        <v/>
      </c>
      <c r="F958" s="5" t="str">
        <f>IFERROR(VLOOKUP($E958, 'HS Info'!$A:$D, 4, FALSE), IF($E958="", "", "Not in HS Info"))</f>
        <v/>
      </c>
      <c r="G958" t="str">
        <f>IF(_xlfn.MAXIFS(ACT!$K:$K, ACT!$B:$B, 'Vetting Master'!$C958)&gt;0, _xlfn.MAXIFS(ACT!$K:$K, ACT!$B:$B, 'Vetting Master'!$C958), IF($E958="", "", 0))</f>
        <v/>
      </c>
      <c r="H958" t="str">
        <f>IF(_xlfn.MAXIFS(ACT!$J:$J, ACT!$B:$B, 'Vetting Master'!$C958)&gt;0, _xlfn.MAXIFS(ACT!$J:$J, ACT!$B:$B, 'Vetting Master'!$C958), IF($E958="", "", 0))</f>
        <v/>
      </c>
      <c r="I958" t="str">
        <f>IF(_xlfn.MAXIFS('SLCC Placement'!K:K, 'SLCC Placement'!B:B, 'Vetting Master'!$C958)&gt;0, _xlfn.MAXIFS('SLCC Placement'!K:K, 'SLCC Placement'!B:B, 'Vetting Master'!$C958), IF($E958="", "", 0))</f>
        <v/>
      </c>
      <c r="J958" t="str">
        <f>IF(_xlfn.MAXIFS('SLCC Placement'!J:J, 'SLCC Placement'!B:B, 'Vetting Master'!$C958)&gt;0, _xlfn.MAXIFS('SLCC Placement'!J:J, 'SLCC Placement'!B:B, 'Vetting Master'!$C958), IF($E958="", "", 0))</f>
        <v/>
      </c>
      <c r="K958" s="5" t="str">
        <f>IFERROR(IF(AND(MATCH(C958,'AP Credit'!B:B,0)&gt;0, MATCH("ENGL 1010",'AP Credit'!J:J,0)&gt;0),"Yes","No"), IF($E958="", " ", "No"))</f>
        <v xml:space="preserve"> </v>
      </c>
      <c r="L958" s="11" t="str" cm="1">
        <f t="array" ref="L958">IF($E958="", "", _xlfn.IFNA(_xlfn.IFS( J958&gt;599,  "1210 - Verify C or Better",  AND(J958&gt;499, OR(I958&gt;13, G958&gt;17)), "1060 - Verify C or Better", AND( OR(G958&gt;17, I958&gt;13), OR(H958&gt;22, J958&gt;399)), "1050 - Verify C or Better", OR( H958&gt;21, J958&gt;299), "1010/1030/1040", OR( H958&gt;19, J958&gt;299), "1010/1030", OR( H958&gt;18, J958&gt;299), "1030"), "Verify C or better in Secondary Math 1,2,3"))</f>
        <v/>
      </c>
      <c r="M958" s="4" t="str">
        <f>IFERROR(VLOOKUP($E958, 'HS Info'!$A:$E, 5, FALSE), IF($E958="", "", "Not in HS Info"))</f>
        <v/>
      </c>
      <c r="N958" s="5" t="str">
        <f>IFERROR(VLOOKUP($C958,Holds!$C:$K, 2, FALSE), IF($E958="", "", 0))</f>
        <v/>
      </c>
      <c r="O958" s="7" t="str">
        <f>IF($E958="", "", _xlfn.XLOOKUP(C958, 'SLCC Student'!H:H, 'SLCC Student'!P:P, "Not Found", 0, 1))</f>
        <v/>
      </c>
      <c r="P958" s="5" t="str">
        <f>IFERROR(VLOOKUP($E958, 'SLCC Student'!$A:$Q, 10, FALSE), IF($E958="", "", "Not Admitted"))</f>
        <v/>
      </c>
      <c r="Q958" s="5" t="str">
        <f>IFERROR(VLOOKUP($E958,'SLCC Student'!$A:$Q,12,FALSE),IF($E958="","", "NotAdmitted"))</f>
        <v/>
      </c>
    </row>
    <row r="959" spans="1:17" x14ac:dyDescent="0.2">
      <c r="A959" s="5" t="str">
        <f>IFERROR(VLOOKUP($E959,'HS Info'!$A:$D,2,FALSE),IF($E959="","","Not in HS Info"))</f>
        <v/>
      </c>
      <c r="B959" s="6" t="str">
        <f>IFERROR(VLOOKUP($C959, 'SLCC Student'!$H:$R, 11, FALSE), IF($E959="", "",  "Not yet admitted"))</f>
        <v/>
      </c>
      <c r="C959" s="5" t="str">
        <f>IFERROR(VLOOKUP($E959,'SLCC Student'!$A:$R,8,FALSE), IF($E959="", "", "Not yet admitted"))</f>
        <v/>
      </c>
      <c r="D959" s="5" t="str">
        <f>IFERROR(VLOOKUP($E959, 'HS Info'!$A:$D, 3, FALSE), IF($E959="", "",  "Not in HS Info"))</f>
        <v/>
      </c>
      <c r="E959" t="str">
        <f>IF(ISBLANK('HS Info'!A958), "", 'HS Info'!A958)</f>
        <v/>
      </c>
      <c r="F959" s="5" t="str">
        <f>IFERROR(VLOOKUP($E959, 'HS Info'!$A:$D, 4, FALSE), IF($E959="", "", "Not in HS Info"))</f>
        <v/>
      </c>
      <c r="G959" t="str">
        <f>IF(_xlfn.MAXIFS(ACT!$K:$K, ACT!$B:$B, 'Vetting Master'!$C959)&gt;0, _xlfn.MAXIFS(ACT!$K:$K, ACT!$B:$B, 'Vetting Master'!$C959), IF($E959="", "", 0))</f>
        <v/>
      </c>
      <c r="H959" t="str">
        <f>IF(_xlfn.MAXIFS(ACT!$J:$J, ACT!$B:$B, 'Vetting Master'!$C959)&gt;0, _xlfn.MAXIFS(ACT!$J:$J, ACT!$B:$B, 'Vetting Master'!$C959), IF($E959="", "", 0))</f>
        <v/>
      </c>
      <c r="I959" t="str">
        <f>IF(_xlfn.MAXIFS('SLCC Placement'!K:K, 'SLCC Placement'!B:B, 'Vetting Master'!$C959)&gt;0, _xlfn.MAXIFS('SLCC Placement'!K:K, 'SLCC Placement'!B:B, 'Vetting Master'!$C959), IF($E959="", "", 0))</f>
        <v/>
      </c>
      <c r="J959" t="str">
        <f>IF(_xlfn.MAXIFS('SLCC Placement'!J:J, 'SLCC Placement'!B:B, 'Vetting Master'!$C959)&gt;0, _xlfn.MAXIFS('SLCC Placement'!J:J, 'SLCC Placement'!B:B, 'Vetting Master'!$C959), IF($E959="", "", 0))</f>
        <v/>
      </c>
      <c r="K959" s="5" t="str">
        <f>IFERROR(IF(AND(MATCH(C959,'AP Credit'!B:B,0)&gt;0, MATCH("ENGL 1010",'AP Credit'!J:J,0)&gt;0),"Yes","No"), IF($E959="", " ", "No"))</f>
        <v xml:space="preserve"> </v>
      </c>
      <c r="L959" s="11" t="str" cm="1">
        <f t="array" ref="L959">IF($E959="", "", _xlfn.IFNA(_xlfn.IFS( J959&gt;599,  "1210 - Verify C or Better",  AND(J959&gt;499, OR(I959&gt;13, G959&gt;17)), "1060 - Verify C or Better", AND( OR(G959&gt;17, I959&gt;13), OR(H959&gt;22, J959&gt;399)), "1050 - Verify C or Better", OR( H959&gt;21, J959&gt;299), "1010/1030/1040", OR( H959&gt;19, J959&gt;299), "1010/1030", OR( H959&gt;18, J959&gt;299), "1030"), "Verify C or better in Secondary Math 1,2,3"))</f>
        <v/>
      </c>
      <c r="M959" s="4" t="str">
        <f>IFERROR(VLOOKUP($E959, 'HS Info'!$A:$E, 5, FALSE), IF($E959="", "", "Not in HS Info"))</f>
        <v/>
      </c>
      <c r="N959" s="5" t="str">
        <f>IFERROR(VLOOKUP($C959,Holds!$C:$K, 2, FALSE), IF($E959="", "", 0))</f>
        <v/>
      </c>
      <c r="O959" s="7" t="str">
        <f>IF($E959="", "", _xlfn.XLOOKUP(C959, 'SLCC Student'!H:H, 'SLCC Student'!P:P, "Not Found", 0, 1))</f>
        <v/>
      </c>
      <c r="P959" s="5" t="str">
        <f>IFERROR(VLOOKUP($E959, 'SLCC Student'!$A:$Q, 10, FALSE), IF($E959="", "", "Not Admitted"))</f>
        <v/>
      </c>
      <c r="Q959" s="5" t="str">
        <f>IFERROR(VLOOKUP($E959,'SLCC Student'!$A:$Q,12,FALSE),IF($E959="","", "NotAdmitted"))</f>
        <v/>
      </c>
    </row>
    <row r="960" spans="1:17" x14ac:dyDescent="0.2">
      <c r="A960" s="5" t="str">
        <f>IFERROR(VLOOKUP($E960,'HS Info'!$A:$D,2,FALSE),IF($E960="","","Not in HS Info"))</f>
        <v/>
      </c>
      <c r="B960" s="6" t="str">
        <f>IFERROR(VLOOKUP($C960, 'SLCC Student'!$H:$R, 11, FALSE), IF($E960="", "",  "Not yet admitted"))</f>
        <v/>
      </c>
      <c r="C960" s="5" t="str">
        <f>IFERROR(VLOOKUP($E960,'SLCC Student'!$A:$R,8,FALSE), IF($E960="", "", "Not yet admitted"))</f>
        <v/>
      </c>
      <c r="D960" s="5" t="str">
        <f>IFERROR(VLOOKUP($E960, 'HS Info'!$A:$D, 3, FALSE), IF($E960="", "",  "Not in HS Info"))</f>
        <v/>
      </c>
      <c r="E960" t="str">
        <f>IF(ISBLANK('HS Info'!A959), "", 'HS Info'!A959)</f>
        <v/>
      </c>
      <c r="F960" s="5" t="str">
        <f>IFERROR(VLOOKUP($E960, 'HS Info'!$A:$D, 4, FALSE), IF($E960="", "", "Not in HS Info"))</f>
        <v/>
      </c>
      <c r="G960" t="str">
        <f>IF(_xlfn.MAXIFS(ACT!$K:$K, ACT!$B:$B, 'Vetting Master'!$C960)&gt;0, _xlfn.MAXIFS(ACT!$K:$K, ACT!$B:$B, 'Vetting Master'!$C960), IF($E960="", "", 0))</f>
        <v/>
      </c>
      <c r="H960" t="str">
        <f>IF(_xlfn.MAXIFS(ACT!$J:$J, ACT!$B:$B, 'Vetting Master'!$C960)&gt;0, _xlfn.MAXIFS(ACT!$J:$J, ACT!$B:$B, 'Vetting Master'!$C960), IF($E960="", "", 0))</f>
        <v/>
      </c>
      <c r="I960" t="str">
        <f>IF(_xlfn.MAXIFS('SLCC Placement'!K:K, 'SLCC Placement'!B:B, 'Vetting Master'!$C960)&gt;0, _xlfn.MAXIFS('SLCC Placement'!K:K, 'SLCC Placement'!B:B, 'Vetting Master'!$C960), IF($E960="", "", 0))</f>
        <v/>
      </c>
      <c r="J960" t="str">
        <f>IF(_xlfn.MAXIFS('SLCC Placement'!J:J, 'SLCC Placement'!B:B, 'Vetting Master'!$C960)&gt;0, _xlfn.MAXIFS('SLCC Placement'!J:J, 'SLCC Placement'!B:B, 'Vetting Master'!$C960), IF($E960="", "", 0))</f>
        <v/>
      </c>
      <c r="K960" s="5" t="str">
        <f>IFERROR(IF(AND(MATCH(C960,'AP Credit'!B:B,0)&gt;0, MATCH("ENGL 1010",'AP Credit'!J:J,0)&gt;0),"Yes","No"), IF($E960="", " ", "No"))</f>
        <v xml:space="preserve"> </v>
      </c>
      <c r="L960" s="11" t="str" cm="1">
        <f t="array" ref="L960">IF($E960="", "", _xlfn.IFNA(_xlfn.IFS( J960&gt;599,  "1210 - Verify C or Better",  AND(J960&gt;499, OR(I960&gt;13, G960&gt;17)), "1060 - Verify C or Better", AND( OR(G960&gt;17, I960&gt;13), OR(H960&gt;22, J960&gt;399)), "1050 - Verify C or Better", OR( H960&gt;21, J960&gt;299), "1010/1030/1040", OR( H960&gt;19, J960&gt;299), "1010/1030", OR( H960&gt;18, J960&gt;299), "1030"), "Verify C or better in Secondary Math 1,2,3"))</f>
        <v/>
      </c>
      <c r="M960" s="4" t="str">
        <f>IFERROR(VLOOKUP($E960, 'HS Info'!$A:$E, 5, FALSE), IF($E960="", "", "Not in HS Info"))</f>
        <v/>
      </c>
      <c r="N960" s="5" t="str">
        <f>IFERROR(VLOOKUP($C960,Holds!$C:$K, 2, FALSE), IF($E960="", "", 0))</f>
        <v/>
      </c>
      <c r="O960" s="7" t="str">
        <f>IF($E960="", "", _xlfn.XLOOKUP(C960, 'SLCC Student'!H:H, 'SLCC Student'!P:P, "Not Found", 0, 1))</f>
        <v/>
      </c>
      <c r="P960" s="5" t="str">
        <f>IFERROR(VLOOKUP($E960, 'SLCC Student'!$A:$Q, 10, FALSE), IF($E960="", "", "Not Admitted"))</f>
        <v/>
      </c>
      <c r="Q960" s="5" t="str">
        <f>IFERROR(VLOOKUP($E960,'SLCC Student'!$A:$Q,12,FALSE),IF($E960="","", "NotAdmitted"))</f>
        <v/>
      </c>
    </row>
    <row r="961" spans="1:17" x14ac:dyDescent="0.2">
      <c r="A961" s="5" t="str">
        <f>IFERROR(VLOOKUP($E961,'HS Info'!$A:$D,2,FALSE),IF($E961="","","Not in HS Info"))</f>
        <v/>
      </c>
      <c r="B961" s="6" t="str">
        <f>IFERROR(VLOOKUP($C961, 'SLCC Student'!$H:$R, 11, FALSE), IF($E961="", "",  "Not yet admitted"))</f>
        <v/>
      </c>
      <c r="C961" s="5" t="str">
        <f>IFERROR(VLOOKUP($E961,'SLCC Student'!$A:$R,8,FALSE), IF($E961="", "", "Not yet admitted"))</f>
        <v/>
      </c>
      <c r="D961" s="5" t="str">
        <f>IFERROR(VLOOKUP($E961, 'HS Info'!$A:$D, 3, FALSE), IF($E961="", "",  "Not in HS Info"))</f>
        <v/>
      </c>
      <c r="E961" t="str">
        <f>IF(ISBLANK('HS Info'!A960), "", 'HS Info'!A960)</f>
        <v/>
      </c>
      <c r="F961" s="5" t="str">
        <f>IFERROR(VLOOKUP($E961, 'HS Info'!$A:$D, 4, FALSE), IF($E961="", "", "Not in HS Info"))</f>
        <v/>
      </c>
      <c r="G961" t="str">
        <f>IF(_xlfn.MAXIFS(ACT!$K:$K, ACT!$B:$B, 'Vetting Master'!$C961)&gt;0, _xlfn.MAXIFS(ACT!$K:$K, ACT!$B:$B, 'Vetting Master'!$C961), IF($E961="", "", 0))</f>
        <v/>
      </c>
      <c r="H961" t="str">
        <f>IF(_xlfn.MAXIFS(ACT!$J:$J, ACT!$B:$B, 'Vetting Master'!$C961)&gt;0, _xlfn.MAXIFS(ACT!$J:$J, ACT!$B:$B, 'Vetting Master'!$C961), IF($E961="", "", 0))</f>
        <v/>
      </c>
      <c r="I961" t="str">
        <f>IF(_xlfn.MAXIFS('SLCC Placement'!K:K, 'SLCC Placement'!B:B, 'Vetting Master'!$C961)&gt;0, _xlfn.MAXIFS('SLCC Placement'!K:K, 'SLCC Placement'!B:B, 'Vetting Master'!$C961), IF($E961="", "", 0))</f>
        <v/>
      </c>
      <c r="J961" t="str">
        <f>IF(_xlfn.MAXIFS('SLCC Placement'!J:J, 'SLCC Placement'!B:B, 'Vetting Master'!$C961)&gt;0, _xlfn.MAXIFS('SLCC Placement'!J:J, 'SLCC Placement'!B:B, 'Vetting Master'!$C961), IF($E961="", "", 0))</f>
        <v/>
      </c>
      <c r="K961" s="5" t="str">
        <f>IFERROR(IF(AND(MATCH(C961,'AP Credit'!B:B,0)&gt;0, MATCH("ENGL 1010",'AP Credit'!J:J,0)&gt;0),"Yes","No"), IF($E961="", " ", "No"))</f>
        <v xml:space="preserve"> </v>
      </c>
      <c r="L961" s="11" t="str" cm="1">
        <f t="array" ref="L961">IF($E961="", "", _xlfn.IFNA(_xlfn.IFS( J961&gt;599,  "1210 - Verify C or Better",  AND(J961&gt;499, OR(I961&gt;13, G961&gt;17)), "1060 - Verify C or Better", AND( OR(G961&gt;17, I961&gt;13), OR(H961&gt;22, J961&gt;399)), "1050 - Verify C or Better", OR( H961&gt;21, J961&gt;299), "1010/1030/1040", OR( H961&gt;19, J961&gt;299), "1010/1030", OR( H961&gt;18, J961&gt;299), "1030"), "Verify C or better in Secondary Math 1,2,3"))</f>
        <v/>
      </c>
      <c r="M961" s="4" t="str">
        <f>IFERROR(VLOOKUP($E961, 'HS Info'!$A:$E, 5, FALSE), IF($E961="", "", "Not in HS Info"))</f>
        <v/>
      </c>
      <c r="N961" s="5" t="str">
        <f>IFERROR(VLOOKUP($C961,Holds!$C:$K, 2, FALSE), IF($E961="", "", 0))</f>
        <v/>
      </c>
      <c r="O961" s="7" t="str">
        <f>IF($E961="", "", _xlfn.XLOOKUP(C961, 'SLCC Student'!H:H, 'SLCC Student'!P:P, "Not Found", 0, 1))</f>
        <v/>
      </c>
      <c r="P961" s="5" t="str">
        <f>IFERROR(VLOOKUP($E961, 'SLCC Student'!$A:$Q, 10, FALSE), IF($E961="", "", "Not Admitted"))</f>
        <v/>
      </c>
      <c r="Q961" s="5" t="str">
        <f>IFERROR(VLOOKUP($E961,'SLCC Student'!$A:$Q,12,FALSE),IF($E961="","", "NotAdmitted"))</f>
        <v/>
      </c>
    </row>
    <row r="962" spans="1:17" x14ac:dyDescent="0.2">
      <c r="A962" s="5" t="str">
        <f>IFERROR(VLOOKUP($E962,'HS Info'!$A:$D,2,FALSE),IF($E962="","","Not in HS Info"))</f>
        <v/>
      </c>
      <c r="B962" s="6" t="str">
        <f>IFERROR(VLOOKUP($C962, 'SLCC Student'!$H:$R, 11, FALSE), IF($E962="", "",  "Not yet admitted"))</f>
        <v/>
      </c>
      <c r="C962" s="5" t="str">
        <f>IFERROR(VLOOKUP($E962,'SLCC Student'!$A:$R,8,FALSE), IF($E962="", "", "Not yet admitted"))</f>
        <v/>
      </c>
      <c r="D962" s="5" t="str">
        <f>IFERROR(VLOOKUP($E962, 'HS Info'!$A:$D, 3, FALSE), IF($E962="", "",  "Not in HS Info"))</f>
        <v/>
      </c>
      <c r="E962" t="str">
        <f>IF(ISBLANK('HS Info'!A961), "", 'HS Info'!A961)</f>
        <v/>
      </c>
      <c r="F962" s="5" t="str">
        <f>IFERROR(VLOOKUP($E962, 'HS Info'!$A:$D, 4, FALSE), IF($E962="", "", "Not in HS Info"))</f>
        <v/>
      </c>
      <c r="G962" t="str">
        <f>IF(_xlfn.MAXIFS(ACT!$K:$K, ACT!$B:$B, 'Vetting Master'!$C962)&gt;0, _xlfn.MAXIFS(ACT!$K:$K, ACT!$B:$B, 'Vetting Master'!$C962), IF($E962="", "", 0))</f>
        <v/>
      </c>
      <c r="H962" t="str">
        <f>IF(_xlfn.MAXIFS(ACT!$J:$J, ACT!$B:$B, 'Vetting Master'!$C962)&gt;0, _xlfn.MAXIFS(ACT!$J:$J, ACT!$B:$B, 'Vetting Master'!$C962), IF($E962="", "", 0))</f>
        <v/>
      </c>
      <c r="I962" t="str">
        <f>IF(_xlfn.MAXIFS('SLCC Placement'!K:K, 'SLCC Placement'!B:B, 'Vetting Master'!$C962)&gt;0, _xlfn.MAXIFS('SLCC Placement'!K:K, 'SLCC Placement'!B:B, 'Vetting Master'!$C962), IF($E962="", "", 0))</f>
        <v/>
      </c>
      <c r="J962" t="str">
        <f>IF(_xlfn.MAXIFS('SLCC Placement'!J:J, 'SLCC Placement'!B:B, 'Vetting Master'!$C962)&gt;0, _xlfn.MAXIFS('SLCC Placement'!J:J, 'SLCC Placement'!B:B, 'Vetting Master'!$C962), IF($E962="", "", 0))</f>
        <v/>
      </c>
      <c r="K962" s="5" t="str">
        <f>IFERROR(IF(AND(MATCH(C962,'AP Credit'!B:B,0)&gt;0, MATCH("ENGL 1010",'AP Credit'!J:J,0)&gt;0),"Yes","No"), IF($E962="", " ", "No"))</f>
        <v xml:space="preserve"> </v>
      </c>
      <c r="L962" s="11" t="str" cm="1">
        <f t="array" ref="L962">IF($E962="", "", _xlfn.IFNA(_xlfn.IFS( J962&gt;599,  "1210 - Verify C or Better",  AND(J962&gt;499, OR(I962&gt;13, G962&gt;17)), "1060 - Verify C or Better", AND( OR(G962&gt;17, I962&gt;13), OR(H962&gt;22, J962&gt;399)), "1050 - Verify C or Better", OR( H962&gt;21, J962&gt;299), "1010/1030/1040", OR( H962&gt;19, J962&gt;299), "1010/1030", OR( H962&gt;18, J962&gt;299), "1030"), "Verify C or better in Secondary Math 1,2,3"))</f>
        <v/>
      </c>
      <c r="M962" s="4" t="str">
        <f>IFERROR(VLOOKUP($E962, 'HS Info'!$A:$E, 5, FALSE), IF($E962="", "", "Not in HS Info"))</f>
        <v/>
      </c>
      <c r="N962" s="5" t="str">
        <f>IFERROR(VLOOKUP($C962,Holds!$C:$K, 2, FALSE), IF($E962="", "", 0))</f>
        <v/>
      </c>
      <c r="O962" s="7" t="str">
        <f>IF($E962="", "", _xlfn.XLOOKUP(C962, 'SLCC Student'!H:H, 'SLCC Student'!P:P, "Not Found", 0, 1))</f>
        <v/>
      </c>
      <c r="P962" s="5" t="str">
        <f>IFERROR(VLOOKUP($E962, 'SLCC Student'!$A:$Q, 10, FALSE), IF($E962="", "", "Not Admitted"))</f>
        <v/>
      </c>
      <c r="Q962" s="5" t="str">
        <f>IFERROR(VLOOKUP($E962,'SLCC Student'!$A:$Q,12,FALSE),IF($E962="","", "NotAdmitted"))</f>
        <v/>
      </c>
    </row>
    <row r="963" spans="1:17" x14ac:dyDescent="0.2">
      <c r="A963" s="5" t="str">
        <f>IFERROR(VLOOKUP($E963,'HS Info'!$A:$D,2,FALSE),IF($E963="","","Not in HS Info"))</f>
        <v/>
      </c>
      <c r="B963" s="6" t="str">
        <f>IFERROR(VLOOKUP($C963, 'SLCC Student'!$H:$R, 11, FALSE), IF($E963="", "",  "Not yet admitted"))</f>
        <v/>
      </c>
      <c r="C963" s="5" t="str">
        <f>IFERROR(VLOOKUP($E963,'SLCC Student'!$A:$R,8,FALSE), IF($E963="", "", "Not yet admitted"))</f>
        <v/>
      </c>
      <c r="D963" s="5" t="str">
        <f>IFERROR(VLOOKUP($E963, 'HS Info'!$A:$D, 3, FALSE), IF($E963="", "",  "Not in HS Info"))</f>
        <v/>
      </c>
      <c r="E963" t="str">
        <f>IF(ISBLANK('HS Info'!A962), "", 'HS Info'!A962)</f>
        <v/>
      </c>
      <c r="F963" s="5" t="str">
        <f>IFERROR(VLOOKUP($E963, 'HS Info'!$A:$D, 4, FALSE), IF($E963="", "", "Not in HS Info"))</f>
        <v/>
      </c>
      <c r="G963" t="str">
        <f>IF(_xlfn.MAXIFS(ACT!$K:$K, ACT!$B:$B, 'Vetting Master'!$C963)&gt;0, _xlfn.MAXIFS(ACT!$K:$K, ACT!$B:$B, 'Vetting Master'!$C963), IF($E963="", "", 0))</f>
        <v/>
      </c>
      <c r="H963" t="str">
        <f>IF(_xlfn.MAXIFS(ACT!$J:$J, ACT!$B:$B, 'Vetting Master'!$C963)&gt;0, _xlfn.MAXIFS(ACT!$J:$J, ACT!$B:$B, 'Vetting Master'!$C963), IF($E963="", "", 0))</f>
        <v/>
      </c>
      <c r="I963" t="str">
        <f>IF(_xlfn.MAXIFS('SLCC Placement'!K:K, 'SLCC Placement'!B:B, 'Vetting Master'!$C963)&gt;0, _xlfn.MAXIFS('SLCC Placement'!K:K, 'SLCC Placement'!B:B, 'Vetting Master'!$C963), IF($E963="", "", 0))</f>
        <v/>
      </c>
      <c r="J963" t="str">
        <f>IF(_xlfn.MAXIFS('SLCC Placement'!J:J, 'SLCC Placement'!B:B, 'Vetting Master'!$C963)&gt;0, _xlfn.MAXIFS('SLCC Placement'!J:J, 'SLCC Placement'!B:B, 'Vetting Master'!$C963), IF($E963="", "", 0))</f>
        <v/>
      </c>
      <c r="K963" s="5" t="str">
        <f>IFERROR(IF(AND(MATCH(C963,'AP Credit'!B:B,0)&gt;0, MATCH("ENGL 1010",'AP Credit'!J:J,0)&gt;0),"Yes","No"), IF($E963="", " ", "No"))</f>
        <v xml:space="preserve"> </v>
      </c>
      <c r="L963" s="11" t="str" cm="1">
        <f t="array" ref="L963">IF($E963="", "", _xlfn.IFNA(_xlfn.IFS( J963&gt;599,  "1210 - Verify C or Better",  AND(J963&gt;499, OR(I963&gt;13, G963&gt;17)), "1060 - Verify C or Better", AND( OR(G963&gt;17, I963&gt;13), OR(H963&gt;22, J963&gt;399)), "1050 - Verify C or Better", OR( H963&gt;21, J963&gt;299), "1010/1030/1040", OR( H963&gt;19, J963&gt;299), "1010/1030", OR( H963&gt;18, J963&gt;299), "1030"), "Verify C or better in Secondary Math 1,2,3"))</f>
        <v/>
      </c>
      <c r="M963" s="4" t="str">
        <f>IFERROR(VLOOKUP($E963, 'HS Info'!$A:$E, 5, FALSE), IF($E963="", "", "Not in HS Info"))</f>
        <v/>
      </c>
      <c r="N963" s="5" t="str">
        <f>IFERROR(VLOOKUP($C963,Holds!$C:$K, 2, FALSE), IF($E963="", "", 0))</f>
        <v/>
      </c>
      <c r="O963" s="7" t="str">
        <f>IF($E963="", "", _xlfn.XLOOKUP(C963, 'SLCC Student'!H:H, 'SLCC Student'!P:P, "Not Found", 0, 1))</f>
        <v/>
      </c>
      <c r="P963" s="5" t="str">
        <f>IFERROR(VLOOKUP($E963, 'SLCC Student'!$A:$Q, 10, FALSE), IF($E963="", "", "Not Admitted"))</f>
        <v/>
      </c>
      <c r="Q963" s="5" t="str">
        <f>IFERROR(VLOOKUP($E963,'SLCC Student'!$A:$Q,12,FALSE),IF($E963="","", "NotAdmitted"))</f>
        <v/>
      </c>
    </row>
    <row r="964" spans="1:17" x14ac:dyDescent="0.2">
      <c r="A964" s="5" t="str">
        <f>IFERROR(VLOOKUP($E964,'HS Info'!$A:$D,2,FALSE),IF($E964="","","Not in HS Info"))</f>
        <v/>
      </c>
      <c r="B964" s="6" t="str">
        <f>IFERROR(VLOOKUP($C964, 'SLCC Student'!$H:$R, 11, FALSE), IF($E964="", "",  "Not yet admitted"))</f>
        <v/>
      </c>
      <c r="C964" s="5" t="str">
        <f>IFERROR(VLOOKUP($E964,'SLCC Student'!$A:$R,8,FALSE), IF($E964="", "", "Not yet admitted"))</f>
        <v/>
      </c>
      <c r="D964" s="5" t="str">
        <f>IFERROR(VLOOKUP($E964, 'HS Info'!$A:$D, 3, FALSE), IF($E964="", "",  "Not in HS Info"))</f>
        <v/>
      </c>
      <c r="E964" t="str">
        <f>IF(ISBLANK('HS Info'!A963), "", 'HS Info'!A963)</f>
        <v/>
      </c>
      <c r="F964" s="5" t="str">
        <f>IFERROR(VLOOKUP($E964, 'HS Info'!$A:$D, 4, FALSE), IF($E964="", "", "Not in HS Info"))</f>
        <v/>
      </c>
      <c r="G964" t="str">
        <f>IF(_xlfn.MAXIFS(ACT!$K:$K, ACT!$B:$B, 'Vetting Master'!$C964)&gt;0, _xlfn.MAXIFS(ACT!$K:$K, ACT!$B:$B, 'Vetting Master'!$C964), IF($E964="", "", 0))</f>
        <v/>
      </c>
      <c r="H964" t="str">
        <f>IF(_xlfn.MAXIFS(ACT!$J:$J, ACT!$B:$B, 'Vetting Master'!$C964)&gt;0, _xlfn.MAXIFS(ACT!$J:$J, ACT!$B:$B, 'Vetting Master'!$C964), IF($E964="", "", 0))</f>
        <v/>
      </c>
      <c r="I964" t="str">
        <f>IF(_xlfn.MAXIFS('SLCC Placement'!K:K, 'SLCC Placement'!B:B, 'Vetting Master'!$C964)&gt;0, _xlfn.MAXIFS('SLCC Placement'!K:K, 'SLCC Placement'!B:B, 'Vetting Master'!$C964), IF($E964="", "", 0))</f>
        <v/>
      </c>
      <c r="J964" t="str">
        <f>IF(_xlfn.MAXIFS('SLCC Placement'!J:J, 'SLCC Placement'!B:B, 'Vetting Master'!$C964)&gt;0, _xlfn.MAXIFS('SLCC Placement'!J:J, 'SLCC Placement'!B:B, 'Vetting Master'!$C964), IF($E964="", "", 0))</f>
        <v/>
      </c>
      <c r="K964" s="5" t="str">
        <f>IFERROR(IF(AND(MATCH(C964,'AP Credit'!B:B,0)&gt;0, MATCH("ENGL 1010",'AP Credit'!J:J,0)&gt;0),"Yes","No"), IF($E964="", " ", "No"))</f>
        <v xml:space="preserve"> </v>
      </c>
      <c r="L964" s="11" t="str" cm="1">
        <f t="array" ref="L964">IF($E964="", "", _xlfn.IFNA(_xlfn.IFS( J964&gt;599,  "1210 - Verify C or Better",  AND(J964&gt;499, OR(I964&gt;13, G964&gt;17)), "1060 - Verify C or Better", AND( OR(G964&gt;17, I964&gt;13), OR(H964&gt;22, J964&gt;399)), "1050 - Verify C or Better", OR( H964&gt;21, J964&gt;299), "1010/1030/1040", OR( H964&gt;19, J964&gt;299), "1010/1030", OR( H964&gt;18, J964&gt;299), "1030"), "Verify C or better in Secondary Math 1,2,3"))</f>
        <v/>
      </c>
      <c r="M964" s="4" t="str">
        <f>IFERROR(VLOOKUP($E964, 'HS Info'!$A:$E, 5, FALSE), IF($E964="", "", "Not in HS Info"))</f>
        <v/>
      </c>
      <c r="N964" s="5" t="str">
        <f>IFERROR(VLOOKUP($C964,Holds!$C:$K, 2, FALSE), IF($E964="", "", 0))</f>
        <v/>
      </c>
      <c r="O964" s="7" t="str">
        <f>IF($E964="", "", _xlfn.XLOOKUP(C964, 'SLCC Student'!H:H, 'SLCC Student'!P:P, "Not Found", 0, 1))</f>
        <v/>
      </c>
      <c r="P964" s="5" t="str">
        <f>IFERROR(VLOOKUP($E964, 'SLCC Student'!$A:$Q, 10, FALSE), IF($E964="", "", "Not Admitted"))</f>
        <v/>
      </c>
      <c r="Q964" s="5" t="str">
        <f>IFERROR(VLOOKUP($E964,'SLCC Student'!$A:$Q,12,FALSE),IF($E964="","", "NotAdmitted"))</f>
        <v/>
      </c>
    </row>
    <row r="965" spans="1:17" x14ac:dyDescent="0.2">
      <c r="A965" s="5" t="str">
        <f>IFERROR(VLOOKUP($E965,'HS Info'!$A:$D,2,FALSE),IF($E965="","","Not in HS Info"))</f>
        <v/>
      </c>
      <c r="B965" s="6" t="str">
        <f>IFERROR(VLOOKUP($C965, 'SLCC Student'!$H:$R, 11, FALSE), IF($E965="", "",  "Not yet admitted"))</f>
        <v/>
      </c>
      <c r="C965" s="5" t="str">
        <f>IFERROR(VLOOKUP($E965,'SLCC Student'!$A:$R,8,FALSE), IF($E965="", "", "Not yet admitted"))</f>
        <v/>
      </c>
      <c r="D965" s="5" t="str">
        <f>IFERROR(VLOOKUP($E965, 'HS Info'!$A:$D, 3, FALSE), IF($E965="", "",  "Not in HS Info"))</f>
        <v/>
      </c>
      <c r="E965" t="str">
        <f>IF(ISBLANK('HS Info'!A964), "", 'HS Info'!A964)</f>
        <v/>
      </c>
      <c r="F965" s="5" t="str">
        <f>IFERROR(VLOOKUP($E965, 'HS Info'!$A:$D, 4, FALSE), IF($E965="", "", "Not in HS Info"))</f>
        <v/>
      </c>
      <c r="G965" t="str">
        <f>IF(_xlfn.MAXIFS(ACT!$K:$K, ACT!$B:$B, 'Vetting Master'!$C965)&gt;0, _xlfn.MAXIFS(ACT!$K:$K, ACT!$B:$B, 'Vetting Master'!$C965), IF($E965="", "", 0))</f>
        <v/>
      </c>
      <c r="H965" t="str">
        <f>IF(_xlfn.MAXIFS(ACT!$J:$J, ACT!$B:$B, 'Vetting Master'!$C965)&gt;0, _xlfn.MAXIFS(ACT!$J:$J, ACT!$B:$B, 'Vetting Master'!$C965), IF($E965="", "", 0))</f>
        <v/>
      </c>
      <c r="I965" t="str">
        <f>IF(_xlfn.MAXIFS('SLCC Placement'!K:K, 'SLCC Placement'!B:B, 'Vetting Master'!$C965)&gt;0, _xlfn.MAXIFS('SLCC Placement'!K:K, 'SLCC Placement'!B:B, 'Vetting Master'!$C965), IF($E965="", "", 0))</f>
        <v/>
      </c>
      <c r="J965" t="str">
        <f>IF(_xlfn.MAXIFS('SLCC Placement'!J:J, 'SLCC Placement'!B:B, 'Vetting Master'!$C965)&gt;0, _xlfn.MAXIFS('SLCC Placement'!J:J, 'SLCC Placement'!B:B, 'Vetting Master'!$C965), IF($E965="", "", 0))</f>
        <v/>
      </c>
      <c r="K965" s="5" t="str">
        <f>IFERROR(IF(AND(MATCH(C965,'AP Credit'!B:B,0)&gt;0, MATCH("ENGL 1010",'AP Credit'!J:J,0)&gt;0),"Yes","No"), IF($E965="", " ", "No"))</f>
        <v xml:space="preserve"> </v>
      </c>
      <c r="L965" s="11" t="str" cm="1">
        <f t="array" ref="L965">IF($E965="", "", _xlfn.IFNA(_xlfn.IFS( J965&gt;599,  "1210 - Verify C or Better",  AND(J965&gt;499, OR(I965&gt;13, G965&gt;17)), "1060 - Verify C or Better", AND( OR(G965&gt;17, I965&gt;13), OR(H965&gt;22, J965&gt;399)), "1050 - Verify C or Better", OR( H965&gt;21, J965&gt;299), "1010/1030/1040", OR( H965&gt;19, J965&gt;299), "1010/1030", OR( H965&gt;18, J965&gt;299), "1030"), "Verify C or better in Secondary Math 1,2,3"))</f>
        <v/>
      </c>
      <c r="M965" s="4" t="str">
        <f>IFERROR(VLOOKUP($E965, 'HS Info'!$A:$E, 5, FALSE), IF($E965="", "", "Not in HS Info"))</f>
        <v/>
      </c>
      <c r="N965" s="5" t="str">
        <f>IFERROR(VLOOKUP($C965,Holds!$C:$K, 2, FALSE), IF($E965="", "", 0))</f>
        <v/>
      </c>
      <c r="O965" s="7" t="str">
        <f>IF($E965="", "", _xlfn.XLOOKUP(C965, 'SLCC Student'!H:H, 'SLCC Student'!P:P, "Not Found", 0, 1))</f>
        <v/>
      </c>
      <c r="P965" s="5" t="str">
        <f>IFERROR(VLOOKUP($E965, 'SLCC Student'!$A:$Q, 10, FALSE), IF($E965="", "", "Not Admitted"))</f>
        <v/>
      </c>
      <c r="Q965" s="5" t="str">
        <f>IFERROR(VLOOKUP($E965,'SLCC Student'!$A:$Q,12,FALSE),IF($E965="","", "NotAdmitted"))</f>
        <v/>
      </c>
    </row>
    <row r="966" spans="1:17" x14ac:dyDescent="0.2">
      <c r="A966" s="5" t="str">
        <f>IFERROR(VLOOKUP($E966,'HS Info'!$A:$D,2,FALSE),IF($E966="","","Not in HS Info"))</f>
        <v/>
      </c>
      <c r="B966" s="6" t="str">
        <f>IFERROR(VLOOKUP($C966, 'SLCC Student'!$H:$R, 11, FALSE), IF($E966="", "",  "Not yet admitted"))</f>
        <v/>
      </c>
      <c r="C966" s="5" t="str">
        <f>IFERROR(VLOOKUP($E966,'SLCC Student'!$A:$R,8,FALSE), IF($E966="", "", "Not yet admitted"))</f>
        <v/>
      </c>
      <c r="D966" s="5" t="str">
        <f>IFERROR(VLOOKUP($E966, 'HS Info'!$A:$D, 3, FALSE), IF($E966="", "",  "Not in HS Info"))</f>
        <v/>
      </c>
      <c r="E966" t="str">
        <f>IF(ISBLANK('HS Info'!A965), "", 'HS Info'!A965)</f>
        <v/>
      </c>
      <c r="F966" s="5" t="str">
        <f>IFERROR(VLOOKUP($E966, 'HS Info'!$A:$D, 4, FALSE), IF($E966="", "", "Not in HS Info"))</f>
        <v/>
      </c>
      <c r="G966" t="str">
        <f>IF(_xlfn.MAXIFS(ACT!$K:$K, ACT!$B:$B, 'Vetting Master'!$C966)&gt;0, _xlfn.MAXIFS(ACT!$K:$K, ACT!$B:$B, 'Vetting Master'!$C966), IF($E966="", "", 0))</f>
        <v/>
      </c>
      <c r="H966" t="str">
        <f>IF(_xlfn.MAXIFS(ACT!$J:$J, ACT!$B:$B, 'Vetting Master'!$C966)&gt;0, _xlfn.MAXIFS(ACT!$J:$J, ACT!$B:$B, 'Vetting Master'!$C966), IF($E966="", "", 0))</f>
        <v/>
      </c>
      <c r="I966" t="str">
        <f>IF(_xlfn.MAXIFS('SLCC Placement'!K:K, 'SLCC Placement'!B:B, 'Vetting Master'!$C966)&gt;0, _xlfn.MAXIFS('SLCC Placement'!K:K, 'SLCC Placement'!B:B, 'Vetting Master'!$C966), IF($E966="", "", 0))</f>
        <v/>
      </c>
      <c r="J966" t="str">
        <f>IF(_xlfn.MAXIFS('SLCC Placement'!J:J, 'SLCC Placement'!B:B, 'Vetting Master'!$C966)&gt;0, _xlfn.MAXIFS('SLCC Placement'!J:J, 'SLCC Placement'!B:B, 'Vetting Master'!$C966), IF($E966="", "", 0))</f>
        <v/>
      </c>
      <c r="K966" s="5" t="str">
        <f>IFERROR(IF(AND(MATCH(C966,'AP Credit'!B:B,0)&gt;0, MATCH("ENGL 1010",'AP Credit'!J:J,0)&gt;0),"Yes","No"), IF($E966="", " ", "No"))</f>
        <v xml:space="preserve"> </v>
      </c>
      <c r="L966" s="11" t="str" cm="1">
        <f t="array" ref="L966">IF($E966="", "", _xlfn.IFNA(_xlfn.IFS( J966&gt;599,  "1210 - Verify C or Better",  AND(J966&gt;499, OR(I966&gt;13, G966&gt;17)), "1060 - Verify C or Better", AND( OR(G966&gt;17, I966&gt;13), OR(H966&gt;22, J966&gt;399)), "1050 - Verify C or Better", OR( H966&gt;21, J966&gt;299), "1010/1030/1040", OR( H966&gt;19, J966&gt;299), "1010/1030", OR( H966&gt;18, J966&gt;299), "1030"), "Verify C or better in Secondary Math 1,2,3"))</f>
        <v/>
      </c>
      <c r="M966" s="4" t="str">
        <f>IFERROR(VLOOKUP($E966, 'HS Info'!$A:$E, 5, FALSE), IF($E966="", "", "Not in HS Info"))</f>
        <v/>
      </c>
      <c r="N966" s="5" t="str">
        <f>IFERROR(VLOOKUP($C966,Holds!$C:$K, 2, FALSE), IF($E966="", "", 0))</f>
        <v/>
      </c>
      <c r="O966" s="7" t="str">
        <f>IF($E966="", "", _xlfn.XLOOKUP(C966, 'SLCC Student'!H:H, 'SLCC Student'!P:P, "Not Found", 0, 1))</f>
        <v/>
      </c>
      <c r="P966" s="5" t="str">
        <f>IFERROR(VLOOKUP($E966, 'SLCC Student'!$A:$Q, 10, FALSE), IF($E966="", "", "Not Admitted"))</f>
        <v/>
      </c>
      <c r="Q966" s="5" t="str">
        <f>IFERROR(VLOOKUP($E966,'SLCC Student'!$A:$Q,12,FALSE),IF($E966="","", "NotAdmitted"))</f>
        <v/>
      </c>
    </row>
    <row r="967" spans="1:17" x14ac:dyDescent="0.2">
      <c r="A967" s="5" t="str">
        <f>IFERROR(VLOOKUP($E967,'HS Info'!$A:$D,2,FALSE),IF($E967="","","Not in HS Info"))</f>
        <v/>
      </c>
      <c r="B967" s="6" t="str">
        <f>IFERROR(VLOOKUP($C967, 'SLCC Student'!$H:$R, 11, FALSE), IF($E967="", "",  "Not yet admitted"))</f>
        <v/>
      </c>
      <c r="C967" s="5" t="str">
        <f>IFERROR(VLOOKUP($E967,'SLCC Student'!$A:$R,8,FALSE), IF($E967="", "", "Not yet admitted"))</f>
        <v/>
      </c>
      <c r="D967" s="5" t="str">
        <f>IFERROR(VLOOKUP($E967, 'HS Info'!$A:$D, 3, FALSE), IF($E967="", "",  "Not in HS Info"))</f>
        <v/>
      </c>
      <c r="E967" t="str">
        <f>IF(ISBLANK('HS Info'!A966), "", 'HS Info'!A966)</f>
        <v/>
      </c>
      <c r="F967" s="5" t="str">
        <f>IFERROR(VLOOKUP($E967, 'HS Info'!$A:$D, 4, FALSE), IF($E967="", "", "Not in HS Info"))</f>
        <v/>
      </c>
      <c r="G967" t="str">
        <f>IF(_xlfn.MAXIFS(ACT!$K:$K, ACT!$B:$B, 'Vetting Master'!$C967)&gt;0, _xlfn.MAXIFS(ACT!$K:$K, ACT!$B:$B, 'Vetting Master'!$C967), IF($E967="", "", 0))</f>
        <v/>
      </c>
      <c r="H967" t="str">
        <f>IF(_xlfn.MAXIFS(ACT!$J:$J, ACT!$B:$B, 'Vetting Master'!$C967)&gt;0, _xlfn.MAXIFS(ACT!$J:$J, ACT!$B:$B, 'Vetting Master'!$C967), IF($E967="", "", 0))</f>
        <v/>
      </c>
      <c r="I967" t="str">
        <f>IF(_xlfn.MAXIFS('SLCC Placement'!K:K, 'SLCC Placement'!B:B, 'Vetting Master'!$C967)&gt;0, _xlfn.MAXIFS('SLCC Placement'!K:K, 'SLCC Placement'!B:B, 'Vetting Master'!$C967), IF($E967="", "", 0))</f>
        <v/>
      </c>
      <c r="J967" t="str">
        <f>IF(_xlfn.MAXIFS('SLCC Placement'!J:J, 'SLCC Placement'!B:B, 'Vetting Master'!$C967)&gt;0, _xlfn.MAXIFS('SLCC Placement'!J:J, 'SLCC Placement'!B:B, 'Vetting Master'!$C967), IF($E967="", "", 0))</f>
        <v/>
      </c>
      <c r="K967" s="5" t="str">
        <f>IFERROR(IF(AND(MATCH(C967,'AP Credit'!B:B,0)&gt;0, MATCH("ENGL 1010",'AP Credit'!J:J,0)&gt;0),"Yes","No"), IF($E967="", " ", "No"))</f>
        <v xml:space="preserve"> </v>
      </c>
      <c r="L967" s="11" t="str" cm="1">
        <f t="array" ref="L967">IF($E967="", "", _xlfn.IFNA(_xlfn.IFS( J967&gt;599,  "1210 - Verify C or Better",  AND(J967&gt;499, OR(I967&gt;13, G967&gt;17)), "1060 - Verify C or Better", AND( OR(G967&gt;17, I967&gt;13), OR(H967&gt;22, J967&gt;399)), "1050 - Verify C or Better", OR( H967&gt;21, J967&gt;299), "1010/1030/1040", OR( H967&gt;19, J967&gt;299), "1010/1030", OR( H967&gt;18, J967&gt;299), "1030"), "Verify C or better in Secondary Math 1,2,3"))</f>
        <v/>
      </c>
      <c r="M967" s="4" t="str">
        <f>IFERROR(VLOOKUP($E967, 'HS Info'!$A:$E, 5, FALSE), IF($E967="", "", "Not in HS Info"))</f>
        <v/>
      </c>
      <c r="N967" s="5" t="str">
        <f>IFERROR(VLOOKUP($C967,Holds!$C:$K, 2, FALSE), IF($E967="", "", 0))</f>
        <v/>
      </c>
      <c r="O967" s="7" t="str">
        <f>IF($E967="", "", _xlfn.XLOOKUP(C967, 'SLCC Student'!H:H, 'SLCC Student'!P:P, "Not Found", 0, 1))</f>
        <v/>
      </c>
      <c r="P967" s="5" t="str">
        <f>IFERROR(VLOOKUP($E967, 'SLCC Student'!$A:$Q, 10, FALSE), IF($E967="", "", "Not Admitted"))</f>
        <v/>
      </c>
      <c r="Q967" s="5" t="str">
        <f>IFERROR(VLOOKUP($E967,'SLCC Student'!$A:$Q,12,FALSE),IF($E967="","", "NotAdmitted"))</f>
        <v/>
      </c>
    </row>
    <row r="968" spans="1:17" x14ac:dyDescent="0.2">
      <c r="A968" s="5" t="str">
        <f>IFERROR(VLOOKUP($E968,'HS Info'!$A:$D,2,FALSE),IF($E968="","","Not in HS Info"))</f>
        <v/>
      </c>
      <c r="B968" s="6" t="str">
        <f>IFERROR(VLOOKUP($C968, 'SLCC Student'!$H:$R, 11, FALSE), IF($E968="", "",  "Not yet admitted"))</f>
        <v/>
      </c>
      <c r="C968" s="5" t="str">
        <f>IFERROR(VLOOKUP($E968,'SLCC Student'!$A:$R,8,FALSE), IF($E968="", "", "Not yet admitted"))</f>
        <v/>
      </c>
      <c r="D968" s="5" t="str">
        <f>IFERROR(VLOOKUP($E968, 'HS Info'!$A:$D, 3, FALSE), IF($E968="", "",  "Not in HS Info"))</f>
        <v/>
      </c>
      <c r="E968" t="str">
        <f>IF(ISBLANK('HS Info'!A967), "", 'HS Info'!A967)</f>
        <v/>
      </c>
      <c r="F968" s="5" t="str">
        <f>IFERROR(VLOOKUP($E968, 'HS Info'!$A:$D, 4, FALSE), IF($E968="", "", "Not in HS Info"))</f>
        <v/>
      </c>
      <c r="G968" t="str">
        <f>IF(_xlfn.MAXIFS(ACT!$K:$K, ACT!$B:$B, 'Vetting Master'!$C968)&gt;0, _xlfn.MAXIFS(ACT!$K:$K, ACT!$B:$B, 'Vetting Master'!$C968), IF($E968="", "", 0))</f>
        <v/>
      </c>
      <c r="H968" t="str">
        <f>IF(_xlfn.MAXIFS(ACT!$J:$J, ACT!$B:$B, 'Vetting Master'!$C968)&gt;0, _xlfn.MAXIFS(ACT!$J:$J, ACT!$B:$B, 'Vetting Master'!$C968), IF($E968="", "", 0))</f>
        <v/>
      </c>
      <c r="I968" t="str">
        <f>IF(_xlfn.MAXIFS('SLCC Placement'!K:K, 'SLCC Placement'!B:B, 'Vetting Master'!$C968)&gt;0, _xlfn.MAXIFS('SLCC Placement'!K:K, 'SLCC Placement'!B:B, 'Vetting Master'!$C968), IF($E968="", "", 0))</f>
        <v/>
      </c>
      <c r="J968" t="str">
        <f>IF(_xlfn.MAXIFS('SLCC Placement'!J:J, 'SLCC Placement'!B:B, 'Vetting Master'!$C968)&gt;0, _xlfn.MAXIFS('SLCC Placement'!J:J, 'SLCC Placement'!B:B, 'Vetting Master'!$C968), IF($E968="", "", 0))</f>
        <v/>
      </c>
      <c r="K968" s="5" t="str">
        <f>IFERROR(IF(AND(MATCH(C968,'AP Credit'!B:B,0)&gt;0, MATCH("ENGL 1010",'AP Credit'!J:J,0)&gt;0),"Yes","No"), IF($E968="", " ", "No"))</f>
        <v xml:space="preserve"> </v>
      </c>
      <c r="L968" s="11" t="str" cm="1">
        <f t="array" ref="L968">IF($E968="", "", _xlfn.IFNA(_xlfn.IFS( J968&gt;599,  "1210 - Verify C or Better",  AND(J968&gt;499, OR(I968&gt;13, G968&gt;17)), "1060 - Verify C or Better", AND( OR(G968&gt;17, I968&gt;13), OR(H968&gt;22, J968&gt;399)), "1050 - Verify C or Better", OR( H968&gt;21, J968&gt;299), "1010/1030/1040", OR( H968&gt;19, J968&gt;299), "1010/1030", OR( H968&gt;18, J968&gt;299), "1030"), "Verify C or better in Secondary Math 1,2,3"))</f>
        <v/>
      </c>
      <c r="M968" s="4" t="str">
        <f>IFERROR(VLOOKUP($E968, 'HS Info'!$A:$E, 5, FALSE), IF($E968="", "", "Not in HS Info"))</f>
        <v/>
      </c>
      <c r="N968" s="5" t="str">
        <f>IFERROR(VLOOKUP($C968,Holds!$C:$K, 2, FALSE), IF($E968="", "", 0))</f>
        <v/>
      </c>
      <c r="O968" s="7" t="str">
        <f>IF($E968="", "", _xlfn.XLOOKUP(C968, 'SLCC Student'!H:H, 'SLCC Student'!P:P, "Not Found", 0, 1))</f>
        <v/>
      </c>
      <c r="P968" s="5" t="str">
        <f>IFERROR(VLOOKUP($E968, 'SLCC Student'!$A:$Q, 10, FALSE), IF($E968="", "", "Not Admitted"))</f>
        <v/>
      </c>
      <c r="Q968" s="5" t="str">
        <f>IFERROR(VLOOKUP($E968,'SLCC Student'!$A:$Q,12,FALSE),IF($E968="","", "NotAdmitted"))</f>
        <v/>
      </c>
    </row>
    <row r="969" spans="1:17" x14ac:dyDescent="0.2">
      <c r="A969" s="5" t="str">
        <f>IFERROR(VLOOKUP($E969,'HS Info'!$A:$D,2,FALSE),IF($E969="","","Not in HS Info"))</f>
        <v/>
      </c>
      <c r="B969" s="6" t="str">
        <f>IFERROR(VLOOKUP($C969, 'SLCC Student'!$H:$R, 11, FALSE), IF($E969="", "",  "Not yet admitted"))</f>
        <v/>
      </c>
      <c r="C969" s="5" t="str">
        <f>IFERROR(VLOOKUP($E969,'SLCC Student'!$A:$R,8,FALSE), IF($E969="", "", "Not yet admitted"))</f>
        <v/>
      </c>
      <c r="D969" s="5" t="str">
        <f>IFERROR(VLOOKUP($E969, 'HS Info'!$A:$D, 3, FALSE), IF($E969="", "",  "Not in HS Info"))</f>
        <v/>
      </c>
      <c r="E969" t="str">
        <f>IF(ISBLANK('HS Info'!A968), "", 'HS Info'!A968)</f>
        <v/>
      </c>
      <c r="F969" s="5" t="str">
        <f>IFERROR(VLOOKUP($E969, 'HS Info'!$A:$D, 4, FALSE), IF($E969="", "", "Not in HS Info"))</f>
        <v/>
      </c>
      <c r="G969" t="str">
        <f>IF(_xlfn.MAXIFS(ACT!$K:$K, ACT!$B:$B, 'Vetting Master'!$C969)&gt;0, _xlfn.MAXIFS(ACT!$K:$K, ACT!$B:$B, 'Vetting Master'!$C969), IF($E969="", "", 0))</f>
        <v/>
      </c>
      <c r="H969" t="str">
        <f>IF(_xlfn.MAXIFS(ACT!$J:$J, ACT!$B:$B, 'Vetting Master'!$C969)&gt;0, _xlfn.MAXIFS(ACT!$J:$J, ACT!$B:$B, 'Vetting Master'!$C969), IF($E969="", "", 0))</f>
        <v/>
      </c>
      <c r="I969" t="str">
        <f>IF(_xlfn.MAXIFS('SLCC Placement'!K:K, 'SLCC Placement'!B:B, 'Vetting Master'!$C969)&gt;0, _xlfn.MAXIFS('SLCC Placement'!K:K, 'SLCC Placement'!B:B, 'Vetting Master'!$C969), IF($E969="", "", 0))</f>
        <v/>
      </c>
      <c r="J969" t="str">
        <f>IF(_xlfn.MAXIFS('SLCC Placement'!J:J, 'SLCC Placement'!B:B, 'Vetting Master'!$C969)&gt;0, _xlfn.MAXIFS('SLCC Placement'!J:J, 'SLCC Placement'!B:B, 'Vetting Master'!$C969), IF($E969="", "", 0))</f>
        <v/>
      </c>
      <c r="K969" s="5" t="str">
        <f>IFERROR(IF(AND(MATCH(C969,'AP Credit'!B:B,0)&gt;0, MATCH("ENGL 1010",'AP Credit'!J:J,0)&gt;0),"Yes","No"), IF($E969="", " ", "No"))</f>
        <v xml:space="preserve"> </v>
      </c>
      <c r="L969" s="11" t="str" cm="1">
        <f t="array" ref="L969">IF($E969="", "", _xlfn.IFNA(_xlfn.IFS( J969&gt;599,  "1210 - Verify C or Better",  AND(J969&gt;499, OR(I969&gt;13, G969&gt;17)), "1060 - Verify C or Better", AND( OR(G969&gt;17, I969&gt;13), OR(H969&gt;22, J969&gt;399)), "1050 - Verify C or Better", OR( H969&gt;21, J969&gt;299), "1010/1030/1040", OR( H969&gt;19, J969&gt;299), "1010/1030", OR( H969&gt;18, J969&gt;299), "1030"), "Verify C or better in Secondary Math 1,2,3"))</f>
        <v/>
      </c>
      <c r="M969" s="4" t="str">
        <f>IFERROR(VLOOKUP($E969, 'HS Info'!$A:$E, 5, FALSE), IF($E969="", "", "Not in HS Info"))</f>
        <v/>
      </c>
      <c r="N969" s="5" t="str">
        <f>IFERROR(VLOOKUP($C969,Holds!$C:$K, 2, FALSE), IF($E969="", "", 0))</f>
        <v/>
      </c>
      <c r="O969" s="7" t="str">
        <f>IF($E969="", "", _xlfn.XLOOKUP(C969, 'SLCC Student'!H:H, 'SLCC Student'!P:P, "Not Found", 0, 1))</f>
        <v/>
      </c>
      <c r="P969" s="5" t="str">
        <f>IFERROR(VLOOKUP($E969, 'SLCC Student'!$A:$Q, 10, FALSE), IF($E969="", "", "Not Admitted"))</f>
        <v/>
      </c>
      <c r="Q969" s="5" t="str">
        <f>IFERROR(VLOOKUP($E969,'SLCC Student'!$A:$Q,12,FALSE),IF($E969="","", "NotAdmitted"))</f>
        <v/>
      </c>
    </row>
    <row r="970" spans="1:17" x14ac:dyDescent="0.2">
      <c r="A970" s="5" t="str">
        <f>IFERROR(VLOOKUP($E970,'HS Info'!$A:$D,2,FALSE),IF($E970="","","Not in HS Info"))</f>
        <v/>
      </c>
      <c r="B970" s="6" t="str">
        <f>IFERROR(VLOOKUP($C970, 'SLCC Student'!$H:$R, 11, FALSE), IF($E970="", "",  "Not yet admitted"))</f>
        <v/>
      </c>
      <c r="C970" s="5" t="str">
        <f>IFERROR(VLOOKUP($E970,'SLCC Student'!$A:$R,8,FALSE), IF($E970="", "", "Not yet admitted"))</f>
        <v/>
      </c>
      <c r="D970" s="5" t="str">
        <f>IFERROR(VLOOKUP($E970, 'HS Info'!$A:$D, 3, FALSE), IF($E970="", "",  "Not in HS Info"))</f>
        <v/>
      </c>
      <c r="E970" t="str">
        <f>IF(ISBLANK('HS Info'!A969), "", 'HS Info'!A969)</f>
        <v/>
      </c>
      <c r="F970" s="5" t="str">
        <f>IFERROR(VLOOKUP($E970, 'HS Info'!$A:$D, 4, FALSE), IF($E970="", "", "Not in HS Info"))</f>
        <v/>
      </c>
      <c r="G970" t="str">
        <f>IF(_xlfn.MAXIFS(ACT!$K:$K, ACT!$B:$B, 'Vetting Master'!$C970)&gt;0, _xlfn.MAXIFS(ACT!$K:$K, ACT!$B:$B, 'Vetting Master'!$C970), IF($E970="", "", 0))</f>
        <v/>
      </c>
      <c r="H970" t="str">
        <f>IF(_xlfn.MAXIFS(ACT!$J:$J, ACT!$B:$B, 'Vetting Master'!$C970)&gt;0, _xlfn.MAXIFS(ACT!$J:$J, ACT!$B:$B, 'Vetting Master'!$C970), IF($E970="", "", 0))</f>
        <v/>
      </c>
      <c r="I970" t="str">
        <f>IF(_xlfn.MAXIFS('SLCC Placement'!K:K, 'SLCC Placement'!B:B, 'Vetting Master'!$C970)&gt;0, _xlfn.MAXIFS('SLCC Placement'!K:K, 'SLCC Placement'!B:B, 'Vetting Master'!$C970), IF($E970="", "", 0))</f>
        <v/>
      </c>
      <c r="J970" t="str">
        <f>IF(_xlfn.MAXIFS('SLCC Placement'!J:J, 'SLCC Placement'!B:B, 'Vetting Master'!$C970)&gt;0, _xlfn.MAXIFS('SLCC Placement'!J:J, 'SLCC Placement'!B:B, 'Vetting Master'!$C970), IF($E970="", "", 0))</f>
        <v/>
      </c>
      <c r="K970" s="5" t="str">
        <f>IFERROR(IF(AND(MATCH(C970,'AP Credit'!B:B,0)&gt;0, MATCH("ENGL 1010",'AP Credit'!J:J,0)&gt;0),"Yes","No"), IF($E970="", " ", "No"))</f>
        <v xml:space="preserve"> </v>
      </c>
      <c r="L970" s="11" t="str" cm="1">
        <f t="array" ref="L970">IF($E970="", "", _xlfn.IFNA(_xlfn.IFS( J970&gt;599,  "1210 - Verify C or Better",  AND(J970&gt;499, OR(I970&gt;13, G970&gt;17)), "1060 - Verify C or Better", AND( OR(G970&gt;17, I970&gt;13), OR(H970&gt;22, J970&gt;399)), "1050 - Verify C or Better", OR( H970&gt;21, J970&gt;299), "1010/1030/1040", OR( H970&gt;19, J970&gt;299), "1010/1030", OR( H970&gt;18, J970&gt;299), "1030"), "Verify C or better in Secondary Math 1,2,3"))</f>
        <v/>
      </c>
      <c r="M970" s="4" t="str">
        <f>IFERROR(VLOOKUP($E970, 'HS Info'!$A:$E, 5, FALSE), IF($E970="", "", "Not in HS Info"))</f>
        <v/>
      </c>
      <c r="N970" s="5" t="str">
        <f>IFERROR(VLOOKUP($C970,Holds!$C:$K, 2, FALSE), IF($E970="", "", 0))</f>
        <v/>
      </c>
      <c r="O970" s="7" t="str">
        <f>IF($E970="", "", _xlfn.XLOOKUP(C970, 'SLCC Student'!H:H, 'SLCC Student'!P:P, "Not Found", 0, 1))</f>
        <v/>
      </c>
      <c r="P970" s="5" t="str">
        <f>IFERROR(VLOOKUP($E970, 'SLCC Student'!$A:$Q, 10, FALSE), IF($E970="", "", "Not Admitted"))</f>
        <v/>
      </c>
      <c r="Q970" s="5" t="str">
        <f>IFERROR(VLOOKUP($E970,'SLCC Student'!$A:$Q,12,FALSE),IF($E970="","", "NotAdmitted"))</f>
        <v/>
      </c>
    </row>
    <row r="971" spans="1:17" x14ac:dyDescent="0.2">
      <c r="A971" s="5" t="str">
        <f>IFERROR(VLOOKUP($E971,'HS Info'!$A:$D,2,FALSE),IF($E971="","","Not in HS Info"))</f>
        <v/>
      </c>
      <c r="B971" s="6" t="str">
        <f>IFERROR(VLOOKUP($C971, 'SLCC Student'!$H:$R, 11, FALSE), IF($E971="", "",  "Not yet admitted"))</f>
        <v/>
      </c>
      <c r="C971" s="5" t="str">
        <f>IFERROR(VLOOKUP($E971,'SLCC Student'!$A:$R,8,FALSE), IF($E971="", "", "Not yet admitted"))</f>
        <v/>
      </c>
      <c r="D971" s="5" t="str">
        <f>IFERROR(VLOOKUP($E971, 'HS Info'!$A:$D, 3, FALSE), IF($E971="", "",  "Not in HS Info"))</f>
        <v/>
      </c>
      <c r="E971" t="str">
        <f>IF(ISBLANK('HS Info'!A970), "", 'HS Info'!A970)</f>
        <v/>
      </c>
      <c r="F971" s="5" t="str">
        <f>IFERROR(VLOOKUP($E971, 'HS Info'!$A:$D, 4, FALSE), IF($E971="", "", "Not in HS Info"))</f>
        <v/>
      </c>
      <c r="G971" t="str">
        <f>IF(_xlfn.MAXIFS(ACT!$K:$K, ACT!$B:$B, 'Vetting Master'!$C971)&gt;0, _xlfn.MAXIFS(ACT!$K:$K, ACT!$B:$B, 'Vetting Master'!$C971), IF($E971="", "", 0))</f>
        <v/>
      </c>
      <c r="H971" t="str">
        <f>IF(_xlfn.MAXIFS(ACT!$J:$J, ACT!$B:$B, 'Vetting Master'!$C971)&gt;0, _xlfn.MAXIFS(ACT!$J:$J, ACT!$B:$B, 'Vetting Master'!$C971), IF($E971="", "", 0))</f>
        <v/>
      </c>
      <c r="I971" t="str">
        <f>IF(_xlfn.MAXIFS('SLCC Placement'!K:K, 'SLCC Placement'!B:B, 'Vetting Master'!$C971)&gt;0, _xlfn.MAXIFS('SLCC Placement'!K:K, 'SLCC Placement'!B:B, 'Vetting Master'!$C971), IF($E971="", "", 0))</f>
        <v/>
      </c>
      <c r="J971" t="str">
        <f>IF(_xlfn.MAXIFS('SLCC Placement'!J:J, 'SLCC Placement'!B:B, 'Vetting Master'!$C971)&gt;0, _xlfn.MAXIFS('SLCC Placement'!J:J, 'SLCC Placement'!B:B, 'Vetting Master'!$C971), IF($E971="", "", 0))</f>
        <v/>
      </c>
      <c r="K971" s="5" t="str">
        <f>IFERROR(IF(AND(MATCH(C971,'AP Credit'!B:B,0)&gt;0, MATCH("ENGL 1010",'AP Credit'!J:J,0)&gt;0),"Yes","No"), IF($E971="", " ", "No"))</f>
        <v xml:space="preserve"> </v>
      </c>
      <c r="L971" s="11" t="str" cm="1">
        <f t="array" ref="L971">IF($E971="", "", _xlfn.IFNA(_xlfn.IFS( J971&gt;599,  "1210 - Verify C or Better",  AND(J971&gt;499, OR(I971&gt;13, G971&gt;17)), "1060 - Verify C or Better", AND( OR(G971&gt;17, I971&gt;13), OR(H971&gt;22, J971&gt;399)), "1050 - Verify C or Better", OR( H971&gt;21, J971&gt;299), "1010/1030/1040", OR( H971&gt;19, J971&gt;299), "1010/1030", OR( H971&gt;18, J971&gt;299), "1030"), "Verify C or better in Secondary Math 1,2,3"))</f>
        <v/>
      </c>
      <c r="M971" s="4" t="str">
        <f>IFERROR(VLOOKUP($E971, 'HS Info'!$A:$E, 5, FALSE), IF($E971="", "", "Not in HS Info"))</f>
        <v/>
      </c>
      <c r="N971" s="5" t="str">
        <f>IFERROR(VLOOKUP($C971,Holds!$C:$K, 2, FALSE), IF($E971="", "", 0))</f>
        <v/>
      </c>
      <c r="O971" s="7" t="str">
        <f>IF($E971="", "", _xlfn.XLOOKUP(C971, 'SLCC Student'!H:H, 'SLCC Student'!P:P, "Not Found", 0, 1))</f>
        <v/>
      </c>
      <c r="P971" s="5" t="str">
        <f>IFERROR(VLOOKUP($E971, 'SLCC Student'!$A:$Q, 10, FALSE), IF($E971="", "", "Not Admitted"))</f>
        <v/>
      </c>
      <c r="Q971" s="5" t="str">
        <f>IFERROR(VLOOKUP($E971,'SLCC Student'!$A:$Q,12,FALSE),IF($E971="","", "NotAdmitted"))</f>
        <v/>
      </c>
    </row>
    <row r="972" spans="1:17" x14ac:dyDescent="0.2">
      <c r="A972" s="5" t="str">
        <f>IFERROR(VLOOKUP($E972,'HS Info'!$A:$D,2,FALSE),IF($E972="","","Not in HS Info"))</f>
        <v/>
      </c>
      <c r="B972" s="6" t="str">
        <f>IFERROR(VLOOKUP($C972, 'SLCC Student'!$H:$R, 11, FALSE), IF($E972="", "",  "Not yet admitted"))</f>
        <v/>
      </c>
      <c r="C972" s="5" t="str">
        <f>IFERROR(VLOOKUP($E972,'SLCC Student'!$A:$R,8,FALSE), IF($E972="", "", "Not yet admitted"))</f>
        <v/>
      </c>
      <c r="D972" s="5" t="str">
        <f>IFERROR(VLOOKUP($E972, 'HS Info'!$A:$D, 3, FALSE), IF($E972="", "",  "Not in HS Info"))</f>
        <v/>
      </c>
      <c r="E972" t="str">
        <f>IF(ISBLANK('HS Info'!A971), "", 'HS Info'!A971)</f>
        <v/>
      </c>
      <c r="F972" s="5" t="str">
        <f>IFERROR(VLOOKUP($E972, 'HS Info'!$A:$D, 4, FALSE), IF($E972="", "", "Not in HS Info"))</f>
        <v/>
      </c>
      <c r="G972" t="str">
        <f>IF(_xlfn.MAXIFS(ACT!$K:$K, ACT!$B:$B, 'Vetting Master'!$C972)&gt;0, _xlfn.MAXIFS(ACT!$K:$K, ACT!$B:$B, 'Vetting Master'!$C972), IF($E972="", "", 0))</f>
        <v/>
      </c>
      <c r="H972" t="str">
        <f>IF(_xlfn.MAXIFS(ACT!$J:$J, ACT!$B:$B, 'Vetting Master'!$C972)&gt;0, _xlfn.MAXIFS(ACT!$J:$J, ACT!$B:$B, 'Vetting Master'!$C972), IF($E972="", "", 0))</f>
        <v/>
      </c>
      <c r="I972" t="str">
        <f>IF(_xlfn.MAXIFS('SLCC Placement'!K:K, 'SLCC Placement'!B:B, 'Vetting Master'!$C972)&gt;0, _xlfn.MAXIFS('SLCC Placement'!K:K, 'SLCC Placement'!B:B, 'Vetting Master'!$C972), IF($E972="", "", 0))</f>
        <v/>
      </c>
      <c r="J972" t="str">
        <f>IF(_xlfn.MAXIFS('SLCC Placement'!J:J, 'SLCC Placement'!B:B, 'Vetting Master'!$C972)&gt;0, _xlfn.MAXIFS('SLCC Placement'!J:J, 'SLCC Placement'!B:B, 'Vetting Master'!$C972), IF($E972="", "", 0))</f>
        <v/>
      </c>
      <c r="K972" s="5" t="str">
        <f>IFERROR(IF(AND(MATCH(C972,'AP Credit'!B:B,0)&gt;0, MATCH("ENGL 1010",'AP Credit'!J:J,0)&gt;0),"Yes","No"), IF($E972="", " ", "No"))</f>
        <v xml:space="preserve"> </v>
      </c>
      <c r="L972" s="11" t="str" cm="1">
        <f t="array" ref="L972">IF($E972="", "", _xlfn.IFNA(_xlfn.IFS( J972&gt;599,  "1210 - Verify C or Better",  AND(J972&gt;499, OR(I972&gt;13, G972&gt;17)), "1060 - Verify C or Better", AND( OR(G972&gt;17, I972&gt;13), OR(H972&gt;22, J972&gt;399)), "1050 - Verify C or Better", OR( H972&gt;21, J972&gt;299), "1010/1030/1040", OR( H972&gt;19, J972&gt;299), "1010/1030", OR( H972&gt;18, J972&gt;299), "1030"), "Verify C or better in Secondary Math 1,2,3"))</f>
        <v/>
      </c>
      <c r="M972" s="4" t="str">
        <f>IFERROR(VLOOKUP($E972, 'HS Info'!$A:$E, 5, FALSE), IF($E972="", "", "Not in HS Info"))</f>
        <v/>
      </c>
      <c r="N972" s="5" t="str">
        <f>IFERROR(VLOOKUP($C972,Holds!$C:$K, 2, FALSE), IF($E972="", "", 0))</f>
        <v/>
      </c>
      <c r="O972" s="7" t="str">
        <f>IF($E972="", "", _xlfn.XLOOKUP(C972, 'SLCC Student'!H:H, 'SLCC Student'!P:P, "Not Found", 0, 1))</f>
        <v/>
      </c>
      <c r="P972" s="5" t="str">
        <f>IFERROR(VLOOKUP($E972, 'SLCC Student'!$A:$Q, 10, FALSE), IF($E972="", "", "Not Admitted"))</f>
        <v/>
      </c>
      <c r="Q972" s="5" t="str">
        <f>IFERROR(VLOOKUP($E972,'SLCC Student'!$A:$Q,12,FALSE),IF($E972="","", "NotAdmitted"))</f>
        <v/>
      </c>
    </row>
    <row r="973" spans="1:17" x14ac:dyDescent="0.2">
      <c r="A973" s="5" t="str">
        <f>IFERROR(VLOOKUP($E973,'HS Info'!$A:$D,2,FALSE),IF($E973="","","Not in HS Info"))</f>
        <v/>
      </c>
      <c r="B973" s="6" t="str">
        <f>IFERROR(VLOOKUP($C973, 'SLCC Student'!$H:$R, 11, FALSE), IF($E973="", "",  "Not yet admitted"))</f>
        <v/>
      </c>
      <c r="C973" s="5" t="str">
        <f>IFERROR(VLOOKUP($E973,'SLCC Student'!$A:$R,8,FALSE), IF($E973="", "", "Not yet admitted"))</f>
        <v/>
      </c>
      <c r="D973" s="5" t="str">
        <f>IFERROR(VLOOKUP($E973, 'HS Info'!$A:$D, 3, FALSE), IF($E973="", "",  "Not in HS Info"))</f>
        <v/>
      </c>
      <c r="E973" t="str">
        <f>IF(ISBLANK('HS Info'!A972), "", 'HS Info'!A972)</f>
        <v/>
      </c>
      <c r="F973" s="5" t="str">
        <f>IFERROR(VLOOKUP($E973, 'HS Info'!$A:$D, 4, FALSE), IF($E973="", "", "Not in HS Info"))</f>
        <v/>
      </c>
      <c r="G973" t="str">
        <f>IF(_xlfn.MAXIFS(ACT!$K:$K, ACT!$B:$B, 'Vetting Master'!$C973)&gt;0, _xlfn.MAXIFS(ACT!$K:$K, ACT!$B:$B, 'Vetting Master'!$C973), IF($E973="", "", 0))</f>
        <v/>
      </c>
      <c r="H973" t="str">
        <f>IF(_xlfn.MAXIFS(ACT!$J:$J, ACT!$B:$B, 'Vetting Master'!$C973)&gt;0, _xlfn.MAXIFS(ACT!$J:$J, ACT!$B:$B, 'Vetting Master'!$C973), IF($E973="", "", 0))</f>
        <v/>
      </c>
      <c r="I973" t="str">
        <f>IF(_xlfn.MAXIFS('SLCC Placement'!K:K, 'SLCC Placement'!B:B, 'Vetting Master'!$C973)&gt;0, _xlfn.MAXIFS('SLCC Placement'!K:K, 'SLCC Placement'!B:B, 'Vetting Master'!$C973), IF($E973="", "", 0))</f>
        <v/>
      </c>
      <c r="J973" t="str">
        <f>IF(_xlfn.MAXIFS('SLCC Placement'!J:J, 'SLCC Placement'!B:B, 'Vetting Master'!$C973)&gt;0, _xlfn.MAXIFS('SLCC Placement'!J:J, 'SLCC Placement'!B:B, 'Vetting Master'!$C973), IF($E973="", "", 0))</f>
        <v/>
      </c>
      <c r="K973" s="5" t="str">
        <f>IFERROR(IF(AND(MATCH(C973,'AP Credit'!B:B,0)&gt;0, MATCH("ENGL 1010",'AP Credit'!J:J,0)&gt;0),"Yes","No"), IF($E973="", " ", "No"))</f>
        <v xml:space="preserve"> </v>
      </c>
      <c r="L973" s="11" t="str" cm="1">
        <f t="array" ref="L973">IF($E973="", "", _xlfn.IFNA(_xlfn.IFS( J973&gt;599,  "1210 - Verify C or Better",  AND(J973&gt;499, OR(I973&gt;13, G973&gt;17)), "1060 - Verify C or Better", AND( OR(G973&gt;17, I973&gt;13), OR(H973&gt;22, J973&gt;399)), "1050 - Verify C or Better", OR( H973&gt;21, J973&gt;299), "1010/1030/1040", OR( H973&gt;19, J973&gt;299), "1010/1030", OR( H973&gt;18, J973&gt;299), "1030"), "Verify C or better in Secondary Math 1,2,3"))</f>
        <v/>
      </c>
      <c r="M973" s="4" t="str">
        <f>IFERROR(VLOOKUP($E973, 'HS Info'!$A:$E, 5, FALSE), IF($E973="", "", "Not in HS Info"))</f>
        <v/>
      </c>
      <c r="N973" s="5" t="str">
        <f>IFERROR(VLOOKUP($C973,Holds!$C:$K, 2, FALSE), IF($E973="", "", 0))</f>
        <v/>
      </c>
      <c r="O973" s="7" t="str">
        <f>IF($E973="", "", _xlfn.XLOOKUP(C973, 'SLCC Student'!H:H, 'SLCC Student'!P:P, "Not Found", 0, 1))</f>
        <v/>
      </c>
      <c r="P973" s="5" t="str">
        <f>IFERROR(VLOOKUP($E973, 'SLCC Student'!$A:$Q, 10, FALSE), IF($E973="", "", "Not Admitted"))</f>
        <v/>
      </c>
      <c r="Q973" s="5" t="str">
        <f>IFERROR(VLOOKUP($E973,'SLCC Student'!$A:$Q,12,FALSE),IF($E973="","", "NotAdmitted"))</f>
        <v/>
      </c>
    </row>
    <row r="974" spans="1:17" x14ac:dyDescent="0.2">
      <c r="A974" s="5" t="str">
        <f>IFERROR(VLOOKUP($E974,'HS Info'!$A:$D,2,FALSE),IF($E974="","","Not in HS Info"))</f>
        <v/>
      </c>
      <c r="B974" s="6" t="str">
        <f>IFERROR(VLOOKUP($C974, 'SLCC Student'!$H:$R, 11, FALSE), IF($E974="", "",  "Not yet admitted"))</f>
        <v/>
      </c>
      <c r="C974" s="5" t="str">
        <f>IFERROR(VLOOKUP($E974,'SLCC Student'!$A:$R,8,FALSE), IF($E974="", "", "Not yet admitted"))</f>
        <v/>
      </c>
      <c r="D974" s="5" t="str">
        <f>IFERROR(VLOOKUP($E974, 'HS Info'!$A:$D, 3, FALSE), IF($E974="", "",  "Not in HS Info"))</f>
        <v/>
      </c>
      <c r="E974" t="str">
        <f>IF(ISBLANK('HS Info'!A973), "", 'HS Info'!A973)</f>
        <v/>
      </c>
      <c r="F974" s="5" t="str">
        <f>IFERROR(VLOOKUP($E974, 'HS Info'!$A:$D, 4, FALSE), IF($E974="", "", "Not in HS Info"))</f>
        <v/>
      </c>
      <c r="G974" t="str">
        <f>IF(_xlfn.MAXIFS(ACT!$K:$K, ACT!$B:$B, 'Vetting Master'!$C974)&gt;0, _xlfn.MAXIFS(ACT!$K:$K, ACT!$B:$B, 'Vetting Master'!$C974), IF($E974="", "", 0))</f>
        <v/>
      </c>
      <c r="H974" t="str">
        <f>IF(_xlfn.MAXIFS(ACT!$J:$J, ACT!$B:$B, 'Vetting Master'!$C974)&gt;0, _xlfn.MAXIFS(ACT!$J:$J, ACT!$B:$B, 'Vetting Master'!$C974), IF($E974="", "", 0))</f>
        <v/>
      </c>
      <c r="I974" t="str">
        <f>IF(_xlfn.MAXIFS('SLCC Placement'!K:K, 'SLCC Placement'!B:B, 'Vetting Master'!$C974)&gt;0, _xlfn.MAXIFS('SLCC Placement'!K:K, 'SLCC Placement'!B:B, 'Vetting Master'!$C974), IF($E974="", "", 0))</f>
        <v/>
      </c>
      <c r="J974" t="str">
        <f>IF(_xlfn.MAXIFS('SLCC Placement'!J:J, 'SLCC Placement'!B:B, 'Vetting Master'!$C974)&gt;0, _xlfn.MAXIFS('SLCC Placement'!J:J, 'SLCC Placement'!B:B, 'Vetting Master'!$C974), IF($E974="", "", 0))</f>
        <v/>
      </c>
      <c r="K974" s="5" t="str">
        <f>IFERROR(IF(AND(MATCH(C974,'AP Credit'!B:B,0)&gt;0, MATCH("ENGL 1010",'AP Credit'!J:J,0)&gt;0),"Yes","No"), IF($E974="", " ", "No"))</f>
        <v xml:space="preserve"> </v>
      </c>
      <c r="L974" s="11" t="str" cm="1">
        <f t="array" ref="L974">IF($E974="", "", _xlfn.IFNA(_xlfn.IFS( J974&gt;599,  "1210 - Verify C or Better",  AND(J974&gt;499, OR(I974&gt;13, G974&gt;17)), "1060 - Verify C or Better", AND( OR(G974&gt;17, I974&gt;13), OR(H974&gt;22, J974&gt;399)), "1050 - Verify C or Better", OR( H974&gt;21, J974&gt;299), "1010/1030/1040", OR( H974&gt;19, J974&gt;299), "1010/1030", OR( H974&gt;18, J974&gt;299), "1030"), "Verify C or better in Secondary Math 1,2,3"))</f>
        <v/>
      </c>
      <c r="M974" s="4" t="str">
        <f>IFERROR(VLOOKUP($E974, 'HS Info'!$A:$E, 5, FALSE), IF($E974="", "", "Not in HS Info"))</f>
        <v/>
      </c>
      <c r="N974" s="5" t="str">
        <f>IFERROR(VLOOKUP($C974,Holds!$C:$K, 2, FALSE), IF($E974="", "", 0))</f>
        <v/>
      </c>
      <c r="O974" s="7" t="str">
        <f>IF($E974="", "", _xlfn.XLOOKUP(C974, 'SLCC Student'!H:H, 'SLCC Student'!P:P, "Not Found", 0, 1))</f>
        <v/>
      </c>
      <c r="P974" s="5" t="str">
        <f>IFERROR(VLOOKUP($E974, 'SLCC Student'!$A:$Q, 10, FALSE), IF($E974="", "", "Not Admitted"))</f>
        <v/>
      </c>
      <c r="Q974" s="5" t="str">
        <f>IFERROR(VLOOKUP($E974,'SLCC Student'!$A:$Q,12,FALSE),IF($E974="","", "NotAdmitted"))</f>
        <v/>
      </c>
    </row>
    <row r="975" spans="1:17" x14ac:dyDescent="0.2">
      <c r="A975" s="5" t="str">
        <f>IFERROR(VLOOKUP($E975,'HS Info'!$A:$D,2,FALSE),IF($E975="","","Not in HS Info"))</f>
        <v/>
      </c>
      <c r="B975" s="6" t="str">
        <f>IFERROR(VLOOKUP($C975, 'SLCC Student'!$H:$R, 11, FALSE), IF($E975="", "",  "Not yet admitted"))</f>
        <v/>
      </c>
      <c r="C975" s="5" t="str">
        <f>IFERROR(VLOOKUP($E975,'SLCC Student'!$A:$R,8,FALSE), IF($E975="", "", "Not yet admitted"))</f>
        <v/>
      </c>
      <c r="D975" s="5" t="str">
        <f>IFERROR(VLOOKUP($E975, 'HS Info'!$A:$D, 3, FALSE), IF($E975="", "",  "Not in HS Info"))</f>
        <v/>
      </c>
      <c r="E975" t="str">
        <f>IF(ISBLANK('HS Info'!A974), "", 'HS Info'!A974)</f>
        <v/>
      </c>
      <c r="F975" s="5" t="str">
        <f>IFERROR(VLOOKUP($E975, 'HS Info'!$A:$D, 4, FALSE), IF($E975="", "", "Not in HS Info"))</f>
        <v/>
      </c>
      <c r="G975" t="str">
        <f>IF(_xlfn.MAXIFS(ACT!$K:$K, ACT!$B:$B, 'Vetting Master'!$C975)&gt;0, _xlfn.MAXIFS(ACT!$K:$K, ACT!$B:$B, 'Vetting Master'!$C975), IF($E975="", "", 0))</f>
        <v/>
      </c>
      <c r="H975" t="str">
        <f>IF(_xlfn.MAXIFS(ACT!$J:$J, ACT!$B:$B, 'Vetting Master'!$C975)&gt;0, _xlfn.MAXIFS(ACT!$J:$J, ACT!$B:$B, 'Vetting Master'!$C975), IF($E975="", "", 0))</f>
        <v/>
      </c>
      <c r="I975" t="str">
        <f>IF(_xlfn.MAXIFS('SLCC Placement'!K:K, 'SLCC Placement'!B:B, 'Vetting Master'!$C975)&gt;0, _xlfn.MAXIFS('SLCC Placement'!K:K, 'SLCC Placement'!B:B, 'Vetting Master'!$C975), IF($E975="", "", 0))</f>
        <v/>
      </c>
      <c r="J975" t="str">
        <f>IF(_xlfn.MAXIFS('SLCC Placement'!J:J, 'SLCC Placement'!B:B, 'Vetting Master'!$C975)&gt;0, _xlfn.MAXIFS('SLCC Placement'!J:J, 'SLCC Placement'!B:B, 'Vetting Master'!$C975), IF($E975="", "", 0))</f>
        <v/>
      </c>
      <c r="K975" s="5" t="str">
        <f>IFERROR(IF(AND(MATCH(C975,'AP Credit'!B:B,0)&gt;0, MATCH("ENGL 1010",'AP Credit'!J:J,0)&gt;0),"Yes","No"), IF($E975="", " ", "No"))</f>
        <v xml:space="preserve"> </v>
      </c>
      <c r="L975" s="11" t="str" cm="1">
        <f t="array" ref="L975">IF($E975="", "", _xlfn.IFNA(_xlfn.IFS( J975&gt;599,  "1210 - Verify C or Better",  AND(J975&gt;499, OR(I975&gt;13, G975&gt;17)), "1060 - Verify C or Better", AND( OR(G975&gt;17, I975&gt;13), OR(H975&gt;22, J975&gt;399)), "1050 - Verify C or Better", OR( H975&gt;21, J975&gt;299), "1010/1030/1040", OR( H975&gt;19, J975&gt;299), "1010/1030", OR( H975&gt;18, J975&gt;299), "1030"), "Verify C or better in Secondary Math 1,2,3"))</f>
        <v/>
      </c>
      <c r="M975" s="4" t="str">
        <f>IFERROR(VLOOKUP($E975, 'HS Info'!$A:$E, 5, FALSE), IF($E975="", "", "Not in HS Info"))</f>
        <v/>
      </c>
      <c r="N975" s="5" t="str">
        <f>IFERROR(VLOOKUP($C975,Holds!$C:$K, 2, FALSE), IF($E975="", "", 0))</f>
        <v/>
      </c>
      <c r="O975" s="7" t="str">
        <f>IF($E975="", "", _xlfn.XLOOKUP(C975, 'SLCC Student'!H:H, 'SLCC Student'!P:P, "Not Found", 0, 1))</f>
        <v/>
      </c>
      <c r="P975" s="5" t="str">
        <f>IFERROR(VLOOKUP($E975, 'SLCC Student'!$A:$Q, 10, FALSE), IF($E975="", "", "Not Admitted"))</f>
        <v/>
      </c>
      <c r="Q975" s="5" t="str">
        <f>IFERROR(VLOOKUP($E975,'SLCC Student'!$A:$Q,12,FALSE),IF($E975="","", "NotAdmitted"))</f>
        <v/>
      </c>
    </row>
    <row r="976" spans="1:17" x14ac:dyDescent="0.2">
      <c r="A976" s="5" t="str">
        <f>IFERROR(VLOOKUP($E976,'HS Info'!$A:$D,2,FALSE),IF($E976="","","Not in HS Info"))</f>
        <v/>
      </c>
      <c r="B976" s="6" t="str">
        <f>IFERROR(VLOOKUP($C976, 'SLCC Student'!$H:$R, 11, FALSE), IF($E976="", "",  "Not yet admitted"))</f>
        <v/>
      </c>
      <c r="C976" s="5" t="str">
        <f>IFERROR(VLOOKUP($E976,'SLCC Student'!$A:$R,8,FALSE), IF($E976="", "", "Not yet admitted"))</f>
        <v/>
      </c>
      <c r="D976" s="5" t="str">
        <f>IFERROR(VLOOKUP($E976, 'HS Info'!$A:$D, 3, FALSE), IF($E976="", "",  "Not in HS Info"))</f>
        <v/>
      </c>
      <c r="E976" t="str">
        <f>IF(ISBLANK('HS Info'!A975), "", 'HS Info'!A975)</f>
        <v/>
      </c>
      <c r="F976" s="5" t="str">
        <f>IFERROR(VLOOKUP($E976, 'HS Info'!$A:$D, 4, FALSE), IF($E976="", "", "Not in HS Info"))</f>
        <v/>
      </c>
      <c r="G976" t="str">
        <f>IF(_xlfn.MAXIFS(ACT!$K:$K, ACT!$B:$B, 'Vetting Master'!$C976)&gt;0, _xlfn.MAXIFS(ACT!$K:$K, ACT!$B:$B, 'Vetting Master'!$C976), IF($E976="", "", 0))</f>
        <v/>
      </c>
      <c r="H976" t="str">
        <f>IF(_xlfn.MAXIFS(ACT!$J:$J, ACT!$B:$B, 'Vetting Master'!$C976)&gt;0, _xlfn.MAXIFS(ACT!$J:$J, ACT!$B:$B, 'Vetting Master'!$C976), IF($E976="", "", 0))</f>
        <v/>
      </c>
      <c r="I976" t="str">
        <f>IF(_xlfn.MAXIFS('SLCC Placement'!K:K, 'SLCC Placement'!B:B, 'Vetting Master'!$C976)&gt;0, _xlfn.MAXIFS('SLCC Placement'!K:K, 'SLCC Placement'!B:B, 'Vetting Master'!$C976), IF($E976="", "", 0))</f>
        <v/>
      </c>
      <c r="J976" t="str">
        <f>IF(_xlfn.MAXIFS('SLCC Placement'!J:J, 'SLCC Placement'!B:B, 'Vetting Master'!$C976)&gt;0, _xlfn.MAXIFS('SLCC Placement'!J:J, 'SLCC Placement'!B:B, 'Vetting Master'!$C976), IF($E976="", "", 0))</f>
        <v/>
      </c>
      <c r="K976" s="5" t="str">
        <f>IFERROR(IF(AND(MATCH(C976,'AP Credit'!B:B,0)&gt;0, MATCH("ENGL 1010",'AP Credit'!J:J,0)&gt;0),"Yes","No"), IF($E976="", " ", "No"))</f>
        <v xml:space="preserve"> </v>
      </c>
      <c r="L976" s="11" t="str" cm="1">
        <f t="array" ref="L976">IF($E976="", "", _xlfn.IFNA(_xlfn.IFS( J976&gt;599,  "1210 - Verify C or Better",  AND(J976&gt;499, OR(I976&gt;13, G976&gt;17)), "1060 - Verify C or Better", AND( OR(G976&gt;17, I976&gt;13), OR(H976&gt;22, J976&gt;399)), "1050 - Verify C or Better", OR( H976&gt;21, J976&gt;299), "1010/1030/1040", OR( H976&gt;19, J976&gt;299), "1010/1030", OR( H976&gt;18, J976&gt;299), "1030"), "Verify C or better in Secondary Math 1,2,3"))</f>
        <v/>
      </c>
      <c r="M976" s="4" t="str">
        <f>IFERROR(VLOOKUP($E976, 'HS Info'!$A:$E, 5, FALSE), IF($E976="", "", "Not in HS Info"))</f>
        <v/>
      </c>
      <c r="N976" s="5" t="str">
        <f>IFERROR(VLOOKUP($C976,Holds!$C:$K, 2, FALSE), IF($E976="", "", 0))</f>
        <v/>
      </c>
      <c r="O976" s="7" t="str">
        <f>IF($E976="", "", _xlfn.XLOOKUP(C976, 'SLCC Student'!H:H, 'SLCC Student'!P:P, "Not Found", 0, 1))</f>
        <v/>
      </c>
      <c r="P976" s="5" t="str">
        <f>IFERROR(VLOOKUP($E976, 'SLCC Student'!$A:$Q, 10, FALSE), IF($E976="", "", "Not Admitted"))</f>
        <v/>
      </c>
      <c r="Q976" s="5" t="str">
        <f>IFERROR(VLOOKUP($E976,'SLCC Student'!$A:$Q,12,FALSE),IF($E976="","", "NotAdmitted"))</f>
        <v/>
      </c>
    </row>
    <row r="977" spans="1:17" x14ac:dyDescent="0.2">
      <c r="A977" s="5" t="str">
        <f>IFERROR(VLOOKUP($E977,'HS Info'!$A:$D,2,FALSE),IF($E977="","","Not in HS Info"))</f>
        <v/>
      </c>
      <c r="B977" s="6" t="str">
        <f>IFERROR(VLOOKUP($C977, 'SLCC Student'!$H:$R, 11, FALSE), IF($E977="", "",  "Not yet admitted"))</f>
        <v/>
      </c>
      <c r="C977" s="5" t="str">
        <f>IFERROR(VLOOKUP($E977,'SLCC Student'!$A:$R,8,FALSE), IF($E977="", "", "Not yet admitted"))</f>
        <v/>
      </c>
      <c r="D977" s="5" t="str">
        <f>IFERROR(VLOOKUP($E977, 'HS Info'!$A:$D, 3, FALSE), IF($E977="", "",  "Not in HS Info"))</f>
        <v/>
      </c>
      <c r="E977" t="str">
        <f>IF(ISBLANK('HS Info'!A976), "", 'HS Info'!A976)</f>
        <v/>
      </c>
      <c r="F977" s="5" t="str">
        <f>IFERROR(VLOOKUP($E977, 'HS Info'!$A:$D, 4, FALSE), IF($E977="", "", "Not in HS Info"))</f>
        <v/>
      </c>
      <c r="G977" t="str">
        <f>IF(_xlfn.MAXIFS(ACT!$K:$K, ACT!$B:$B, 'Vetting Master'!$C977)&gt;0, _xlfn.MAXIFS(ACT!$K:$K, ACT!$B:$B, 'Vetting Master'!$C977), IF($E977="", "", 0))</f>
        <v/>
      </c>
      <c r="H977" t="str">
        <f>IF(_xlfn.MAXIFS(ACT!$J:$J, ACT!$B:$B, 'Vetting Master'!$C977)&gt;0, _xlfn.MAXIFS(ACT!$J:$J, ACT!$B:$B, 'Vetting Master'!$C977), IF($E977="", "", 0))</f>
        <v/>
      </c>
      <c r="I977" t="str">
        <f>IF(_xlfn.MAXIFS('SLCC Placement'!K:K, 'SLCC Placement'!B:B, 'Vetting Master'!$C977)&gt;0, _xlfn.MAXIFS('SLCC Placement'!K:K, 'SLCC Placement'!B:B, 'Vetting Master'!$C977), IF($E977="", "", 0))</f>
        <v/>
      </c>
      <c r="J977" t="str">
        <f>IF(_xlfn.MAXIFS('SLCC Placement'!J:J, 'SLCC Placement'!B:B, 'Vetting Master'!$C977)&gt;0, _xlfn.MAXIFS('SLCC Placement'!J:J, 'SLCC Placement'!B:B, 'Vetting Master'!$C977), IF($E977="", "", 0))</f>
        <v/>
      </c>
      <c r="K977" s="5" t="str">
        <f>IFERROR(IF(AND(MATCH(C977,'AP Credit'!B:B,0)&gt;0, MATCH("ENGL 1010",'AP Credit'!J:J,0)&gt;0),"Yes","No"), IF($E977="", " ", "No"))</f>
        <v xml:space="preserve"> </v>
      </c>
      <c r="L977" s="11" t="str" cm="1">
        <f t="array" ref="L977">IF($E977="", "", _xlfn.IFNA(_xlfn.IFS( J977&gt;599,  "1210 - Verify C or Better",  AND(J977&gt;499, OR(I977&gt;13, G977&gt;17)), "1060 - Verify C or Better", AND( OR(G977&gt;17, I977&gt;13), OR(H977&gt;22, J977&gt;399)), "1050 - Verify C or Better", OR( H977&gt;21, J977&gt;299), "1010/1030/1040", OR( H977&gt;19, J977&gt;299), "1010/1030", OR( H977&gt;18, J977&gt;299), "1030"), "Verify C or better in Secondary Math 1,2,3"))</f>
        <v/>
      </c>
      <c r="M977" s="4" t="str">
        <f>IFERROR(VLOOKUP($E977, 'HS Info'!$A:$E, 5, FALSE), IF($E977="", "", "Not in HS Info"))</f>
        <v/>
      </c>
      <c r="N977" s="5" t="str">
        <f>IFERROR(VLOOKUP($C977,Holds!$C:$K, 2, FALSE), IF($E977="", "", 0))</f>
        <v/>
      </c>
      <c r="O977" s="7" t="str">
        <f>IF($E977="", "", _xlfn.XLOOKUP(C977, 'SLCC Student'!H:H, 'SLCC Student'!P:P, "Not Found", 0, 1))</f>
        <v/>
      </c>
      <c r="P977" s="5" t="str">
        <f>IFERROR(VLOOKUP($E977, 'SLCC Student'!$A:$Q, 10, FALSE), IF($E977="", "", "Not Admitted"))</f>
        <v/>
      </c>
      <c r="Q977" s="5" t="str">
        <f>IFERROR(VLOOKUP($E977,'SLCC Student'!$A:$Q,12,FALSE),IF($E977="","", "NotAdmitted"))</f>
        <v/>
      </c>
    </row>
    <row r="978" spans="1:17" x14ac:dyDescent="0.2">
      <c r="A978" s="5" t="str">
        <f>IFERROR(VLOOKUP($E978,'HS Info'!$A:$D,2,FALSE),IF($E978="","","Not in HS Info"))</f>
        <v/>
      </c>
      <c r="B978" s="6" t="str">
        <f>IFERROR(VLOOKUP($C978, 'SLCC Student'!$H:$R, 11, FALSE), IF($E978="", "",  "Not yet admitted"))</f>
        <v/>
      </c>
      <c r="C978" s="5" t="str">
        <f>IFERROR(VLOOKUP($E978,'SLCC Student'!$A:$R,8,FALSE), IF($E978="", "", "Not yet admitted"))</f>
        <v/>
      </c>
      <c r="D978" s="5" t="str">
        <f>IFERROR(VLOOKUP($E978, 'HS Info'!$A:$D, 3, FALSE), IF($E978="", "",  "Not in HS Info"))</f>
        <v/>
      </c>
      <c r="E978" t="str">
        <f>IF(ISBLANK('HS Info'!A977), "", 'HS Info'!A977)</f>
        <v/>
      </c>
      <c r="F978" s="5" t="str">
        <f>IFERROR(VLOOKUP($E978, 'HS Info'!$A:$D, 4, FALSE), IF($E978="", "", "Not in HS Info"))</f>
        <v/>
      </c>
      <c r="G978" t="str">
        <f>IF(_xlfn.MAXIFS(ACT!$K:$K, ACT!$B:$B, 'Vetting Master'!$C978)&gt;0, _xlfn.MAXIFS(ACT!$K:$K, ACT!$B:$B, 'Vetting Master'!$C978), IF($E978="", "", 0))</f>
        <v/>
      </c>
      <c r="H978" t="str">
        <f>IF(_xlfn.MAXIFS(ACT!$J:$J, ACT!$B:$B, 'Vetting Master'!$C978)&gt;0, _xlfn.MAXIFS(ACT!$J:$J, ACT!$B:$B, 'Vetting Master'!$C978), IF($E978="", "", 0))</f>
        <v/>
      </c>
      <c r="I978" t="str">
        <f>IF(_xlfn.MAXIFS('SLCC Placement'!K:K, 'SLCC Placement'!B:B, 'Vetting Master'!$C978)&gt;0, _xlfn.MAXIFS('SLCC Placement'!K:K, 'SLCC Placement'!B:B, 'Vetting Master'!$C978), IF($E978="", "", 0))</f>
        <v/>
      </c>
      <c r="J978" t="str">
        <f>IF(_xlfn.MAXIFS('SLCC Placement'!J:J, 'SLCC Placement'!B:B, 'Vetting Master'!$C978)&gt;0, _xlfn.MAXIFS('SLCC Placement'!J:J, 'SLCC Placement'!B:B, 'Vetting Master'!$C978), IF($E978="", "", 0))</f>
        <v/>
      </c>
      <c r="K978" s="5" t="str">
        <f>IFERROR(IF(AND(MATCH(C978,'AP Credit'!B:B,0)&gt;0, MATCH("ENGL 1010",'AP Credit'!J:J,0)&gt;0),"Yes","No"), IF($E978="", " ", "No"))</f>
        <v xml:space="preserve"> </v>
      </c>
      <c r="L978" s="11" t="str" cm="1">
        <f t="array" ref="L978">IF($E978="", "", _xlfn.IFNA(_xlfn.IFS( J978&gt;599,  "1210 - Verify C or Better",  AND(J978&gt;499, OR(I978&gt;13, G978&gt;17)), "1060 - Verify C or Better", AND( OR(G978&gt;17, I978&gt;13), OR(H978&gt;22, J978&gt;399)), "1050 - Verify C or Better", OR( H978&gt;21, J978&gt;299), "1010/1030/1040", OR( H978&gt;19, J978&gt;299), "1010/1030", OR( H978&gt;18, J978&gt;299), "1030"), "Verify C or better in Secondary Math 1,2,3"))</f>
        <v/>
      </c>
      <c r="M978" s="4" t="str">
        <f>IFERROR(VLOOKUP($E978, 'HS Info'!$A:$E, 5, FALSE), IF($E978="", "", "Not in HS Info"))</f>
        <v/>
      </c>
      <c r="N978" s="5" t="str">
        <f>IFERROR(VLOOKUP($C978,Holds!$C:$K, 2, FALSE), IF($E978="", "", 0))</f>
        <v/>
      </c>
      <c r="O978" s="7" t="str">
        <f>IF($E978="", "", _xlfn.XLOOKUP(C978, 'SLCC Student'!H:H, 'SLCC Student'!P:P, "Not Found", 0, 1))</f>
        <v/>
      </c>
      <c r="P978" s="5" t="str">
        <f>IFERROR(VLOOKUP($E978, 'SLCC Student'!$A:$Q, 10, FALSE), IF($E978="", "", "Not Admitted"))</f>
        <v/>
      </c>
      <c r="Q978" s="5" t="str">
        <f>IFERROR(VLOOKUP($E978,'SLCC Student'!$A:$Q,12,FALSE),IF($E978="","", "NotAdmitted"))</f>
        <v/>
      </c>
    </row>
    <row r="979" spans="1:17" x14ac:dyDescent="0.2">
      <c r="A979" s="5" t="str">
        <f>IFERROR(VLOOKUP($E979,'HS Info'!$A:$D,2,FALSE),IF($E979="","","Not in HS Info"))</f>
        <v/>
      </c>
      <c r="B979" s="6" t="str">
        <f>IFERROR(VLOOKUP($C979, 'SLCC Student'!$H:$R, 11, FALSE), IF($E979="", "",  "Not yet admitted"))</f>
        <v/>
      </c>
      <c r="C979" s="5" t="str">
        <f>IFERROR(VLOOKUP($E979,'SLCC Student'!$A:$R,8,FALSE), IF($E979="", "", "Not yet admitted"))</f>
        <v/>
      </c>
      <c r="D979" s="5" t="str">
        <f>IFERROR(VLOOKUP($E979, 'HS Info'!$A:$D, 3, FALSE), IF($E979="", "",  "Not in HS Info"))</f>
        <v/>
      </c>
      <c r="E979" t="str">
        <f>IF(ISBLANK('HS Info'!A978), "", 'HS Info'!A978)</f>
        <v/>
      </c>
      <c r="F979" s="5" t="str">
        <f>IFERROR(VLOOKUP($E979, 'HS Info'!$A:$D, 4, FALSE), IF($E979="", "", "Not in HS Info"))</f>
        <v/>
      </c>
      <c r="G979" t="str">
        <f>IF(_xlfn.MAXIFS(ACT!$K:$K, ACT!$B:$B, 'Vetting Master'!$C979)&gt;0, _xlfn.MAXIFS(ACT!$K:$K, ACT!$B:$B, 'Vetting Master'!$C979), IF($E979="", "", 0))</f>
        <v/>
      </c>
      <c r="H979" t="str">
        <f>IF(_xlfn.MAXIFS(ACT!$J:$J, ACT!$B:$B, 'Vetting Master'!$C979)&gt;0, _xlfn.MAXIFS(ACT!$J:$J, ACT!$B:$B, 'Vetting Master'!$C979), IF($E979="", "", 0))</f>
        <v/>
      </c>
      <c r="I979" t="str">
        <f>IF(_xlfn.MAXIFS('SLCC Placement'!K:K, 'SLCC Placement'!B:B, 'Vetting Master'!$C979)&gt;0, _xlfn.MAXIFS('SLCC Placement'!K:K, 'SLCC Placement'!B:B, 'Vetting Master'!$C979), IF($E979="", "", 0))</f>
        <v/>
      </c>
      <c r="J979" t="str">
        <f>IF(_xlfn.MAXIFS('SLCC Placement'!J:J, 'SLCC Placement'!B:B, 'Vetting Master'!$C979)&gt;0, _xlfn.MAXIFS('SLCC Placement'!J:J, 'SLCC Placement'!B:B, 'Vetting Master'!$C979), IF($E979="", "", 0))</f>
        <v/>
      </c>
      <c r="K979" s="5" t="str">
        <f>IFERROR(IF(AND(MATCH(C979,'AP Credit'!B:B,0)&gt;0, MATCH("ENGL 1010",'AP Credit'!J:J,0)&gt;0),"Yes","No"), IF($E979="", " ", "No"))</f>
        <v xml:space="preserve"> </v>
      </c>
      <c r="L979" s="11" t="str" cm="1">
        <f t="array" ref="L979">IF($E979="", "", _xlfn.IFNA(_xlfn.IFS( J979&gt;599,  "1210 - Verify C or Better",  AND(J979&gt;499, OR(I979&gt;13, G979&gt;17)), "1060 - Verify C or Better", AND( OR(G979&gt;17, I979&gt;13), OR(H979&gt;22, J979&gt;399)), "1050 - Verify C or Better", OR( H979&gt;21, J979&gt;299), "1010/1030/1040", OR( H979&gt;19, J979&gt;299), "1010/1030", OR( H979&gt;18, J979&gt;299), "1030"), "Verify C or better in Secondary Math 1,2,3"))</f>
        <v/>
      </c>
      <c r="M979" s="4" t="str">
        <f>IFERROR(VLOOKUP($E979, 'HS Info'!$A:$E, 5, FALSE), IF($E979="", "", "Not in HS Info"))</f>
        <v/>
      </c>
      <c r="N979" s="5" t="str">
        <f>IFERROR(VLOOKUP($C979,Holds!$C:$K, 2, FALSE), IF($E979="", "", 0))</f>
        <v/>
      </c>
      <c r="O979" s="7" t="str">
        <f>IF($E979="", "", _xlfn.XLOOKUP(C979, 'SLCC Student'!H:H, 'SLCC Student'!P:P, "Not Found", 0, 1))</f>
        <v/>
      </c>
      <c r="P979" s="5" t="str">
        <f>IFERROR(VLOOKUP($E979, 'SLCC Student'!$A:$Q, 10, FALSE), IF($E979="", "", "Not Admitted"))</f>
        <v/>
      </c>
      <c r="Q979" s="5" t="str">
        <f>IFERROR(VLOOKUP($E979,'SLCC Student'!$A:$Q,12,FALSE),IF($E979="","", "NotAdmitted"))</f>
        <v/>
      </c>
    </row>
    <row r="980" spans="1:17" x14ac:dyDescent="0.2">
      <c r="A980" s="5" t="str">
        <f>IFERROR(VLOOKUP($E980,'HS Info'!$A:$D,2,FALSE),IF($E980="","","Not in HS Info"))</f>
        <v/>
      </c>
      <c r="B980" s="6" t="str">
        <f>IFERROR(VLOOKUP($C980, 'SLCC Student'!$H:$R, 11, FALSE), IF($E980="", "",  "Not yet admitted"))</f>
        <v/>
      </c>
      <c r="C980" s="5" t="str">
        <f>IFERROR(VLOOKUP($E980,'SLCC Student'!$A:$R,8,FALSE), IF($E980="", "", "Not yet admitted"))</f>
        <v/>
      </c>
      <c r="D980" s="5" t="str">
        <f>IFERROR(VLOOKUP($E980, 'HS Info'!$A:$D, 3, FALSE), IF($E980="", "",  "Not in HS Info"))</f>
        <v/>
      </c>
      <c r="E980" t="str">
        <f>IF(ISBLANK('HS Info'!A979), "", 'HS Info'!A979)</f>
        <v/>
      </c>
      <c r="F980" s="5" t="str">
        <f>IFERROR(VLOOKUP($E980, 'HS Info'!$A:$D, 4, FALSE), IF($E980="", "", "Not in HS Info"))</f>
        <v/>
      </c>
      <c r="G980" t="str">
        <f>IF(_xlfn.MAXIFS(ACT!$K:$K, ACT!$B:$B, 'Vetting Master'!$C980)&gt;0, _xlfn.MAXIFS(ACT!$K:$K, ACT!$B:$B, 'Vetting Master'!$C980), IF($E980="", "", 0))</f>
        <v/>
      </c>
      <c r="H980" t="str">
        <f>IF(_xlfn.MAXIFS(ACT!$J:$J, ACT!$B:$B, 'Vetting Master'!$C980)&gt;0, _xlfn.MAXIFS(ACT!$J:$J, ACT!$B:$B, 'Vetting Master'!$C980), IF($E980="", "", 0))</f>
        <v/>
      </c>
      <c r="I980" t="str">
        <f>IF(_xlfn.MAXIFS('SLCC Placement'!K:K, 'SLCC Placement'!B:B, 'Vetting Master'!$C980)&gt;0, _xlfn.MAXIFS('SLCC Placement'!K:K, 'SLCC Placement'!B:B, 'Vetting Master'!$C980), IF($E980="", "", 0))</f>
        <v/>
      </c>
      <c r="J980" t="str">
        <f>IF(_xlfn.MAXIFS('SLCC Placement'!J:J, 'SLCC Placement'!B:B, 'Vetting Master'!$C980)&gt;0, _xlfn.MAXIFS('SLCC Placement'!J:J, 'SLCC Placement'!B:B, 'Vetting Master'!$C980), IF($E980="", "", 0))</f>
        <v/>
      </c>
      <c r="K980" s="5" t="str">
        <f>IFERROR(IF(AND(MATCH(C980,'AP Credit'!B:B,0)&gt;0, MATCH("ENGL 1010",'AP Credit'!J:J,0)&gt;0),"Yes","No"), IF($E980="", " ", "No"))</f>
        <v xml:space="preserve"> </v>
      </c>
      <c r="L980" s="11" t="str" cm="1">
        <f t="array" ref="L980">IF($E980="", "", _xlfn.IFNA(_xlfn.IFS( J980&gt;599,  "1210 - Verify C or Better",  AND(J980&gt;499, OR(I980&gt;13, G980&gt;17)), "1060 - Verify C or Better", AND( OR(G980&gt;17, I980&gt;13), OR(H980&gt;22, J980&gt;399)), "1050 - Verify C or Better", OR( H980&gt;21, J980&gt;299), "1010/1030/1040", OR( H980&gt;19, J980&gt;299), "1010/1030", OR( H980&gt;18, J980&gt;299), "1030"), "Verify C or better in Secondary Math 1,2,3"))</f>
        <v/>
      </c>
      <c r="M980" s="4" t="str">
        <f>IFERROR(VLOOKUP($E980, 'HS Info'!$A:$E, 5, FALSE), IF($E980="", "", "Not in HS Info"))</f>
        <v/>
      </c>
      <c r="N980" s="5" t="str">
        <f>IFERROR(VLOOKUP($C980,Holds!$C:$K, 2, FALSE), IF($E980="", "", 0))</f>
        <v/>
      </c>
      <c r="O980" s="7" t="str">
        <f>IF($E980="", "", _xlfn.XLOOKUP(C980, 'SLCC Student'!H:H, 'SLCC Student'!P:P, "Not Found", 0, 1))</f>
        <v/>
      </c>
      <c r="P980" s="5" t="str">
        <f>IFERROR(VLOOKUP($E980, 'SLCC Student'!$A:$Q, 10, FALSE), IF($E980="", "", "Not Admitted"))</f>
        <v/>
      </c>
      <c r="Q980" s="5" t="str">
        <f>IFERROR(VLOOKUP($E980,'SLCC Student'!$A:$Q,12,FALSE),IF($E980="","", "NotAdmitted"))</f>
        <v/>
      </c>
    </row>
    <row r="981" spans="1:17" x14ac:dyDescent="0.2">
      <c r="A981" s="5" t="str">
        <f>IFERROR(VLOOKUP($E981,'HS Info'!$A:$D,2,FALSE),IF($E981="","","Not in HS Info"))</f>
        <v/>
      </c>
      <c r="B981" s="6" t="str">
        <f>IFERROR(VLOOKUP($C981, 'SLCC Student'!$H:$R, 11, FALSE), IF($E981="", "",  "Not yet admitted"))</f>
        <v/>
      </c>
      <c r="C981" s="5" t="str">
        <f>IFERROR(VLOOKUP($E981,'SLCC Student'!$A:$R,8,FALSE), IF($E981="", "", "Not yet admitted"))</f>
        <v/>
      </c>
      <c r="D981" s="5" t="str">
        <f>IFERROR(VLOOKUP($E981, 'HS Info'!$A:$D, 3, FALSE), IF($E981="", "",  "Not in HS Info"))</f>
        <v/>
      </c>
      <c r="E981" t="str">
        <f>IF(ISBLANK('HS Info'!A980), "", 'HS Info'!A980)</f>
        <v/>
      </c>
      <c r="F981" s="5" t="str">
        <f>IFERROR(VLOOKUP($E981, 'HS Info'!$A:$D, 4, FALSE), IF($E981="", "", "Not in HS Info"))</f>
        <v/>
      </c>
      <c r="G981" t="str">
        <f>IF(_xlfn.MAXIFS(ACT!$K:$K, ACT!$B:$B, 'Vetting Master'!$C981)&gt;0, _xlfn.MAXIFS(ACT!$K:$K, ACT!$B:$B, 'Vetting Master'!$C981), IF($E981="", "", 0))</f>
        <v/>
      </c>
      <c r="H981" t="str">
        <f>IF(_xlfn.MAXIFS(ACT!$J:$J, ACT!$B:$B, 'Vetting Master'!$C981)&gt;0, _xlfn.MAXIFS(ACT!$J:$J, ACT!$B:$B, 'Vetting Master'!$C981), IF($E981="", "", 0))</f>
        <v/>
      </c>
      <c r="I981" t="str">
        <f>IF(_xlfn.MAXIFS('SLCC Placement'!K:K, 'SLCC Placement'!B:B, 'Vetting Master'!$C981)&gt;0, _xlfn.MAXIFS('SLCC Placement'!K:K, 'SLCC Placement'!B:B, 'Vetting Master'!$C981), IF($E981="", "", 0))</f>
        <v/>
      </c>
      <c r="J981" t="str">
        <f>IF(_xlfn.MAXIFS('SLCC Placement'!J:J, 'SLCC Placement'!B:B, 'Vetting Master'!$C981)&gt;0, _xlfn.MAXIFS('SLCC Placement'!J:J, 'SLCC Placement'!B:B, 'Vetting Master'!$C981), IF($E981="", "", 0))</f>
        <v/>
      </c>
      <c r="K981" s="5" t="str">
        <f>IFERROR(IF(AND(MATCH(C981,'AP Credit'!B:B,0)&gt;0, MATCH("ENGL 1010",'AP Credit'!J:J,0)&gt;0),"Yes","No"), IF($E981="", " ", "No"))</f>
        <v xml:space="preserve"> </v>
      </c>
      <c r="L981" s="11" t="str" cm="1">
        <f t="array" ref="L981">IF($E981="", "", _xlfn.IFNA(_xlfn.IFS( J981&gt;599,  "1210 - Verify C or Better",  AND(J981&gt;499, OR(I981&gt;13, G981&gt;17)), "1060 - Verify C or Better", AND( OR(G981&gt;17, I981&gt;13), OR(H981&gt;22, J981&gt;399)), "1050 - Verify C or Better", OR( H981&gt;21, J981&gt;299), "1010/1030/1040", OR( H981&gt;19, J981&gt;299), "1010/1030", OR( H981&gt;18, J981&gt;299), "1030"), "Verify C or better in Secondary Math 1,2,3"))</f>
        <v/>
      </c>
      <c r="M981" s="4" t="str">
        <f>IFERROR(VLOOKUP($E981, 'HS Info'!$A:$E, 5, FALSE), IF($E981="", "", "Not in HS Info"))</f>
        <v/>
      </c>
      <c r="N981" s="5" t="str">
        <f>IFERROR(VLOOKUP($C981,Holds!$C:$K, 2, FALSE), IF($E981="", "", 0))</f>
        <v/>
      </c>
      <c r="O981" s="7" t="str">
        <f>IF($E981="", "", _xlfn.XLOOKUP(C981, 'SLCC Student'!H:H, 'SLCC Student'!P:P, "Not Found", 0, 1))</f>
        <v/>
      </c>
      <c r="P981" s="5" t="str">
        <f>IFERROR(VLOOKUP($E981, 'SLCC Student'!$A:$Q, 10, FALSE), IF($E981="", "", "Not Admitted"))</f>
        <v/>
      </c>
      <c r="Q981" s="5" t="str">
        <f>IFERROR(VLOOKUP($E981,'SLCC Student'!$A:$Q,12,FALSE),IF($E981="","", "NotAdmitted"))</f>
        <v/>
      </c>
    </row>
    <row r="982" spans="1:17" x14ac:dyDescent="0.2">
      <c r="A982" s="5" t="str">
        <f>IFERROR(VLOOKUP($E982,'HS Info'!$A:$D,2,FALSE),IF($E982="","","Not in HS Info"))</f>
        <v/>
      </c>
      <c r="B982" s="6" t="str">
        <f>IFERROR(VLOOKUP($C982, 'SLCC Student'!$H:$R, 11, FALSE), IF($E982="", "",  "Not yet admitted"))</f>
        <v/>
      </c>
      <c r="C982" s="5" t="str">
        <f>IFERROR(VLOOKUP($E982,'SLCC Student'!$A:$R,8,FALSE), IF($E982="", "", "Not yet admitted"))</f>
        <v/>
      </c>
      <c r="D982" s="5" t="str">
        <f>IFERROR(VLOOKUP($E982, 'HS Info'!$A:$D, 3, FALSE), IF($E982="", "",  "Not in HS Info"))</f>
        <v/>
      </c>
      <c r="E982" t="str">
        <f>IF(ISBLANK('HS Info'!A981), "", 'HS Info'!A981)</f>
        <v/>
      </c>
      <c r="F982" s="5" t="str">
        <f>IFERROR(VLOOKUP($E982, 'HS Info'!$A:$D, 4, FALSE), IF($E982="", "", "Not in HS Info"))</f>
        <v/>
      </c>
      <c r="G982" t="str">
        <f>IF(_xlfn.MAXIFS(ACT!$K:$K, ACT!$B:$B, 'Vetting Master'!$C982)&gt;0, _xlfn.MAXIFS(ACT!$K:$K, ACT!$B:$B, 'Vetting Master'!$C982), IF($E982="", "", 0))</f>
        <v/>
      </c>
      <c r="H982" t="str">
        <f>IF(_xlfn.MAXIFS(ACT!$J:$J, ACT!$B:$B, 'Vetting Master'!$C982)&gt;0, _xlfn.MAXIFS(ACT!$J:$J, ACT!$B:$B, 'Vetting Master'!$C982), IF($E982="", "", 0))</f>
        <v/>
      </c>
      <c r="I982" t="str">
        <f>IF(_xlfn.MAXIFS('SLCC Placement'!K:K, 'SLCC Placement'!B:B, 'Vetting Master'!$C982)&gt;0, _xlfn.MAXIFS('SLCC Placement'!K:K, 'SLCC Placement'!B:B, 'Vetting Master'!$C982), IF($E982="", "", 0))</f>
        <v/>
      </c>
      <c r="J982" t="str">
        <f>IF(_xlfn.MAXIFS('SLCC Placement'!J:J, 'SLCC Placement'!B:B, 'Vetting Master'!$C982)&gt;0, _xlfn.MAXIFS('SLCC Placement'!J:J, 'SLCC Placement'!B:B, 'Vetting Master'!$C982), IF($E982="", "", 0))</f>
        <v/>
      </c>
      <c r="K982" s="5" t="str">
        <f>IFERROR(IF(AND(MATCH(C982,'AP Credit'!B:B,0)&gt;0, MATCH("ENGL 1010",'AP Credit'!J:J,0)&gt;0),"Yes","No"), IF($E982="", " ", "No"))</f>
        <v xml:space="preserve"> </v>
      </c>
      <c r="L982" s="11" t="str" cm="1">
        <f t="array" ref="L982">IF($E982="", "", _xlfn.IFNA(_xlfn.IFS( J982&gt;599,  "1210 - Verify C or Better",  AND(J982&gt;499, OR(I982&gt;13, G982&gt;17)), "1060 - Verify C or Better", AND( OR(G982&gt;17, I982&gt;13), OR(H982&gt;22, J982&gt;399)), "1050 - Verify C or Better", OR( H982&gt;21, J982&gt;299), "1010/1030/1040", OR( H982&gt;19, J982&gt;299), "1010/1030", OR( H982&gt;18, J982&gt;299), "1030"), "Verify C or better in Secondary Math 1,2,3"))</f>
        <v/>
      </c>
      <c r="M982" s="4" t="str">
        <f>IFERROR(VLOOKUP($E982, 'HS Info'!$A:$E, 5, FALSE), IF($E982="", "", "Not in HS Info"))</f>
        <v/>
      </c>
      <c r="N982" s="5" t="str">
        <f>IFERROR(VLOOKUP($C982,Holds!$C:$K, 2, FALSE), IF($E982="", "", 0))</f>
        <v/>
      </c>
      <c r="O982" s="7" t="str">
        <f>IF($E982="", "", _xlfn.XLOOKUP(C982, 'SLCC Student'!H:H, 'SLCC Student'!P:P, "Not Found", 0, 1))</f>
        <v/>
      </c>
      <c r="P982" s="5" t="str">
        <f>IFERROR(VLOOKUP($E982, 'SLCC Student'!$A:$Q, 10, FALSE), IF($E982="", "", "Not Admitted"))</f>
        <v/>
      </c>
      <c r="Q982" s="5" t="str">
        <f>IFERROR(VLOOKUP($E982,'SLCC Student'!$A:$Q,12,FALSE),IF($E982="","", "NotAdmitted"))</f>
        <v/>
      </c>
    </row>
    <row r="983" spans="1:17" x14ac:dyDescent="0.2">
      <c r="A983" s="5" t="str">
        <f>IFERROR(VLOOKUP($E983,'HS Info'!$A:$D,2,FALSE),IF($E983="","","Not in HS Info"))</f>
        <v/>
      </c>
      <c r="B983" s="6" t="str">
        <f>IFERROR(VLOOKUP($C983, 'SLCC Student'!$H:$R, 11, FALSE), IF($E983="", "",  "Not yet admitted"))</f>
        <v/>
      </c>
      <c r="C983" s="5" t="str">
        <f>IFERROR(VLOOKUP($E983,'SLCC Student'!$A:$R,8,FALSE), IF($E983="", "", "Not yet admitted"))</f>
        <v/>
      </c>
      <c r="D983" s="5" t="str">
        <f>IFERROR(VLOOKUP($E983, 'HS Info'!$A:$D, 3, FALSE), IF($E983="", "",  "Not in HS Info"))</f>
        <v/>
      </c>
      <c r="E983" t="str">
        <f>IF(ISBLANK('HS Info'!A982), "", 'HS Info'!A982)</f>
        <v/>
      </c>
      <c r="F983" s="5" t="str">
        <f>IFERROR(VLOOKUP($E983, 'HS Info'!$A:$D, 4, FALSE), IF($E983="", "", "Not in HS Info"))</f>
        <v/>
      </c>
      <c r="G983" t="str">
        <f>IF(_xlfn.MAXIFS(ACT!$K:$K, ACT!$B:$B, 'Vetting Master'!$C983)&gt;0, _xlfn.MAXIFS(ACT!$K:$K, ACT!$B:$B, 'Vetting Master'!$C983), IF($E983="", "", 0))</f>
        <v/>
      </c>
      <c r="H983" t="str">
        <f>IF(_xlfn.MAXIFS(ACT!$J:$J, ACT!$B:$B, 'Vetting Master'!$C983)&gt;0, _xlfn.MAXIFS(ACT!$J:$J, ACT!$B:$B, 'Vetting Master'!$C983), IF($E983="", "", 0))</f>
        <v/>
      </c>
      <c r="I983" t="str">
        <f>IF(_xlfn.MAXIFS('SLCC Placement'!K:K, 'SLCC Placement'!B:B, 'Vetting Master'!$C983)&gt;0, _xlfn.MAXIFS('SLCC Placement'!K:K, 'SLCC Placement'!B:B, 'Vetting Master'!$C983), IF($E983="", "", 0))</f>
        <v/>
      </c>
      <c r="J983" t="str">
        <f>IF(_xlfn.MAXIFS('SLCC Placement'!J:J, 'SLCC Placement'!B:B, 'Vetting Master'!$C983)&gt;0, _xlfn.MAXIFS('SLCC Placement'!J:J, 'SLCC Placement'!B:B, 'Vetting Master'!$C983), IF($E983="", "", 0))</f>
        <v/>
      </c>
      <c r="K983" s="5" t="str">
        <f>IFERROR(IF(AND(MATCH(C983,'AP Credit'!B:B,0)&gt;0, MATCH("ENGL 1010",'AP Credit'!J:J,0)&gt;0),"Yes","No"), IF($E983="", " ", "No"))</f>
        <v xml:space="preserve"> </v>
      </c>
      <c r="L983" s="11" t="str" cm="1">
        <f t="array" ref="L983">IF($E983="", "", _xlfn.IFNA(_xlfn.IFS( J983&gt;599,  "1210 - Verify C or Better",  AND(J983&gt;499, OR(I983&gt;13, G983&gt;17)), "1060 - Verify C or Better", AND( OR(G983&gt;17, I983&gt;13), OR(H983&gt;22, J983&gt;399)), "1050 - Verify C or Better", OR( H983&gt;21, J983&gt;299), "1010/1030/1040", OR( H983&gt;19, J983&gt;299), "1010/1030", OR( H983&gt;18, J983&gt;299), "1030"), "Verify C or better in Secondary Math 1,2,3"))</f>
        <v/>
      </c>
      <c r="M983" s="4" t="str">
        <f>IFERROR(VLOOKUP($E983, 'HS Info'!$A:$E, 5, FALSE), IF($E983="", "", "Not in HS Info"))</f>
        <v/>
      </c>
      <c r="N983" s="5" t="str">
        <f>IFERROR(VLOOKUP($C983,Holds!$C:$K, 2, FALSE), IF($E983="", "", 0))</f>
        <v/>
      </c>
      <c r="O983" s="7" t="str">
        <f>IF($E983="", "", _xlfn.XLOOKUP(C983, 'SLCC Student'!H:H, 'SLCC Student'!P:P, "Not Found", 0, 1))</f>
        <v/>
      </c>
      <c r="P983" s="5" t="str">
        <f>IFERROR(VLOOKUP($E983, 'SLCC Student'!$A:$Q, 10, FALSE), IF($E983="", "", "Not Admitted"))</f>
        <v/>
      </c>
      <c r="Q983" s="5" t="str">
        <f>IFERROR(VLOOKUP($E983,'SLCC Student'!$A:$Q,12,FALSE),IF($E983="","", "NotAdmitted"))</f>
        <v/>
      </c>
    </row>
    <row r="984" spans="1:17" x14ac:dyDescent="0.2">
      <c r="A984" s="5" t="str">
        <f>IFERROR(VLOOKUP($E984,'HS Info'!$A:$D,2,FALSE),IF($E984="","","Not in HS Info"))</f>
        <v/>
      </c>
      <c r="B984" s="6" t="str">
        <f>IFERROR(VLOOKUP($C984, 'SLCC Student'!$H:$R, 11, FALSE), IF($E984="", "",  "Not yet admitted"))</f>
        <v/>
      </c>
      <c r="C984" s="5" t="str">
        <f>IFERROR(VLOOKUP($E984,'SLCC Student'!$A:$R,8,FALSE), IF($E984="", "", "Not yet admitted"))</f>
        <v/>
      </c>
      <c r="D984" s="5" t="str">
        <f>IFERROR(VLOOKUP($E984, 'HS Info'!$A:$D, 3, FALSE), IF($E984="", "",  "Not in HS Info"))</f>
        <v/>
      </c>
      <c r="E984" t="str">
        <f>IF(ISBLANK('HS Info'!A983), "", 'HS Info'!A983)</f>
        <v/>
      </c>
      <c r="F984" s="5" t="str">
        <f>IFERROR(VLOOKUP($E984, 'HS Info'!$A:$D, 4, FALSE), IF($E984="", "", "Not in HS Info"))</f>
        <v/>
      </c>
      <c r="G984" t="str">
        <f>IF(_xlfn.MAXIFS(ACT!$K:$K, ACT!$B:$B, 'Vetting Master'!$C984)&gt;0, _xlfn.MAXIFS(ACT!$K:$K, ACT!$B:$B, 'Vetting Master'!$C984), IF($E984="", "", 0))</f>
        <v/>
      </c>
      <c r="H984" t="str">
        <f>IF(_xlfn.MAXIFS(ACT!$J:$J, ACT!$B:$B, 'Vetting Master'!$C984)&gt;0, _xlfn.MAXIFS(ACT!$J:$J, ACT!$B:$B, 'Vetting Master'!$C984), IF($E984="", "", 0))</f>
        <v/>
      </c>
      <c r="I984" t="str">
        <f>IF(_xlfn.MAXIFS('SLCC Placement'!K:K, 'SLCC Placement'!B:B, 'Vetting Master'!$C984)&gt;0, _xlfn.MAXIFS('SLCC Placement'!K:K, 'SLCC Placement'!B:B, 'Vetting Master'!$C984), IF($E984="", "", 0))</f>
        <v/>
      </c>
      <c r="J984" t="str">
        <f>IF(_xlfn.MAXIFS('SLCC Placement'!J:J, 'SLCC Placement'!B:B, 'Vetting Master'!$C984)&gt;0, _xlfn.MAXIFS('SLCC Placement'!J:J, 'SLCC Placement'!B:B, 'Vetting Master'!$C984), IF($E984="", "", 0))</f>
        <v/>
      </c>
      <c r="K984" s="5" t="str">
        <f>IFERROR(IF(AND(MATCH(C984,'AP Credit'!B:B,0)&gt;0, MATCH("ENGL 1010",'AP Credit'!J:J,0)&gt;0),"Yes","No"), IF($E984="", " ", "No"))</f>
        <v xml:space="preserve"> </v>
      </c>
      <c r="L984" s="11" t="str" cm="1">
        <f t="array" ref="L984">IF($E984="", "", _xlfn.IFNA(_xlfn.IFS( J984&gt;599,  "1210 - Verify C or Better",  AND(J984&gt;499, OR(I984&gt;13, G984&gt;17)), "1060 - Verify C or Better", AND( OR(G984&gt;17, I984&gt;13), OR(H984&gt;22, J984&gt;399)), "1050 - Verify C or Better", OR( H984&gt;21, J984&gt;299), "1010/1030/1040", OR( H984&gt;19, J984&gt;299), "1010/1030", OR( H984&gt;18, J984&gt;299), "1030"), "Verify C or better in Secondary Math 1,2,3"))</f>
        <v/>
      </c>
      <c r="M984" s="4" t="str">
        <f>IFERROR(VLOOKUP($E984, 'HS Info'!$A:$E, 5, FALSE), IF($E984="", "", "Not in HS Info"))</f>
        <v/>
      </c>
      <c r="N984" s="5" t="str">
        <f>IFERROR(VLOOKUP($C984,Holds!$C:$K, 2, FALSE), IF($E984="", "", 0))</f>
        <v/>
      </c>
      <c r="O984" s="7" t="str">
        <f>IF($E984="", "", _xlfn.XLOOKUP(C984, 'SLCC Student'!H:H, 'SLCC Student'!P:P, "Not Found", 0, 1))</f>
        <v/>
      </c>
      <c r="P984" s="5" t="str">
        <f>IFERROR(VLOOKUP($E984, 'SLCC Student'!$A:$Q, 10, FALSE), IF($E984="", "", "Not Admitted"))</f>
        <v/>
      </c>
      <c r="Q984" s="5" t="str">
        <f>IFERROR(VLOOKUP($E984,'SLCC Student'!$A:$Q,12,FALSE),IF($E984="","", "NotAdmitted"))</f>
        <v/>
      </c>
    </row>
    <row r="985" spans="1:17" x14ac:dyDescent="0.2">
      <c r="A985" s="5" t="str">
        <f>IFERROR(VLOOKUP($E985,'HS Info'!$A:$D,2,FALSE),IF($E985="","","Not in HS Info"))</f>
        <v/>
      </c>
      <c r="B985" s="6" t="str">
        <f>IFERROR(VLOOKUP($C985, 'SLCC Student'!$H:$R, 11, FALSE), IF($E985="", "",  "Not yet admitted"))</f>
        <v/>
      </c>
      <c r="C985" s="5" t="str">
        <f>IFERROR(VLOOKUP($E985,'SLCC Student'!$A:$R,8,FALSE), IF($E985="", "", "Not yet admitted"))</f>
        <v/>
      </c>
      <c r="D985" s="5" t="str">
        <f>IFERROR(VLOOKUP($E985, 'HS Info'!$A:$D, 3, FALSE), IF($E985="", "",  "Not in HS Info"))</f>
        <v/>
      </c>
      <c r="E985" t="str">
        <f>IF(ISBLANK('HS Info'!A984), "", 'HS Info'!A984)</f>
        <v/>
      </c>
      <c r="F985" s="5" t="str">
        <f>IFERROR(VLOOKUP($E985, 'HS Info'!$A:$D, 4, FALSE), IF($E985="", "", "Not in HS Info"))</f>
        <v/>
      </c>
      <c r="G985" t="str">
        <f>IF(_xlfn.MAXIFS(ACT!$K:$K, ACT!$B:$B, 'Vetting Master'!$C985)&gt;0, _xlfn.MAXIFS(ACT!$K:$K, ACT!$B:$B, 'Vetting Master'!$C985), IF($E985="", "", 0))</f>
        <v/>
      </c>
      <c r="H985" t="str">
        <f>IF(_xlfn.MAXIFS(ACT!$J:$J, ACT!$B:$B, 'Vetting Master'!$C985)&gt;0, _xlfn.MAXIFS(ACT!$J:$J, ACT!$B:$B, 'Vetting Master'!$C985), IF($E985="", "", 0))</f>
        <v/>
      </c>
      <c r="I985" t="str">
        <f>IF(_xlfn.MAXIFS('SLCC Placement'!K:K, 'SLCC Placement'!B:B, 'Vetting Master'!$C985)&gt;0, _xlfn.MAXIFS('SLCC Placement'!K:K, 'SLCC Placement'!B:B, 'Vetting Master'!$C985), IF($E985="", "", 0))</f>
        <v/>
      </c>
      <c r="J985" t="str">
        <f>IF(_xlfn.MAXIFS('SLCC Placement'!J:J, 'SLCC Placement'!B:B, 'Vetting Master'!$C985)&gt;0, _xlfn.MAXIFS('SLCC Placement'!J:J, 'SLCC Placement'!B:B, 'Vetting Master'!$C985), IF($E985="", "", 0))</f>
        <v/>
      </c>
      <c r="K985" s="5" t="str">
        <f>IFERROR(IF(AND(MATCH(C985,'AP Credit'!B:B,0)&gt;0, MATCH("ENGL 1010",'AP Credit'!J:J,0)&gt;0),"Yes","No"), IF($E985="", " ", "No"))</f>
        <v xml:space="preserve"> </v>
      </c>
      <c r="L985" s="11" t="str" cm="1">
        <f t="array" ref="L985">IF($E985="", "", _xlfn.IFNA(_xlfn.IFS( J985&gt;599,  "1210 - Verify C or Better",  AND(J985&gt;499, OR(I985&gt;13, G985&gt;17)), "1060 - Verify C or Better", AND( OR(G985&gt;17, I985&gt;13), OR(H985&gt;22, J985&gt;399)), "1050 - Verify C or Better", OR( H985&gt;21, J985&gt;299), "1010/1030/1040", OR( H985&gt;19, J985&gt;299), "1010/1030", OR( H985&gt;18, J985&gt;299), "1030"), "Verify C or better in Secondary Math 1,2,3"))</f>
        <v/>
      </c>
      <c r="M985" s="4" t="str">
        <f>IFERROR(VLOOKUP($E985, 'HS Info'!$A:$E, 5, FALSE), IF($E985="", "", "Not in HS Info"))</f>
        <v/>
      </c>
      <c r="N985" s="5" t="str">
        <f>IFERROR(VLOOKUP($C985,Holds!$C:$K, 2, FALSE), IF($E985="", "", 0))</f>
        <v/>
      </c>
      <c r="O985" s="7" t="str">
        <f>IF($E985="", "", _xlfn.XLOOKUP(C985, 'SLCC Student'!H:H, 'SLCC Student'!P:P, "Not Found", 0, 1))</f>
        <v/>
      </c>
      <c r="P985" s="5" t="str">
        <f>IFERROR(VLOOKUP($E985, 'SLCC Student'!$A:$Q, 10, FALSE), IF($E985="", "", "Not Admitted"))</f>
        <v/>
      </c>
      <c r="Q985" s="5" t="str">
        <f>IFERROR(VLOOKUP($E985,'SLCC Student'!$A:$Q,12,FALSE),IF($E985="","", "NotAdmitted"))</f>
        <v/>
      </c>
    </row>
    <row r="986" spans="1:17" x14ac:dyDescent="0.2">
      <c r="A986" s="5" t="str">
        <f>IFERROR(VLOOKUP($E986,'HS Info'!$A:$D,2,FALSE),IF($E986="","","Not in HS Info"))</f>
        <v/>
      </c>
      <c r="B986" s="6" t="str">
        <f>IFERROR(VLOOKUP($C986, 'SLCC Student'!$H:$R, 11, FALSE), IF($E986="", "",  "Not yet admitted"))</f>
        <v/>
      </c>
      <c r="C986" s="5" t="str">
        <f>IFERROR(VLOOKUP($E986,'SLCC Student'!$A:$R,8,FALSE), IF($E986="", "", "Not yet admitted"))</f>
        <v/>
      </c>
      <c r="D986" s="5" t="str">
        <f>IFERROR(VLOOKUP($E986, 'HS Info'!$A:$D, 3, FALSE), IF($E986="", "",  "Not in HS Info"))</f>
        <v/>
      </c>
      <c r="E986" t="str">
        <f>IF(ISBLANK('HS Info'!A985), "", 'HS Info'!A985)</f>
        <v/>
      </c>
      <c r="F986" s="5" t="str">
        <f>IFERROR(VLOOKUP($E986, 'HS Info'!$A:$D, 4, FALSE), IF($E986="", "", "Not in HS Info"))</f>
        <v/>
      </c>
      <c r="G986" t="str">
        <f>IF(_xlfn.MAXIFS(ACT!$K:$K, ACT!$B:$B, 'Vetting Master'!$C986)&gt;0, _xlfn.MAXIFS(ACT!$K:$K, ACT!$B:$B, 'Vetting Master'!$C986), IF($E986="", "", 0))</f>
        <v/>
      </c>
      <c r="H986" t="str">
        <f>IF(_xlfn.MAXIFS(ACT!$J:$J, ACT!$B:$B, 'Vetting Master'!$C986)&gt;0, _xlfn.MAXIFS(ACT!$J:$J, ACT!$B:$B, 'Vetting Master'!$C986), IF($E986="", "", 0))</f>
        <v/>
      </c>
      <c r="I986" t="str">
        <f>IF(_xlfn.MAXIFS('SLCC Placement'!K:K, 'SLCC Placement'!B:B, 'Vetting Master'!$C986)&gt;0, _xlfn.MAXIFS('SLCC Placement'!K:K, 'SLCC Placement'!B:B, 'Vetting Master'!$C986), IF($E986="", "", 0))</f>
        <v/>
      </c>
      <c r="J986" t="str">
        <f>IF(_xlfn.MAXIFS('SLCC Placement'!J:J, 'SLCC Placement'!B:B, 'Vetting Master'!$C986)&gt;0, _xlfn.MAXIFS('SLCC Placement'!J:J, 'SLCC Placement'!B:B, 'Vetting Master'!$C986), IF($E986="", "", 0))</f>
        <v/>
      </c>
      <c r="K986" s="5" t="str">
        <f>IFERROR(IF(AND(MATCH(C986,'AP Credit'!B:B,0)&gt;0, MATCH("ENGL 1010",'AP Credit'!J:J,0)&gt;0),"Yes","No"), IF($E986="", " ", "No"))</f>
        <v xml:space="preserve"> </v>
      </c>
      <c r="L986" s="11" t="str" cm="1">
        <f t="array" ref="L986">IF($E986="", "", _xlfn.IFNA(_xlfn.IFS( J986&gt;599,  "1210 - Verify C or Better",  AND(J986&gt;499, OR(I986&gt;13, G986&gt;17)), "1060 - Verify C or Better", AND( OR(G986&gt;17, I986&gt;13), OR(H986&gt;22, J986&gt;399)), "1050 - Verify C or Better", OR( H986&gt;21, J986&gt;299), "1010/1030/1040", OR( H986&gt;19, J986&gt;299), "1010/1030", OR( H986&gt;18, J986&gt;299), "1030"), "Verify C or better in Secondary Math 1,2,3"))</f>
        <v/>
      </c>
      <c r="M986" s="4" t="str">
        <f>IFERROR(VLOOKUP($E986, 'HS Info'!$A:$E, 5, FALSE), IF($E986="", "", "Not in HS Info"))</f>
        <v/>
      </c>
      <c r="N986" s="5" t="str">
        <f>IFERROR(VLOOKUP($C986,Holds!$C:$K, 2, FALSE), IF($E986="", "", 0))</f>
        <v/>
      </c>
      <c r="O986" s="7" t="str">
        <f>IF($E986="", "", _xlfn.XLOOKUP(C986, 'SLCC Student'!H:H, 'SLCC Student'!P:P, "Not Found", 0, 1))</f>
        <v/>
      </c>
      <c r="P986" s="5" t="str">
        <f>IFERROR(VLOOKUP($E986, 'SLCC Student'!$A:$Q, 10, FALSE), IF($E986="", "", "Not Admitted"))</f>
        <v/>
      </c>
      <c r="Q986" s="5" t="str">
        <f>IFERROR(VLOOKUP($E986,'SLCC Student'!$A:$Q,12,FALSE),IF($E986="","", "NotAdmitted"))</f>
        <v/>
      </c>
    </row>
    <row r="987" spans="1:17" x14ac:dyDescent="0.2">
      <c r="A987" s="5" t="str">
        <f>IFERROR(VLOOKUP($E987,'HS Info'!$A:$D,2,FALSE),IF($E987="","","Not in HS Info"))</f>
        <v/>
      </c>
      <c r="B987" s="6" t="str">
        <f>IFERROR(VLOOKUP($C987, 'SLCC Student'!$H:$R, 11, FALSE), IF($E987="", "",  "Not yet admitted"))</f>
        <v/>
      </c>
      <c r="C987" s="5" t="str">
        <f>IFERROR(VLOOKUP($E987,'SLCC Student'!$A:$R,8,FALSE), IF($E987="", "", "Not yet admitted"))</f>
        <v/>
      </c>
      <c r="D987" s="5" t="str">
        <f>IFERROR(VLOOKUP($E987, 'HS Info'!$A:$D, 3, FALSE), IF($E987="", "",  "Not in HS Info"))</f>
        <v/>
      </c>
      <c r="E987" t="str">
        <f>IF(ISBLANK('HS Info'!A986), "", 'HS Info'!A986)</f>
        <v/>
      </c>
      <c r="F987" s="5" t="str">
        <f>IFERROR(VLOOKUP($E987, 'HS Info'!$A:$D, 4, FALSE), IF($E987="", "", "Not in HS Info"))</f>
        <v/>
      </c>
      <c r="G987" t="str">
        <f>IF(_xlfn.MAXIFS(ACT!$K:$K, ACT!$B:$B, 'Vetting Master'!$C987)&gt;0, _xlfn.MAXIFS(ACT!$K:$K, ACT!$B:$B, 'Vetting Master'!$C987), IF($E987="", "", 0))</f>
        <v/>
      </c>
      <c r="H987" t="str">
        <f>IF(_xlfn.MAXIFS(ACT!$J:$J, ACT!$B:$B, 'Vetting Master'!$C987)&gt;0, _xlfn.MAXIFS(ACT!$J:$J, ACT!$B:$B, 'Vetting Master'!$C987), IF($E987="", "", 0))</f>
        <v/>
      </c>
      <c r="I987" t="str">
        <f>IF(_xlfn.MAXIFS('SLCC Placement'!K:K, 'SLCC Placement'!B:B, 'Vetting Master'!$C987)&gt;0, _xlfn.MAXIFS('SLCC Placement'!K:K, 'SLCC Placement'!B:B, 'Vetting Master'!$C987), IF($E987="", "", 0))</f>
        <v/>
      </c>
      <c r="J987" t="str">
        <f>IF(_xlfn.MAXIFS('SLCC Placement'!J:J, 'SLCC Placement'!B:B, 'Vetting Master'!$C987)&gt;0, _xlfn.MAXIFS('SLCC Placement'!J:J, 'SLCC Placement'!B:B, 'Vetting Master'!$C987), IF($E987="", "", 0))</f>
        <v/>
      </c>
      <c r="K987" s="5" t="str">
        <f>IFERROR(IF(AND(MATCH(C987,'AP Credit'!B:B,0)&gt;0, MATCH("ENGL 1010",'AP Credit'!J:J,0)&gt;0),"Yes","No"), IF($E987="", " ", "No"))</f>
        <v xml:space="preserve"> </v>
      </c>
      <c r="L987" s="11" t="str" cm="1">
        <f t="array" ref="L987">IF($E987="", "", _xlfn.IFNA(_xlfn.IFS( J987&gt;599,  "1210 - Verify C or Better",  AND(J987&gt;499, OR(I987&gt;13, G987&gt;17)), "1060 - Verify C or Better", AND( OR(G987&gt;17, I987&gt;13), OR(H987&gt;22, J987&gt;399)), "1050 - Verify C or Better", OR( H987&gt;21, J987&gt;299), "1010/1030/1040", OR( H987&gt;19, J987&gt;299), "1010/1030", OR( H987&gt;18, J987&gt;299), "1030"), "Verify C or better in Secondary Math 1,2,3"))</f>
        <v/>
      </c>
      <c r="M987" s="4" t="str">
        <f>IFERROR(VLOOKUP($E987, 'HS Info'!$A:$E, 5, FALSE), IF($E987="", "", "Not in HS Info"))</f>
        <v/>
      </c>
      <c r="N987" s="5" t="str">
        <f>IFERROR(VLOOKUP($C987,Holds!$C:$K, 2, FALSE), IF($E987="", "", 0))</f>
        <v/>
      </c>
      <c r="O987" s="7" t="str">
        <f>IF($E987="", "", _xlfn.XLOOKUP(C987, 'SLCC Student'!H:H, 'SLCC Student'!P:P, "Not Found", 0, 1))</f>
        <v/>
      </c>
      <c r="P987" s="5" t="str">
        <f>IFERROR(VLOOKUP($E987, 'SLCC Student'!$A:$Q, 10, FALSE), IF($E987="", "", "Not Admitted"))</f>
        <v/>
      </c>
      <c r="Q987" s="5" t="str">
        <f>IFERROR(VLOOKUP($E987,'SLCC Student'!$A:$Q,12,FALSE),IF($E987="","", "NotAdmitted"))</f>
        <v/>
      </c>
    </row>
    <row r="988" spans="1:17" x14ac:dyDescent="0.2">
      <c r="A988" s="5" t="str">
        <f>IFERROR(VLOOKUP($E988,'HS Info'!$A:$D,2,FALSE),IF($E988="","","Not in HS Info"))</f>
        <v/>
      </c>
      <c r="B988" s="6" t="str">
        <f>IFERROR(VLOOKUP($C988, 'SLCC Student'!$H:$R, 11, FALSE), IF($E988="", "",  "Not yet admitted"))</f>
        <v/>
      </c>
      <c r="C988" s="5" t="str">
        <f>IFERROR(VLOOKUP($E988,'SLCC Student'!$A:$R,8,FALSE), IF($E988="", "", "Not yet admitted"))</f>
        <v/>
      </c>
      <c r="D988" s="5" t="str">
        <f>IFERROR(VLOOKUP($E988, 'HS Info'!$A:$D, 3, FALSE), IF($E988="", "",  "Not in HS Info"))</f>
        <v/>
      </c>
      <c r="E988" t="str">
        <f>IF(ISBLANK('HS Info'!A987), "", 'HS Info'!A987)</f>
        <v/>
      </c>
      <c r="F988" s="5" t="str">
        <f>IFERROR(VLOOKUP($E988, 'HS Info'!$A:$D, 4, FALSE), IF($E988="", "", "Not in HS Info"))</f>
        <v/>
      </c>
      <c r="G988" t="str">
        <f>IF(_xlfn.MAXIFS(ACT!$K:$K, ACT!$B:$B, 'Vetting Master'!$C988)&gt;0, _xlfn.MAXIFS(ACT!$K:$K, ACT!$B:$B, 'Vetting Master'!$C988), IF($E988="", "", 0))</f>
        <v/>
      </c>
      <c r="H988" t="str">
        <f>IF(_xlfn.MAXIFS(ACT!$J:$J, ACT!$B:$B, 'Vetting Master'!$C988)&gt;0, _xlfn.MAXIFS(ACT!$J:$J, ACT!$B:$B, 'Vetting Master'!$C988), IF($E988="", "", 0))</f>
        <v/>
      </c>
      <c r="I988" t="str">
        <f>IF(_xlfn.MAXIFS('SLCC Placement'!K:K, 'SLCC Placement'!B:B, 'Vetting Master'!$C988)&gt;0, _xlfn.MAXIFS('SLCC Placement'!K:K, 'SLCC Placement'!B:B, 'Vetting Master'!$C988), IF($E988="", "", 0))</f>
        <v/>
      </c>
      <c r="J988" t="str">
        <f>IF(_xlfn.MAXIFS('SLCC Placement'!J:J, 'SLCC Placement'!B:B, 'Vetting Master'!$C988)&gt;0, _xlfn.MAXIFS('SLCC Placement'!J:J, 'SLCC Placement'!B:B, 'Vetting Master'!$C988), IF($E988="", "", 0))</f>
        <v/>
      </c>
      <c r="K988" s="5" t="str">
        <f>IFERROR(IF(AND(MATCH(C988,'AP Credit'!B:B,0)&gt;0, MATCH("ENGL 1010",'AP Credit'!J:J,0)&gt;0),"Yes","No"), IF($E988="", " ", "No"))</f>
        <v xml:space="preserve"> </v>
      </c>
      <c r="L988" s="11" t="str" cm="1">
        <f t="array" ref="L988">IF($E988="", "", _xlfn.IFNA(_xlfn.IFS( J988&gt;599,  "1210 - Verify C or Better",  AND(J988&gt;499, OR(I988&gt;13, G988&gt;17)), "1060 - Verify C or Better", AND( OR(G988&gt;17, I988&gt;13), OR(H988&gt;22, J988&gt;399)), "1050 - Verify C or Better", OR( H988&gt;21, J988&gt;299), "1010/1030/1040", OR( H988&gt;19, J988&gt;299), "1010/1030", OR( H988&gt;18, J988&gt;299), "1030"), "Verify C or better in Secondary Math 1,2,3"))</f>
        <v/>
      </c>
      <c r="M988" s="4" t="str">
        <f>IFERROR(VLOOKUP($E988, 'HS Info'!$A:$E, 5, FALSE), IF($E988="", "", "Not in HS Info"))</f>
        <v/>
      </c>
      <c r="N988" s="5" t="str">
        <f>IFERROR(VLOOKUP($C988,Holds!$C:$K, 2, FALSE), IF($E988="", "", 0))</f>
        <v/>
      </c>
      <c r="O988" s="7" t="str">
        <f>IF($E988="", "", _xlfn.XLOOKUP(C988, 'SLCC Student'!H:H, 'SLCC Student'!P:P, "Not Found", 0, 1))</f>
        <v/>
      </c>
      <c r="P988" s="5" t="str">
        <f>IFERROR(VLOOKUP($E988, 'SLCC Student'!$A:$Q, 10, FALSE), IF($E988="", "", "Not Admitted"))</f>
        <v/>
      </c>
      <c r="Q988" s="5" t="str">
        <f>IFERROR(VLOOKUP($E988,'SLCC Student'!$A:$Q,12,FALSE),IF($E988="","", "NotAdmitted"))</f>
        <v/>
      </c>
    </row>
    <row r="989" spans="1:17" x14ac:dyDescent="0.2">
      <c r="A989" s="5" t="str">
        <f>IFERROR(VLOOKUP($E989,'HS Info'!$A:$D,2,FALSE),IF($E989="","","Not in HS Info"))</f>
        <v/>
      </c>
      <c r="B989" s="6" t="str">
        <f>IFERROR(VLOOKUP($C989, 'SLCC Student'!$H:$R, 11, FALSE), IF($E989="", "",  "Not yet admitted"))</f>
        <v/>
      </c>
      <c r="C989" s="5" t="str">
        <f>IFERROR(VLOOKUP($E989,'SLCC Student'!$A:$R,8,FALSE), IF($E989="", "", "Not yet admitted"))</f>
        <v/>
      </c>
      <c r="D989" s="5" t="str">
        <f>IFERROR(VLOOKUP($E989, 'HS Info'!$A:$D, 3, FALSE), IF($E989="", "",  "Not in HS Info"))</f>
        <v/>
      </c>
      <c r="E989" t="str">
        <f>IF(ISBLANK('HS Info'!A988), "", 'HS Info'!A988)</f>
        <v/>
      </c>
      <c r="F989" s="5" t="str">
        <f>IFERROR(VLOOKUP($E989, 'HS Info'!$A:$D, 4, FALSE), IF($E989="", "", "Not in HS Info"))</f>
        <v/>
      </c>
      <c r="G989" t="str">
        <f>IF(_xlfn.MAXIFS(ACT!$K:$K, ACT!$B:$B, 'Vetting Master'!$C989)&gt;0, _xlfn.MAXIFS(ACT!$K:$K, ACT!$B:$B, 'Vetting Master'!$C989), IF($E989="", "", 0))</f>
        <v/>
      </c>
      <c r="H989" t="str">
        <f>IF(_xlfn.MAXIFS(ACT!$J:$J, ACT!$B:$B, 'Vetting Master'!$C989)&gt;0, _xlfn.MAXIFS(ACT!$J:$J, ACT!$B:$B, 'Vetting Master'!$C989), IF($E989="", "", 0))</f>
        <v/>
      </c>
      <c r="I989" t="str">
        <f>IF(_xlfn.MAXIFS('SLCC Placement'!K:K, 'SLCC Placement'!B:B, 'Vetting Master'!$C989)&gt;0, _xlfn.MAXIFS('SLCC Placement'!K:K, 'SLCC Placement'!B:B, 'Vetting Master'!$C989), IF($E989="", "", 0))</f>
        <v/>
      </c>
      <c r="J989" t="str">
        <f>IF(_xlfn.MAXIFS('SLCC Placement'!J:J, 'SLCC Placement'!B:B, 'Vetting Master'!$C989)&gt;0, _xlfn.MAXIFS('SLCC Placement'!J:J, 'SLCC Placement'!B:B, 'Vetting Master'!$C989), IF($E989="", "", 0))</f>
        <v/>
      </c>
      <c r="K989" s="5" t="str">
        <f>IFERROR(IF(AND(MATCH(C989,'AP Credit'!B:B,0)&gt;0, MATCH("ENGL 1010",'AP Credit'!J:J,0)&gt;0),"Yes","No"), IF($E989="", " ", "No"))</f>
        <v xml:space="preserve"> </v>
      </c>
      <c r="L989" s="11" t="str" cm="1">
        <f t="array" ref="L989">IF($E989="", "", _xlfn.IFNA(_xlfn.IFS( J989&gt;599,  "1210 - Verify C or Better",  AND(J989&gt;499, OR(I989&gt;13, G989&gt;17)), "1060 - Verify C or Better", AND( OR(G989&gt;17, I989&gt;13), OR(H989&gt;22, J989&gt;399)), "1050 - Verify C or Better", OR( H989&gt;21, J989&gt;299), "1010/1030/1040", OR( H989&gt;19, J989&gt;299), "1010/1030", OR( H989&gt;18, J989&gt;299), "1030"), "Verify C or better in Secondary Math 1,2,3"))</f>
        <v/>
      </c>
      <c r="M989" s="4" t="str">
        <f>IFERROR(VLOOKUP($E989, 'HS Info'!$A:$E, 5, FALSE), IF($E989="", "", "Not in HS Info"))</f>
        <v/>
      </c>
      <c r="N989" s="5" t="str">
        <f>IFERROR(VLOOKUP($C989,Holds!$C:$K, 2, FALSE), IF($E989="", "", 0))</f>
        <v/>
      </c>
      <c r="O989" s="7" t="str">
        <f>IF($E989="", "", _xlfn.XLOOKUP(C989, 'SLCC Student'!H:H, 'SLCC Student'!P:P, "Not Found", 0, 1))</f>
        <v/>
      </c>
      <c r="P989" s="5" t="str">
        <f>IFERROR(VLOOKUP($E989, 'SLCC Student'!$A:$Q, 10, FALSE), IF($E989="", "", "Not Admitted"))</f>
        <v/>
      </c>
      <c r="Q989" s="5" t="str">
        <f>IFERROR(VLOOKUP($E989,'SLCC Student'!$A:$Q,12,FALSE),IF($E989="","", "NotAdmitted"))</f>
        <v/>
      </c>
    </row>
    <row r="990" spans="1:17" x14ac:dyDescent="0.2">
      <c r="A990" s="5" t="str">
        <f>IFERROR(VLOOKUP($E990,'HS Info'!$A:$D,2,FALSE),IF($E990="","","Not in HS Info"))</f>
        <v/>
      </c>
      <c r="B990" s="6" t="str">
        <f>IFERROR(VLOOKUP($C990, 'SLCC Student'!$H:$R, 11, FALSE), IF($E990="", "",  "Not yet admitted"))</f>
        <v/>
      </c>
      <c r="C990" s="5" t="str">
        <f>IFERROR(VLOOKUP($E990,'SLCC Student'!$A:$R,8,FALSE), IF($E990="", "", "Not yet admitted"))</f>
        <v/>
      </c>
      <c r="D990" s="5" t="str">
        <f>IFERROR(VLOOKUP($E990, 'HS Info'!$A:$D, 3, FALSE), IF($E990="", "",  "Not in HS Info"))</f>
        <v/>
      </c>
      <c r="E990" t="str">
        <f>IF(ISBLANK('HS Info'!A989), "", 'HS Info'!A989)</f>
        <v/>
      </c>
      <c r="F990" s="5" t="str">
        <f>IFERROR(VLOOKUP($E990, 'HS Info'!$A:$D, 4, FALSE), IF($E990="", "", "Not in HS Info"))</f>
        <v/>
      </c>
      <c r="G990" t="str">
        <f>IF(_xlfn.MAXIFS(ACT!$K:$K, ACT!$B:$B, 'Vetting Master'!$C990)&gt;0, _xlfn.MAXIFS(ACT!$K:$K, ACT!$B:$B, 'Vetting Master'!$C990), IF($E990="", "", 0))</f>
        <v/>
      </c>
      <c r="H990" t="str">
        <f>IF(_xlfn.MAXIFS(ACT!$J:$J, ACT!$B:$B, 'Vetting Master'!$C990)&gt;0, _xlfn.MAXIFS(ACT!$J:$J, ACT!$B:$B, 'Vetting Master'!$C990), IF($E990="", "", 0))</f>
        <v/>
      </c>
      <c r="I990" t="str">
        <f>IF(_xlfn.MAXIFS('SLCC Placement'!K:K, 'SLCC Placement'!B:B, 'Vetting Master'!$C990)&gt;0, _xlfn.MAXIFS('SLCC Placement'!K:K, 'SLCC Placement'!B:B, 'Vetting Master'!$C990), IF($E990="", "", 0))</f>
        <v/>
      </c>
      <c r="J990" t="str">
        <f>IF(_xlfn.MAXIFS('SLCC Placement'!J:J, 'SLCC Placement'!B:B, 'Vetting Master'!$C990)&gt;0, _xlfn.MAXIFS('SLCC Placement'!J:J, 'SLCC Placement'!B:B, 'Vetting Master'!$C990), IF($E990="", "", 0))</f>
        <v/>
      </c>
      <c r="K990" s="5" t="str">
        <f>IFERROR(IF(AND(MATCH(C990,'AP Credit'!B:B,0)&gt;0, MATCH("ENGL 1010",'AP Credit'!J:J,0)&gt;0),"Yes","No"), IF($E990="", " ", "No"))</f>
        <v xml:space="preserve"> </v>
      </c>
      <c r="L990" s="11" t="str" cm="1">
        <f t="array" ref="L990">IF($E990="", "", _xlfn.IFNA(_xlfn.IFS( J990&gt;599,  "1210 - Verify C or Better",  AND(J990&gt;499, OR(I990&gt;13, G990&gt;17)), "1060 - Verify C or Better", AND( OR(G990&gt;17, I990&gt;13), OR(H990&gt;22, J990&gt;399)), "1050 - Verify C or Better", OR( H990&gt;21, J990&gt;299), "1010/1030/1040", OR( H990&gt;19, J990&gt;299), "1010/1030", OR( H990&gt;18, J990&gt;299), "1030"), "Verify C or better in Secondary Math 1,2,3"))</f>
        <v/>
      </c>
      <c r="M990" s="4" t="str">
        <f>IFERROR(VLOOKUP($E990, 'HS Info'!$A:$E, 5, FALSE), IF($E990="", "", "Not in HS Info"))</f>
        <v/>
      </c>
      <c r="N990" s="5" t="str">
        <f>IFERROR(VLOOKUP($C990,Holds!$C:$K, 2, FALSE), IF($E990="", "", 0))</f>
        <v/>
      </c>
      <c r="O990" s="7" t="str">
        <f>IF($E990="", "", _xlfn.XLOOKUP(C990, 'SLCC Student'!H:H, 'SLCC Student'!P:P, "Not Found", 0, 1))</f>
        <v/>
      </c>
      <c r="P990" s="5" t="str">
        <f>IFERROR(VLOOKUP($E990, 'SLCC Student'!$A:$Q, 10, FALSE), IF($E990="", "", "Not Admitted"))</f>
        <v/>
      </c>
      <c r="Q990" s="5" t="str">
        <f>IFERROR(VLOOKUP($E990,'SLCC Student'!$A:$Q,12,FALSE),IF($E990="","", "NotAdmitted"))</f>
        <v/>
      </c>
    </row>
    <row r="991" spans="1:17" x14ac:dyDescent="0.2">
      <c r="A991" s="5" t="str">
        <f>IFERROR(VLOOKUP($E991,'HS Info'!$A:$D,2,FALSE),IF($E991="","","Not in HS Info"))</f>
        <v/>
      </c>
      <c r="B991" s="6" t="str">
        <f>IFERROR(VLOOKUP($C991, 'SLCC Student'!$H:$R, 11, FALSE), IF($E991="", "",  "Not yet admitted"))</f>
        <v/>
      </c>
      <c r="C991" s="5" t="str">
        <f>IFERROR(VLOOKUP($E991,'SLCC Student'!$A:$R,8,FALSE), IF($E991="", "", "Not yet admitted"))</f>
        <v/>
      </c>
      <c r="D991" s="5" t="str">
        <f>IFERROR(VLOOKUP($E991, 'HS Info'!$A:$D, 3, FALSE), IF($E991="", "",  "Not in HS Info"))</f>
        <v/>
      </c>
      <c r="E991" t="str">
        <f>IF(ISBLANK('HS Info'!A990), "", 'HS Info'!A990)</f>
        <v/>
      </c>
      <c r="F991" s="5" t="str">
        <f>IFERROR(VLOOKUP($E991, 'HS Info'!$A:$D, 4, FALSE), IF($E991="", "", "Not in HS Info"))</f>
        <v/>
      </c>
      <c r="G991" t="str">
        <f>IF(_xlfn.MAXIFS(ACT!$K:$K, ACT!$B:$B, 'Vetting Master'!$C991)&gt;0, _xlfn.MAXIFS(ACT!$K:$K, ACT!$B:$B, 'Vetting Master'!$C991), IF($E991="", "", 0))</f>
        <v/>
      </c>
      <c r="H991" t="str">
        <f>IF(_xlfn.MAXIFS(ACT!$J:$J, ACT!$B:$B, 'Vetting Master'!$C991)&gt;0, _xlfn.MAXIFS(ACT!$J:$J, ACT!$B:$B, 'Vetting Master'!$C991), IF($E991="", "", 0))</f>
        <v/>
      </c>
      <c r="I991" t="str">
        <f>IF(_xlfn.MAXIFS('SLCC Placement'!K:K, 'SLCC Placement'!B:B, 'Vetting Master'!$C991)&gt;0, _xlfn.MAXIFS('SLCC Placement'!K:K, 'SLCC Placement'!B:B, 'Vetting Master'!$C991), IF($E991="", "", 0))</f>
        <v/>
      </c>
      <c r="J991" t="str">
        <f>IF(_xlfn.MAXIFS('SLCC Placement'!J:J, 'SLCC Placement'!B:B, 'Vetting Master'!$C991)&gt;0, _xlfn.MAXIFS('SLCC Placement'!J:J, 'SLCC Placement'!B:B, 'Vetting Master'!$C991), IF($E991="", "", 0))</f>
        <v/>
      </c>
      <c r="K991" s="5" t="str">
        <f>IFERROR(IF(AND(MATCH(C991,'AP Credit'!B:B,0)&gt;0, MATCH("ENGL 1010",'AP Credit'!J:J,0)&gt;0),"Yes","No"), IF($E991="", " ", "No"))</f>
        <v xml:space="preserve"> </v>
      </c>
      <c r="L991" s="11" t="str" cm="1">
        <f t="array" ref="L991">IF($E991="", "", _xlfn.IFNA(_xlfn.IFS( J991&gt;599,  "1210 - Verify C or Better",  AND(J991&gt;499, OR(I991&gt;13, G991&gt;17)), "1060 - Verify C or Better", AND( OR(G991&gt;17, I991&gt;13), OR(H991&gt;22, J991&gt;399)), "1050 - Verify C or Better", OR( H991&gt;21, J991&gt;299), "1010/1030/1040", OR( H991&gt;19, J991&gt;299), "1010/1030", OR( H991&gt;18, J991&gt;299), "1030"), "Verify C or better in Secondary Math 1,2,3"))</f>
        <v/>
      </c>
      <c r="M991" s="4" t="str">
        <f>IFERROR(VLOOKUP($E991, 'HS Info'!$A:$E, 5, FALSE), IF($E991="", "", "Not in HS Info"))</f>
        <v/>
      </c>
      <c r="N991" s="5" t="str">
        <f>IFERROR(VLOOKUP($C991,Holds!$C:$K, 2, FALSE), IF($E991="", "", 0))</f>
        <v/>
      </c>
      <c r="O991" s="7" t="str">
        <f>IF($E991="", "", _xlfn.XLOOKUP(C991, 'SLCC Student'!H:H, 'SLCC Student'!P:P, "Not Found", 0, 1))</f>
        <v/>
      </c>
      <c r="P991" s="5" t="str">
        <f>IFERROR(VLOOKUP($E991, 'SLCC Student'!$A:$Q, 10, FALSE), IF($E991="", "", "Not Admitted"))</f>
        <v/>
      </c>
      <c r="Q991" s="5" t="str">
        <f>IFERROR(VLOOKUP($E991,'SLCC Student'!$A:$Q,12,FALSE),IF($E991="","", "NotAdmitted"))</f>
        <v/>
      </c>
    </row>
    <row r="992" spans="1:17" x14ac:dyDescent="0.2">
      <c r="A992" s="5" t="str">
        <f>IFERROR(VLOOKUP($E992,'HS Info'!$A:$D,2,FALSE),IF($E992="","","Not in HS Info"))</f>
        <v/>
      </c>
      <c r="B992" s="6" t="str">
        <f>IFERROR(VLOOKUP($C992, 'SLCC Student'!$H:$R, 11, FALSE), IF($E992="", "",  "Not yet admitted"))</f>
        <v/>
      </c>
      <c r="C992" s="5" t="str">
        <f>IFERROR(VLOOKUP($E992,'SLCC Student'!$A:$R,8,FALSE), IF($E992="", "", "Not yet admitted"))</f>
        <v/>
      </c>
      <c r="D992" s="5" t="str">
        <f>IFERROR(VLOOKUP($E992, 'HS Info'!$A:$D, 3, FALSE), IF($E992="", "",  "Not in HS Info"))</f>
        <v/>
      </c>
      <c r="E992" t="str">
        <f>IF(ISBLANK('HS Info'!A991), "", 'HS Info'!A991)</f>
        <v/>
      </c>
      <c r="F992" s="5" t="str">
        <f>IFERROR(VLOOKUP($E992, 'HS Info'!$A:$D, 4, FALSE), IF($E992="", "", "Not in HS Info"))</f>
        <v/>
      </c>
      <c r="G992" t="str">
        <f>IF(_xlfn.MAXIFS(ACT!$K:$K, ACT!$B:$B, 'Vetting Master'!$C992)&gt;0, _xlfn.MAXIFS(ACT!$K:$K, ACT!$B:$B, 'Vetting Master'!$C992), IF($E992="", "", 0))</f>
        <v/>
      </c>
      <c r="H992" t="str">
        <f>IF(_xlfn.MAXIFS(ACT!$J:$J, ACT!$B:$B, 'Vetting Master'!$C992)&gt;0, _xlfn.MAXIFS(ACT!$J:$J, ACT!$B:$B, 'Vetting Master'!$C992), IF($E992="", "", 0))</f>
        <v/>
      </c>
      <c r="I992" t="str">
        <f>IF(_xlfn.MAXIFS('SLCC Placement'!K:K, 'SLCC Placement'!B:B, 'Vetting Master'!$C992)&gt;0, _xlfn.MAXIFS('SLCC Placement'!K:K, 'SLCC Placement'!B:B, 'Vetting Master'!$C992), IF($E992="", "", 0))</f>
        <v/>
      </c>
      <c r="J992" t="str">
        <f>IF(_xlfn.MAXIFS('SLCC Placement'!J:J, 'SLCC Placement'!B:B, 'Vetting Master'!$C992)&gt;0, _xlfn.MAXIFS('SLCC Placement'!J:J, 'SLCC Placement'!B:B, 'Vetting Master'!$C992), IF($E992="", "", 0))</f>
        <v/>
      </c>
      <c r="K992" s="5" t="str">
        <f>IFERROR(IF(AND(MATCH(C992,'AP Credit'!B:B,0)&gt;0, MATCH("ENGL 1010",'AP Credit'!J:J,0)&gt;0),"Yes","No"), IF($E992="", " ", "No"))</f>
        <v xml:space="preserve"> </v>
      </c>
      <c r="L992" s="11" t="str" cm="1">
        <f t="array" ref="L992">IF($E992="", "", _xlfn.IFNA(_xlfn.IFS( J992&gt;599,  "1210 - Verify C or Better",  AND(J992&gt;499, OR(I992&gt;13, G992&gt;17)), "1060 - Verify C or Better", AND( OR(G992&gt;17, I992&gt;13), OR(H992&gt;22, J992&gt;399)), "1050 - Verify C or Better", OR( H992&gt;21, J992&gt;299), "1010/1030/1040", OR( H992&gt;19, J992&gt;299), "1010/1030", OR( H992&gt;18, J992&gt;299), "1030"), "Verify C or better in Secondary Math 1,2,3"))</f>
        <v/>
      </c>
      <c r="M992" s="4" t="str">
        <f>IFERROR(VLOOKUP($E992, 'HS Info'!$A:$E, 5, FALSE), IF($E992="", "", "Not in HS Info"))</f>
        <v/>
      </c>
      <c r="N992" s="5" t="str">
        <f>IFERROR(VLOOKUP($C992,Holds!$C:$K, 2, FALSE), IF($E992="", "", 0))</f>
        <v/>
      </c>
      <c r="O992" s="7" t="str">
        <f>IF($E992="", "", _xlfn.XLOOKUP(C992, 'SLCC Student'!H:H, 'SLCC Student'!P:P, "Not Found", 0, 1))</f>
        <v/>
      </c>
      <c r="P992" s="5" t="str">
        <f>IFERROR(VLOOKUP($E992, 'SLCC Student'!$A:$Q, 10, FALSE), IF($E992="", "", "Not Admitted"))</f>
        <v/>
      </c>
      <c r="Q992" s="5" t="str">
        <f>IFERROR(VLOOKUP($E992,'SLCC Student'!$A:$Q,12,FALSE),IF($E992="","", "NotAdmitted"))</f>
        <v/>
      </c>
    </row>
    <row r="993" spans="1:17" x14ac:dyDescent="0.2">
      <c r="A993" s="5" t="str">
        <f>IFERROR(VLOOKUP($E993,'HS Info'!$A:$D,2,FALSE),IF($E993="","","Not in HS Info"))</f>
        <v/>
      </c>
      <c r="B993" s="6" t="str">
        <f>IFERROR(VLOOKUP($C993, 'SLCC Student'!$H:$R, 11, FALSE), IF($E993="", "",  "Not yet admitted"))</f>
        <v/>
      </c>
      <c r="C993" s="5" t="str">
        <f>IFERROR(VLOOKUP($E993,'SLCC Student'!$A:$R,8,FALSE), IF($E993="", "", "Not yet admitted"))</f>
        <v/>
      </c>
      <c r="D993" s="5" t="str">
        <f>IFERROR(VLOOKUP($E993, 'HS Info'!$A:$D, 3, FALSE), IF($E993="", "",  "Not in HS Info"))</f>
        <v/>
      </c>
      <c r="E993" t="str">
        <f>IF(ISBLANK('HS Info'!A992), "", 'HS Info'!A992)</f>
        <v/>
      </c>
      <c r="F993" s="5" t="str">
        <f>IFERROR(VLOOKUP($E993, 'HS Info'!$A:$D, 4, FALSE), IF($E993="", "", "Not in HS Info"))</f>
        <v/>
      </c>
      <c r="G993" t="str">
        <f>IF(_xlfn.MAXIFS(ACT!$K:$K, ACT!$B:$B, 'Vetting Master'!$C993)&gt;0, _xlfn.MAXIFS(ACT!$K:$K, ACT!$B:$B, 'Vetting Master'!$C993), IF($E993="", "", 0))</f>
        <v/>
      </c>
      <c r="H993" t="str">
        <f>IF(_xlfn.MAXIFS(ACT!$J:$J, ACT!$B:$B, 'Vetting Master'!$C993)&gt;0, _xlfn.MAXIFS(ACT!$J:$J, ACT!$B:$B, 'Vetting Master'!$C993), IF($E993="", "", 0))</f>
        <v/>
      </c>
      <c r="I993" t="str">
        <f>IF(_xlfn.MAXIFS('SLCC Placement'!K:K, 'SLCC Placement'!B:B, 'Vetting Master'!$C993)&gt;0, _xlfn.MAXIFS('SLCC Placement'!K:K, 'SLCC Placement'!B:B, 'Vetting Master'!$C993), IF($E993="", "", 0))</f>
        <v/>
      </c>
      <c r="J993" t="str">
        <f>IF(_xlfn.MAXIFS('SLCC Placement'!J:J, 'SLCC Placement'!B:B, 'Vetting Master'!$C993)&gt;0, _xlfn.MAXIFS('SLCC Placement'!J:J, 'SLCC Placement'!B:B, 'Vetting Master'!$C993), IF($E993="", "", 0))</f>
        <v/>
      </c>
      <c r="K993" s="5" t="str">
        <f>IFERROR(IF(AND(MATCH(C993,'AP Credit'!B:B,0)&gt;0, MATCH("ENGL 1010",'AP Credit'!J:J,0)&gt;0),"Yes","No"), IF($E993="", " ", "No"))</f>
        <v xml:space="preserve"> </v>
      </c>
      <c r="L993" s="11" t="str" cm="1">
        <f t="array" ref="L993">IF($E993="", "", _xlfn.IFNA(_xlfn.IFS( J993&gt;599,  "1210 - Verify C or Better",  AND(J993&gt;499, OR(I993&gt;13, G993&gt;17)), "1060 - Verify C or Better", AND( OR(G993&gt;17, I993&gt;13), OR(H993&gt;22, J993&gt;399)), "1050 - Verify C or Better", OR( H993&gt;21, J993&gt;299), "1010/1030/1040", OR( H993&gt;19, J993&gt;299), "1010/1030", OR( H993&gt;18, J993&gt;299), "1030"), "Verify C or better in Secondary Math 1,2,3"))</f>
        <v/>
      </c>
      <c r="M993" s="4" t="str">
        <f>IFERROR(VLOOKUP($E993, 'HS Info'!$A:$E, 5, FALSE), IF($E993="", "", "Not in HS Info"))</f>
        <v/>
      </c>
      <c r="N993" s="5" t="str">
        <f>IFERROR(VLOOKUP($C993,Holds!$C:$K, 2, FALSE), IF($E993="", "", 0))</f>
        <v/>
      </c>
      <c r="O993" s="7" t="str">
        <f>IF($E993="", "", _xlfn.XLOOKUP(C993, 'SLCC Student'!H:H, 'SLCC Student'!P:P, "Not Found", 0, 1))</f>
        <v/>
      </c>
      <c r="P993" s="5" t="str">
        <f>IFERROR(VLOOKUP($E993, 'SLCC Student'!$A:$Q, 10, FALSE), IF($E993="", "", "Not Admitted"))</f>
        <v/>
      </c>
      <c r="Q993" s="5" t="str">
        <f>IFERROR(VLOOKUP($E993,'SLCC Student'!$A:$Q,12,FALSE),IF($E993="","", "NotAdmitted"))</f>
        <v/>
      </c>
    </row>
    <row r="994" spans="1:17" x14ac:dyDescent="0.2">
      <c r="A994" s="5" t="str">
        <f>IFERROR(VLOOKUP($E994,'HS Info'!$A:$D,2,FALSE),IF($E994="","","Not in HS Info"))</f>
        <v/>
      </c>
      <c r="B994" s="6" t="str">
        <f>IFERROR(VLOOKUP($C994, 'SLCC Student'!$H:$R, 11, FALSE), IF($E994="", "",  "Not yet admitted"))</f>
        <v/>
      </c>
      <c r="C994" s="5" t="str">
        <f>IFERROR(VLOOKUP($E994,'SLCC Student'!$A:$R,8,FALSE), IF($E994="", "", "Not yet admitted"))</f>
        <v/>
      </c>
      <c r="D994" s="5" t="str">
        <f>IFERROR(VLOOKUP($E994, 'HS Info'!$A:$D, 3, FALSE), IF($E994="", "",  "Not in HS Info"))</f>
        <v/>
      </c>
      <c r="E994" t="str">
        <f>IF(ISBLANK('HS Info'!A993), "", 'HS Info'!A993)</f>
        <v/>
      </c>
      <c r="F994" s="5" t="str">
        <f>IFERROR(VLOOKUP($E994, 'HS Info'!$A:$D, 4, FALSE), IF($E994="", "", "Not in HS Info"))</f>
        <v/>
      </c>
      <c r="G994" t="str">
        <f>IF(_xlfn.MAXIFS(ACT!$K:$K, ACT!$B:$B, 'Vetting Master'!$C994)&gt;0, _xlfn.MAXIFS(ACT!$K:$K, ACT!$B:$B, 'Vetting Master'!$C994), IF($E994="", "", 0))</f>
        <v/>
      </c>
      <c r="H994" t="str">
        <f>IF(_xlfn.MAXIFS(ACT!$J:$J, ACT!$B:$B, 'Vetting Master'!$C994)&gt;0, _xlfn.MAXIFS(ACT!$J:$J, ACT!$B:$B, 'Vetting Master'!$C994), IF($E994="", "", 0))</f>
        <v/>
      </c>
      <c r="I994" t="str">
        <f>IF(_xlfn.MAXIFS('SLCC Placement'!K:K, 'SLCC Placement'!B:B, 'Vetting Master'!$C994)&gt;0, _xlfn.MAXIFS('SLCC Placement'!K:K, 'SLCC Placement'!B:B, 'Vetting Master'!$C994), IF($E994="", "", 0))</f>
        <v/>
      </c>
      <c r="J994" t="str">
        <f>IF(_xlfn.MAXIFS('SLCC Placement'!J:J, 'SLCC Placement'!B:B, 'Vetting Master'!$C994)&gt;0, _xlfn.MAXIFS('SLCC Placement'!J:J, 'SLCC Placement'!B:B, 'Vetting Master'!$C994), IF($E994="", "", 0))</f>
        <v/>
      </c>
      <c r="K994" s="5" t="str">
        <f>IFERROR(IF(AND(MATCH(C994,'AP Credit'!B:B,0)&gt;0, MATCH("ENGL 1010",'AP Credit'!J:J,0)&gt;0),"Yes","No"), IF($E994="", " ", "No"))</f>
        <v xml:space="preserve"> </v>
      </c>
      <c r="L994" s="11" t="str" cm="1">
        <f t="array" ref="L994">IF($E994="", "", _xlfn.IFNA(_xlfn.IFS( J994&gt;599,  "1210 - Verify C or Better",  AND(J994&gt;499, OR(I994&gt;13, G994&gt;17)), "1060 - Verify C or Better", AND( OR(G994&gt;17, I994&gt;13), OR(H994&gt;22, J994&gt;399)), "1050 - Verify C or Better", OR( H994&gt;21, J994&gt;299), "1010/1030/1040", OR( H994&gt;19, J994&gt;299), "1010/1030", OR( H994&gt;18, J994&gt;299), "1030"), "Verify C or better in Secondary Math 1,2,3"))</f>
        <v/>
      </c>
      <c r="M994" s="4" t="str">
        <f>IFERROR(VLOOKUP($E994, 'HS Info'!$A:$E, 5, FALSE), IF($E994="", "", "Not in HS Info"))</f>
        <v/>
      </c>
      <c r="N994" s="5" t="str">
        <f>IFERROR(VLOOKUP($C994,Holds!$C:$K, 2, FALSE), IF($E994="", "", 0))</f>
        <v/>
      </c>
      <c r="O994" s="7" t="str">
        <f>IF($E994="", "", _xlfn.XLOOKUP(C994, 'SLCC Student'!H:H, 'SLCC Student'!P:P, "Not Found", 0, 1))</f>
        <v/>
      </c>
      <c r="P994" s="5" t="str">
        <f>IFERROR(VLOOKUP($E994, 'SLCC Student'!$A:$Q, 10, FALSE), IF($E994="", "", "Not Admitted"))</f>
        <v/>
      </c>
      <c r="Q994" s="5" t="str">
        <f>IFERROR(VLOOKUP($E994,'SLCC Student'!$A:$Q,12,FALSE),IF($E994="","", "NotAdmitted"))</f>
        <v/>
      </c>
    </row>
    <row r="995" spans="1:17" x14ac:dyDescent="0.2">
      <c r="A995" s="5" t="str">
        <f>IFERROR(VLOOKUP($E995,'HS Info'!$A:$D,2,FALSE),IF($E995="","","Not in HS Info"))</f>
        <v/>
      </c>
      <c r="B995" s="6" t="str">
        <f>IFERROR(VLOOKUP($C995, 'SLCC Student'!$H:$R, 11, FALSE), IF($E995="", "",  "Not yet admitted"))</f>
        <v/>
      </c>
      <c r="C995" s="5" t="str">
        <f>IFERROR(VLOOKUP($E995,'SLCC Student'!$A:$R,8,FALSE), IF($E995="", "", "Not yet admitted"))</f>
        <v/>
      </c>
      <c r="D995" s="5" t="str">
        <f>IFERROR(VLOOKUP($E995, 'HS Info'!$A:$D, 3, FALSE), IF($E995="", "",  "Not in HS Info"))</f>
        <v/>
      </c>
      <c r="E995" t="str">
        <f>IF(ISBLANK('HS Info'!A994), "", 'HS Info'!A994)</f>
        <v/>
      </c>
      <c r="F995" s="5" t="str">
        <f>IFERROR(VLOOKUP($E995, 'HS Info'!$A:$D, 4, FALSE), IF($E995="", "", "Not in HS Info"))</f>
        <v/>
      </c>
      <c r="G995" t="str">
        <f>IF(_xlfn.MAXIFS(ACT!$K:$K, ACT!$B:$B, 'Vetting Master'!$C995)&gt;0, _xlfn.MAXIFS(ACT!$K:$K, ACT!$B:$B, 'Vetting Master'!$C995), IF($E995="", "", 0))</f>
        <v/>
      </c>
      <c r="H995" t="str">
        <f>IF(_xlfn.MAXIFS(ACT!$J:$J, ACT!$B:$B, 'Vetting Master'!$C995)&gt;0, _xlfn.MAXIFS(ACT!$J:$J, ACT!$B:$B, 'Vetting Master'!$C995), IF($E995="", "", 0))</f>
        <v/>
      </c>
      <c r="I995" t="str">
        <f>IF(_xlfn.MAXIFS('SLCC Placement'!K:K, 'SLCC Placement'!B:B, 'Vetting Master'!$C995)&gt;0, _xlfn.MAXIFS('SLCC Placement'!K:K, 'SLCC Placement'!B:B, 'Vetting Master'!$C995), IF($E995="", "", 0))</f>
        <v/>
      </c>
      <c r="J995" t="str">
        <f>IF(_xlfn.MAXIFS('SLCC Placement'!J:J, 'SLCC Placement'!B:B, 'Vetting Master'!$C995)&gt;0, _xlfn.MAXIFS('SLCC Placement'!J:J, 'SLCC Placement'!B:B, 'Vetting Master'!$C995), IF($E995="", "", 0))</f>
        <v/>
      </c>
      <c r="K995" s="5" t="str">
        <f>IFERROR(IF(AND(MATCH(C995,'AP Credit'!B:B,0)&gt;0, MATCH("ENGL 1010",'AP Credit'!J:J,0)&gt;0),"Yes","No"), IF($E995="", " ", "No"))</f>
        <v xml:space="preserve"> </v>
      </c>
      <c r="L995" s="11" t="str" cm="1">
        <f t="array" ref="L995">IF($E995="", "", _xlfn.IFNA(_xlfn.IFS( J995&gt;599,  "1210 - Verify C or Better",  AND(J995&gt;499, OR(I995&gt;13, G995&gt;17)), "1060 - Verify C or Better", AND( OR(G995&gt;17, I995&gt;13), OR(H995&gt;22, J995&gt;399)), "1050 - Verify C or Better", OR( H995&gt;21, J995&gt;299), "1010/1030/1040", OR( H995&gt;19, J995&gt;299), "1010/1030", OR( H995&gt;18, J995&gt;299), "1030"), "Verify C or better in Secondary Math 1,2,3"))</f>
        <v/>
      </c>
      <c r="M995" s="4" t="str">
        <f>IFERROR(VLOOKUP($E995, 'HS Info'!$A:$E, 5, FALSE), IF($E995="", "", "Not in HS Info"))</f>
        <v/>
      </c>
      <c r="N995" s="5" t="str">
        <f>IFERROR(VLOOKUP($C995,Holds!$C:$K, 2, FALSE), IF($E995="", "", 0))</f>
        <v/>
      </c>
      <c r="O995" s="7" t="str">
        <f>IF($E995="", "", _xlfn.XLOOKUP(C995, 'SLCC Student'!H:H, 'SLCC Student'!P:P, "Not Found", 0, 1))</f>
        <v/>
      </c>
      <c r="P995" s="5" t="str">
        <f>IFERROR(VLOOKUP($E995, 'SLCC Student'!$A:$Q, 10, FALSE), IF($E995="", "", "Not Admitted"))</f>
        <v/>
      </c>
      <c r="Q995" s="5" t="str">
        <f>IFERROR(VLOOKUP($E995,'SLCC Student'!$A:$Q,12,FALSE),IF($E995="","", "NotAdmitted"))</f>
        <v/>
      </c>
    </row>
    <row r="996" spans="1:17" x14ac:dyDescent="0.2">
      <c r="A996" s="5" t="str">
        <f>IFERROR(VLOOKUP($E996,'HS Info'!$A:$D,2,FALSE),IF($E996="","","Not in HS Info"))</f>
        <v/>
      </c>
      <c r="B996" s="6" t="str">
        <f>IFERROR(VLOOKUP($C996, 'SLCC Student'!$H:$R, 11, FALSE), IF($E996="", "",  "Not yet admitted"))</f>
        <v/>
      </c>
      <c r="C996" s="5" t="str">
        <f>IFERROR(VLOOKUP($E996,'SLCC Student'!$A:$R,8,FALSE), IF($E996="", "", "Not yet admitted"))</f>
        <v/>
      </c>
      <c r="D996" s="5" t="str">
        <f>IFERROR(VLOOKUP($E996, 'HS Info'!$A:$D, 3, FALSE), IF($E996="", "",  "Not in HS Info"))</f>
        <v/>
      </c>
      <c r="E996" t="str">
        <f>IF(ISBLANK('HS Info'!A995), "", 'HS Info'!A995)</f>
        <v/>
      </c>
      <c r="F996" s="5" t="str">
        <f>IFERROR(VLOOKUP($E996, 'HS Info'!$A:$D, 4, FALSE), IF($E996="", "", "Not in HS Info"))</f>
        <v/>
      </c>
      <c r="G996" t="str">
        <f>IF(_xlfn.MAXIFS(ACT!$K:$K, ACT!$B:$B, 'Vetting Master'!$C996)&gt;0, _xlfn.MAXIFS(ACT!$K:$K, ACT!$B:$B, 'Vetting Master'!$C996), IF($E996="", "", 0))</f>
        <v/>
      </c>
      <c r="H996" t="str">
        <f>IF(_xlfn.MAXIFS(ACT!$J:$J, ACT!$B:$B, 'Vetting Master'!$C996)&gt;0, _xlfn.MAXIFS(ACT!$J:$J, ACT!$B:$B, 'Vetting Master'!$C996), IF($E996="", "", 0))</f>
        <v/>
      </c>
      <c r="I996" t="str">
        <f>IF(_xlfn.MAXIFS('SLCC Placement'!K:K, 'SLCC Placement'!B:B, 'Vetting Master'!$C996)&gt;0, _xlfn.MAXIFS('SLCC Placement'!K:K, 'SLCC Placement'!B:B, 'Vetting Master'!$C996), IF($E996="", "", 0))</f>
        <v/>
      </c>
      <c r="J996" t="str">
        <f>IF(_xlfn.MAXIFS('SLCC Placement'!J:J, 'SLCC Placement'!B:B, 'Vetting Master'!$C996)&gt;0, _xlfn.MAXIFS('SLCC Placement'!J:J, 'SLCC Placement'!B:B, 'Vetting Master'!$C996), IF($E996="", "", 0))</f>
        <v/>
      </c>
      <c r="K996" s="5" t="str">
        <f>IFERROR(IF(AND(MATCH(C996,'AP Credit'!B:B,0)&gt;0, MATCH("ENGL 1010",'AP Credit'!J:J,0)&gt;0),"Yes","No"), IF($E996="", " ", "No"))</f>
        <v xml:space="preserve"> </v>
      </c>
      <c r="L996" s="11" t="str" cm="1">
        <f t="array" ref="L996">IF($E996="", "", _xlfn.IFNA(_xlfn.IFS( J996&gt;599,  "1210 - Verify C or Better",  AND(J996&gt;499, OR(I996&gt;13, G996&gt;17)), "1060 - Verify C or Better", AND( OR(G996&gt;17, I996&gt;13), OR(H996&gt;22, J996&gt;399)), "1050 - Verify C or Better", OR( H996&gt;21, J996&gt;299), "1010/1030/1040", OR( H996&gt;19, J996&gt;299), "1010/1030", OR( H996&gt;18, J996&gt;299), "1030"), "Verify C or better in Secondary Math 1,2,3"))</f>
        <v/>
      </c>
      <c r="M996" s="4" t="str">
        <f>IFERROR(VLOOKUP($E996, 'HS Info'!$A:$E, 5, FALSE), IF($E996="", "", "Not in HS Info"))</f>
        <v/>
      </c>
      <c r="N996" s="5" t="str">
        <f>IFERROR(VLOOKUP($C996,Holds!$C:$K, 2, FALSE), IF($E996="", "", 0))</f>
        <v/>
      </c>
      <c r="O996" s="7" t="str">
        <f>IF($E996="", "", _xlfn.XLOOKUP(C996, 'SLCC Student'!H:H, 'SLCC Student'!P:P, "Not Found", 0, 1))</f>
        <v/>
      </c>
      <c r="P996" s="5" t="str">
        <f>IFERROR(VLOOKUP($E996, 'SLCC Student'!$A:$Q, 10, FALSE), IF($E996="", "", "Not Admitted"))</f>
        <v/>
      </c>
      <c r="Q996" s="5" t="str">
        <f>IFERROR(VLOOKUP($E996,'SLCC Student'!$A:$Q,12,FALSE),IF($E996="","", "NotAdmitted"))</f>
        <v/>
      </c>
    </row>
    <row r="997" spans="1:17" x14ac:dyDescent="0.2">
      <c r="A997" s="5" t="str">
        <f>IFERROR(VLOOKUP($E997,'HS Info'!$A:$D,2,FALSE),IF($E997="","","Not in HS Info"))</f>
        <v/>
      </c>
      <c r="B997" s="6" t="str">
        <f>IFERROR(VLOOKUP($C997, 'SLCC Student'!$H:$R, 11, FALSE), IF($E997="", "",  "Not yet admitted"))</f>
        <v/>
      </c>
      <c r="C997" s="5" t="str">
        <f>IFERROR(VLOOKUP($E997,'SLCC Student'!$A:$R,8,FALSE), IF($E997="", "", "Not yet admitted"))</f>
        <v/>
      </c>
      <c r="D997" s="5" t="str">
        <f>IFERROR(VLOOKUP($E997, 'HS Info'!$A:$D, 3, FALSE), IF($E997="", "",  "Not in HS Info"))</f>
        <v/>
      </c>
      <c r="E997" t="str">
        <f>IF(ISBLANK('HS Info'!A996), "", 'HS Info'!A996)</f>
        <v/>
      </c>
      <c r="F997" s="5" t="str">
        <f>IFERROR(VLOOKUP($E997, 'HS Info'!$A:$D, 4, FALSE), IF($E997="", "", "Not in HS Info"))</f>
        <v/>
      </c>
      <c r="G997" t="str">
        <f>IF(_xlfn.MAXIFS(ACT!$K:$K, ACT!$B:$B, 'Vetting Master'!$C997)&gt;0, _xlfn.MAXIFS(ACT!$K:$K, ACT!$B:$B, 'Vetting Master'!$C997), IF($E997="", "", 0))</f>
        <v/>
      </c>
      <c r="H997" t="str">
        <f>IF(_xlfn.MAXIFS(ACT!$J:$J, ACT!$B:$B, 'Vetting Master'!$C997)&gt;0, _xlfn.MAXIFS(ACT!$J:$J, ACT!$B:$B, 'Vetting Master'!$C997), IF($E997="", "", 0))</f>
        <v/>
      </c>
      <c r="I997" t="str">
        <f>IF(_xlfn.MAXIFS('SLCC Placement'!K:K, 'SLCC Placement'!B:B, 'Vetting Master'!$C997)&gt;0, _xlfn.MAXIFS('SLCC Placement'!K:K, 'SLCC Placement'!B:B, 'Vetting Master'!$C997), IF($E997="", "", 0))</f>
        <v/>
      </c>
      <c r="J997" t="str">
        <f>IF(_xlfn.MAXIFS('SLCC Placement'!J:J, 'SLCC Placement'!B:B, 'Vetting Master'!$C997)&gt;0, _xlfn.MAXIFS('SLCC Placement'!J:J, 'SLCC Placement'!B:B, 'Vetting Master'!$C997), IF($E997="", "", 0))</f>
        <v/>
      </c>
      <c r="K997" s="5" t="str">
        <f>IFERROR(IF(AND(MATCH(C997,'AP Credit'!B:B,0)&gt;0, MATCH("ENGL 1010",'AP Credit'!J:J,0)&gt;0),"Yes","No"), IF($E997="", " ", "No"))</f>
        <v xml:space="preserve"> </v>
      </c>
      <c r="L997" s="11" t="str" cm="1">
        <f t="array" ref="L997">IF($E997="", "", _xlfn.IFNA(_xlfn.IFS( J997&gt;599,  "1210 - Verify C or Better",  AND(J997&gt;499, OR(I997&gt;13, G997&gt;17)), "1060 - Verify C or Better", AND( OR(G997&gt;17, I997&gt;13), OR(H997&gt;22, J997&gt;399)), "1050 - Verify C or Better", OR( H997&gt;21, J997&gt;299), "1010/1030/1040", OR( H997&gt;19, J997&gt;299), "1010/1030", OR( H997&gt;18, J997&gt;299), "1030"), "Verify C or better in Secondary Math 1,2,3"))</f>
        <v/>
      </c>
      <c r="M997" s="4" t="str">
        <f>IFERROR(VLOOKUP($E997, 'HS Info'!$A:$E, 5, FALSE), IF($E997="", "", "Not in HS Info"))</f>
        <v/>
      </c>
      <c r="N997" s="5" t="str">
        <f>IFERROR(VLOOKUP($C997,Holds!$C:$K, 2, FALSE), IF($E997="", "", 0))</f>
        <v/>
      </c>
      <c r="O997" s="7" t="str">
        <f>IF($E997="", "", _xlfn.XLOOKUP(C997, 'SLCC Student'!H:H, 'SLCC Student'!P:P, "Not Found", 0, 1))</f>
        <v/>
      </c>
      <c r="P997" s="5" t="str">
        <f>IFERROR(VLOOKUP($E997, 'SLCC Student'!$A:$Q, 10, FALSE), IF($E997="", "", "Not Admitted"))</f>
        <v/>
      </c>
      <c r="Q997" s="5" t="str">
        <f>IFERROR(VLOOKUP($E997,'SLCC Student'!$A:$Q,12,FALSE),IF($E997="","", "NotAdmitted"))</f>
        <v/>
      </c>
    </row>
    <row r="998" spans="1:17" x14ac:dyDescent="0.2">
      <c r="A998" s="5" t="str">
        <f>IFERROR(VLOOKUP($E998,'HS Info'!$A:$D,2,FALSE),IF($E998="","","Not in HS Info"))</f>
        <v/>
      </c>
      <c r="B998" s="6" t="str">
        <f>IFERROR(VLOOKUP($C998, 'SLCC Student'!$H:$R, 11, FALSE), IF($E998="", "",  "Not yet admitted"))</f>
        <v/>
      </c>
      <c r="C998" s="5" t="str">
        <f>IFERROR(VLOOKUP($E998,'SLCC Student'!$A:$R,8,FALSE), IF($E998="", "", "Not yet admitted"))</f>
        <v/>
      </c>
      <c r="D998" s="5" t="str">
        <f>IFERROR(VLOOKUP($E998, 'HS Info'!$A:$D, 3, FALSE), IF($E998="", "",  "Not in HS Info"))</f>
        <v/>
      </c>
      <c r="E998" t="str">
        <f>IF(ISBLANK('HS Info'!A997), "", 'HS Info'!A997)</f>
        <v/>
      </c>
      <c r="F998" s="5" t="str">
        <f>IFERROR(VLOOKUP($E998, 'HS Info'!$A:$D, 4, FALSE), IF($E998="", "", "Not in HS Info"))</f>
        <v/>
      </c>
      <c r="G998" t="str">
        <f>IF(_xlfn.MAXIFS(ACT!$K:$K, ACT!$B:$B, 'Vetting Master'!$C998)&gt;0, _xlfn.MAXIFS(ACT!$K:$K, ACT!$B:$B, 'Vetting Master'!$C998), IF($E998="", "", 0))</f>
        <v/>
      </c>
      <c r="H998" t="str">
        <f>IF(_xlfn.MAXIFS(ACT!$J:$J, ACT!$B:$B, 'Vetting Master'!$C998)&gt;0, _xlfn.MAXIFS(ACT!$J:$J, ACT!$B:$B, 'Vetting Master'!$C998), IF($E998="", "", 0))</f>
        <v/>
      </c>
      <c r="I998" t="str">
        <f>IF(_xlfn.MAXIFS('SLCC Placement'!K:K, 'SLCC Placement'!B:B, 'Vetting Master'!$C998)&gt;0, _xlfn.MAXIFS('SLCC Placement'!K:K, 'SLCC Placement'!B:B, 'Vetting Master'!$C998), IF($E998="", "", 0))</f>
        <v/>
      </c>
      <c r="J998" t="str">
        <f>IF(_xlfn.MAXIFS('SLCC Placement'!J:J, 'SLCC Placement'!B:B, 'Vetting Master'!$C998)&gt;0, _xlfn.MAXIFS('SLCC Placement'!J:J, 'SLCC Placement'!B:B, 'Vetting Master'!$C998), IF($E998="", "", 0))</f>
        <v/>
      </c>
      <c r="K998" s="5" t="str">
        <f>IFERROR(IF(AND(MATCH(C998,'AP Credit'!B:B,0)&gt;0, MATCH("ENGL 1010",'AP Credit'!J:J,0)&gt;0),"Yes","No"), IF($E998="", " ", "No"))</f>
        <v xml:space="preserve"> </v>
      </c>
      <c r="L998" s="11" t="str" cm="1">
        <f t="array" ref="L998">IF($E998="", "", _xlfn.IFNA(_xlfn.IFS( J998&gt;599,  "1210 - Verify C or Better",  AND(J998&gt;499, OR(I998&gt;13, G998&gt;17)), "1060 - Verify C or Better", AND( OR(G998&gt;17, I998&gt;13), OR(H998&gt;22, J998&gt;399)), "1050 - Verify C or Better", OR( H998&gt;21, J998&gt;299), "1010/1030/1040", OR( H998&gt;19, J998&gt;299), "1010/1030", OR( H998&gt;18, J998&gt;299), "1030"), "Verify C or better in Secondary Math 1,2,3"))</f>
        <v/>
      </c>
      <c r="M998" s="4" t="str">
        <f>IFERROR(VLOOKUP($E998, 'HS Info'!$A:$E, 5, FALSE), IF($E998="", "", "Not in HS Info"))</f>
        <v/>
      </c>
      <c r="N998" s="5" t="str">
        <f>IFERROR(VLOOKUP($C998,Holds!$C:$K, 2, FALSE), IF($E998="", "", 0))</f>
        <v/>
      </c>
      <c r="O998" s="7" t="str">
        <f>IF($E998="", "", _xlfn.XLOOKUP(C998, 'SLCC Student'!H:H, 'SLCC Student'!P:P, "Not Found", 0, 1))</f>
        <v/>
      </c>
      <c r="P998" s="5" t="str">
        <f>IFERROR(VLOOKUP($E998, 'SLCC Student'!$A:$Q, 10, FALSE), IF($E998="", "", "Not Admitted"))</f>
        <v/>
      </c>
      <c r="Q998" s="5" t="str">
        <f>IFERROR(VLOOKUP($E998,'SLCC Student'!$A:$Q,12,FALSE),IF($E998="","", "NotAdmitted"))</f>
        <v/>
      </c>
    </row>
    <row r="999" spans="1:17" x14ac:dyDescent="0.2">
      <c r="A999" s="5" t="str">
        <f>IFERROR(VLOOKUP($E999,'HS Info'!$A:$D,2,FALSE),IF($E999="","","Not in HS Info"))</f>
        <v/>
      </c>
      <c r="B999" s="6" t="str">
        <f>IFERROR(VLOOKUP($C999, 'SLCC Student'!$H:$R, 11, FALSE), IF($E999="", "",  "Not yet admitted"))</f>
        <v/>
      </c>
      <c r="C999" s="5" t="str">
        <f>IFERROR(VLOOKUP($E999,'SLCC Student'!$A:$R,8,FALSE), IF($E999="", "", "Not yet admitted"))</f>
        <v/>
      </c>
      <c r="D999" s="5" t="str">
        <f>IFERROR(VLOOKUP($E999, 'HS Info'!$A:$D, 3, FALSE), IF($E999="", "",  "Not in HS Info"))</f>
        <v/>
      </c>
      <c r="E999" t="str">
        <f>IF(ISBLANK('HS Info'!A998), "", 'HS Info'!A998)</f>
        <v/>
      </c>
      <c r="F999" s="5" t="str">
        <f>IFERROR(VLOOKUP($E999, 'HS Info'!$A:$D, 4, FALSE), IF($E999="", "", "Not in HS Info"))</f>
        <v/>
      </c>
      <c r="G999" t="str">
        <f>IF(_xlfn.MAXIFS(ACT!$K:$K, ACT!$B:$B, 'Vetting Master'!$C999)&gt;0, _xlfn.MAXIFS(ACT!$K:$K, ACT!$B:$B, 'Vetting Master'!$C999), IF($E999="", "", 0))</f>
        <v/>
      </c>
      <c r="H999" t="str">
        <f>IF(_xlfn.MAXIFS(ACT!$J:$J, ACT!$B:$B, 'Vetting Master'!$C999)&gt;0, _xlfn.MAXIFS(ACT!$J:$J, ACT!$B:$B, 'Vetting Master'!$C999), IF($E999="", "", 0))</f>
        <v/>
      </c>
      <c r="I999" t="str">
        <f>IF(_xlfn.MAXIFS('SLCC Placement'!K:K, 'SLCC Placement'!B:B, 'Vetting Master'!$C999)&gt;0, _xlfn.MAXIFS('SLCC Placement'!K:K, 'SLCC Placement'!B:B, 'Vetting Master'!$C999), IF($E999="", "", 0))</f>
        <v/>
      </c>
      <c r="J999" t="str">
        <f>IF(_xlfn.MAXIFS('SLCC Placement'!J:J, 'SLCC Placement'!B:B, 'Vetting Master'!$C999)&gt;0, _xlfn.MAXIFS('SLCC Placement'!J:J, 'SLCC Placement'!B:B, 'Vetting Master'!$C999), IF($E999="", "", 0))</f>
        <v/>
      </c>
      <c r="K999" s="5" t="str">
        <f>IFERROR(IF(AND(MATCH(C999,'AP Credit'!B:B,0)&gt;0, MATCH("ENGL 1010",'AP Credit'!J:J,0)&gt;0),"Yes","No"), IF($E999="", " ", "No"))</f>
        <v xml:space="preserve"> </v>
      </c>
      <c r="L999" s="11" t="str" cm="1">
        <f t="array" ref="L999">IF($E999="", "", _xlfn.IFNA(_xlfn.IFS( J999&gt;599,  "1210 - Verify C or Better",  AND(J999&gt;499, OR(I999&gt;13, G999&gt;17)), "1060 - Verify C or Better", AND( OR(G999&gt;17, I999&gt;13), OR(H999&gt;22, J999&gt;399)), "1050 - Verify C or Better", OR( H999&gt;21, J999&gt;299), "1010/1030/1040", OR( H999&gt;19, J999&gt;299), "1010/1030", OR( H999&gt;18, J999&gt;299), "1030"), "Verify C or better in Secondary Math 1,2,3"))</f>
        <v/>
      </c>
      <c r="M999" s="4" t="str">
        <f>IFERROR(VLOOKUP($E999, 'HS Info'!$A:$E, 5, FALSE), IF($E999="", "", "Not in HS Info"))</f>
        <v/>
      </c>
      <c r="N999" s="5" t="str">
        <f>IFERROR(VLOOKUP($C999,Holds!$C:$K, 2, FALSE), IF($E999="", "", 0))</f>
        <v/>
      </c>
      <c r="O999" s="7" t="str">
        <f>IF($E999="", "", _xlfn.XLOOKUP(C999, 'SLCC Student'!H:H, 'SLCC Student'!P:P, "Not Found", 0, 1))</f>
        <v/>
      </c>
      <c r="P999" s="5" t="str">
        <f>IFERROR(VLOOKUP($E999, 'SLCC Student'!$A:$Q, 10, FALSE), IF($E999="", "", "Not Admitted"))</f>
        <v/>
      </c>
      <c r="Q999" s="5" t="str">
        <f>IFERROR(VLOOKUP($E999,'SLCC Student'!$A:$Q,12,FALSE),IF($E999="","", "NotAdmitted"))</f>
        <v/>
      </c>
    </row>
    <row r="1000" spans="1:17" x14ac:dyDescent="0.2">
      <c r="A1000" s="5" t="str">
        <f>IFERROR(VLOOKUP($E1000,'HS Info'!$A:$D,2,FALSE),IF($E1000="","","Not in HS Info"))</f>
        <v/>
      </c>
      <c r="B1000" s="6" t="str">
        <f>IFERROR(VLOOKUP($C1000, 'SLCC Student'!$H:$R, 11, FALSE), IF($E1000="", "",  "Not yet admitted"))</f>
        <v/>
      </c>
      <c r="C1000" s="5" t="str">
        <f>IFERROR(VLOOKUP($E1000,'SLCC Student'!$A:$R,8,FALSE), IF($E1000="", "", "Not yet admitted"))</f>
        <v/>
      </c>
      <c r="D1000" s="5" t="str">
        <f>IFERROR(VLOOKUP($E1000, 'HS Info'!$A:$D, 3, FALSE), IF($E1000="", "",  "Not in HS Info"))</f>
        <v/>
      </c>
      <c r="E1000" t="str">
        <f>IF(ISBLANK('HS Info'!A999), "", 'HS Info'!A999)</f>
        <v/>
      </c>
      <c r="F1000" s="5" t="str">
        <f>IFERROR(VLOOKUP($E1000, 'HS Info'!$A:$D, 4, FALSE), IF($E1000="", "", "Not in HS Info"))</f>
        <v/>
      </c>
      <c r="G1000" t="str">
        <f>IF(_xlfn.MAXIFS(ACT!$K:$K, ACT!$B:$B, 'Vetting Master'!$C1000)&gt;0, _xlfn.MAXIFS(ACT!$K:$K, ACT!$B:$B, 'Vetting Master'!$C1000), IF($E1000="", "", 0))</f>
        <v/>
      </c>
      <c r="H1000" t="str">
        <f>IF(_xlfn.MAXIFS(ACT!$J:$J, ACT!$B:$B, 'Vetting Master'!$C1000)&gt;0, _xlfn.MAXIFS(ACT!$J:$J, ACT!$B:$B, 'Vetting Master'!$C1000), IF($E1000="", "", 0))</f>
        <v/>
      </c>
      <c r="I1000" t="str">
        <f>IF(_xlfn.MAXIFS('SLCC Placement'!K:K, 'SLCC Placement'!B:B, 'Vetting Master'!$C1000)&gt;0, _xlfn.MAXIFS('SLCC Placement'!K:K, 'SLCC Placement'!B:B, 'Vetting Master'!$C1000), IF($E1000="", "", 0))</f>
        <v/>
      </c>
      <c r="J1000" t="str">
        <f>IF(_xlfn.MAXIFS('SLCC Placement'!J:J, 'SLCC Placement'!B:B, 'Vetting Master'!$C1000)&gt;0, _xlfn.MAXIFS('SLCC Placement'!J:J, 'SLCC Placement'!B:B, 'Vetting Master'!$C1000), IF($E1000="", "", 0))</f>
        <v/>
      </c>
      <c r="K1000" s="5" t="str">
        <f>IFERROR(IF(AND(MATCH(C1000,'AP Credit'!B:B,0)&gt;0, MATCH("ENGL 1010",'AP Credit'!J:J,0)&gt;0),"Yes","No"), IF($E1000="", " ", "No"))</f>
        <v xml:space="preserve"> </v>
      </c>
      <c r="L1000" s="11" t="str" cm="1">
        <f t="array" ref="L1000">IF($E1000="", "", _xlfn.IFNA(_xlfn.IFS( J1000&gt;599,  "1210 - Verify C or Better",  AND(J1000&gt;499, OR(I1000&gt;13, G1000&gt;17)), "1060 - Verify C or Better", AND( OR(G1000&gt;17, I1000&gt;13), OR(H1000&gt;22, J1000&gt;399)), "1050 - Verify C or Better", OR( H1000&gt;21, J1000&gt;299), "1010/1030/1040", OR( H1000&gt;19, J1000&gt;299), "1010/1030", OR( H1000&gt;18, J1000&gt;299), "1030"), "Verify C or better in Secondary Math 1,2,3"))</f>
        <v/>
      </c>
      <c r="M1000" s="4" t="str">
        <f>IFERROR(VLOOKUP($E1000, 'HS Info'!$A:$E, 5, FALSE), IF($E1000="", "", "Not in HS Info"))</f>
        <v/>
      </c>
      <c r="N1000" s="5" t="str">
        <f>IFERROR(VLOOKUP($C1000,Holds!$C:$K, 2, FALSE), IF($E1000="", "", 0))</f>
        <v/>
      </c>
      <c r="O1000" s="7" t="str">
        <f>IF($E1000="", "", _xlfn.XLOOKUP(C1000, 'SLCC Student'!H:H, 'SLCC Student'!P:P, "Not Found", 0, 1))</f>
        <v/>
      </c>
      <c r="P1000" s="5" t="str">
        <f>IFERROR(VLOOKUP($E1000, 'SLCC Student'!$A:$Q, 10, FALSE), IF($E1000="", "", "Not Admitted"))</f>
        <v/>
      </c>
      <c r="Q1000" s="5" t="str">
        <f>IFERROR(VLOOKUP($E1000,'SLCC Student'!$A:$Q,12,FALSE),IF($E1000="","", "NotAdmitted"))</f>
        <v/>
      </c>
    </row>
    <row r="1001" spans="1:17" x14ac:dyDescent="0.2">
      <c r="A1001" s="5" t="str">
        <f>IFERROR(VLOOKUP($E1001,'HS Info'!$A:$D,2,FALSE),IF($E1001="","","Not in HS Info"))</f>
        <v/>
      </c>
      <c r="B1001" s="6" t="str">
        <f>IFERROR(VLOOKUP($C1001, 'SLCC Student'!$H:$R, 11, FALSE), IF($E1001="", "",  "Not yet admitted"))</f>
        <v/>
      </c>
      <c r="C1001" s="5" t="str">
        <f>IFERROR(VLOOKUP($E1001,'SLCC Student'!$A:$R,8,FALSE), IF($E1001="", "", "Not yet admitted"))</f>
        <v/>
      </c>
      <c r="D1001" s="5" t="str">
        <f>IFERROR(VLOOKUP($E1001, 'HS Info'!$A:$D, 3, FALSE), IF($E1001="", "",  "Not in HS Info"))</f>
        <v/>
      </c>
      <c r="E1001" t="str">
        <f>IF(ISBLANK('HS Info'!A1000), "", 'HS Info'!A1000)</f>
        <v/>
      </c>
      <c r="F1001" s="5" t="str">
        <f>IFERROR(VLOOKUP($E1001, 'HS Info'!$A:$D, 4, FALSE), IF($E1001="", "", "Not in HS Info"))</f>
        <v/>
      </c>
      <c r="G1001" t="str">
        <f>IF(_xlfn.MAXIFS(ACT!$K:$K, ACT!$B:$B, 'Vetting Master'!$C1001)&gt;0, _xlfn.MAXIFS(ACT!$K:$K, ACT!$B:$B, 'Vetting Master'!$C1001), IF($E1001="", "", 0))</f>
        <v/>
      </c>
      <c r="H1001" t="str">
        <f>IF(_xlfn.MAXIFS(ACT!$J:$J, ACT!$B:$B, 'Vetting Master'!$C1001)&gt;0, _xlfn.MAXIFS(ACT!$J:$J, ACT!$B:$B, 'Vetting Master'!$C1001), IF($E1001="", "", 0))</f>
        <v/>
      </c>
      <c r="I1001" t="str">
        <f>IF(_xlfn.MAXIFS('SLCC Placement'!K:K, 'SLCC Placement'!B:B, 'Vetting Master'!$C1001)&gt;0, _xlfn.MAXIFS('SLCC Placement'!K:K, 'SLCC Placement'!B:B, 'Vetting Master'!$C1001), IF($E1001="", "", 0))</f>
        <v/>
      </c>
      <c r="J1001" t="str">
        <f>IF(_xlfn.MAXIFS('SLCC Placement'!J:J, 'SLCC Placement'!B:B, 'Vetting Master'!$C1001)&gt;0, _xlfn.MAXIFS('SLCC Placement'!J:J, 'SLCC Placement'!B:B, 'Vetting Master'!$C1001), IF($E1001="", "", 0))</f>
        <v/>
      </c>
      <c r="K1001" s="5" t="str">
        <f>IFERROR(IF(AND(MATCH(C1001,'AP Credit'!B:B,0)&gt;0, MATCH("ENGL 1010",'AP Credit'!J:J,0)&gt;0),"Yes","No"), IF($E1001="", " ", "No"))</f>
        <v xml:space="preserve"> </v>
      </c>
      <c r="L1001" s="11" t="str" cm="1">
        <f t="array" ref="L1001">IF($E1001="", "", _xlfn.IFNA(_xlfn.IFS( J1001&gt;599,  "1210 - Verify C or Better",  AND(J1001&gt;499, OR(I1001&gt;13, G1001&gt;17)), "1060 - Verify C or Better", AND( OR(G1001&gt;17, I1001&gt;13), OR(H1001&gt;22, J1001&gt;399)), "1050 - Verify C or Better", OR( H1001&gt;21, J1001&gt;299), "1010/1030/1040", OR( H1001&gt;19, J1001&gt;299), "1010/1030", OR( H1001&gt;18, J1001&gt;299), "1030"), "Verify C or better in Secondary Math 1,2,3"))</f>
        <v/>
      </c>
      <c r="M1001" s="4" t="str">
        <f>IFERROR(VLOOKUP($E1001, 'HS Info'!$A:$E, 5, FALSE), IF($E1001="", "", "Not in HS Info"))</f>
        <v/>
      </c>
      <c r="N1001" s="5" t="str">
        <f>IFERROR(VLOOKUP($C1001,Holds!$C:$K, 2, FALSE), IF($E1001="", "", 0))</f>
        <v/>
      </c>
      <c r="O1001" s="7" t="str">
        <f>IF($E1001="", "", _xlfn.XLOOKUP(C1001, 'SLCC Student'!H:H, 'SLCC Student'!P:P, "Not Found", 0, 1))</f>
        <v/>
      </c>
      <c r="P1001" s="5" t="str">
        <f>IFERROR(VLOOKUP($E1001, 'SLCC Student'!$A:$Q, 10, FALSE), IF($E1001="", "", "Not Admitted"))</f>
        <v/>
      </c>
      <c r="Q1001" s="5" t="str">
        <f>IFERROR(VLOOKUP($E1001,'SLCC Student'!$A:$Q,12,FALSE),IF($E1001="","", "NotAdmitted"))</f>
        <v/>
      </c>
    </row>
    <row r="1002" spans="1:17" x14ac:dyDescent="0.2">
      <c r="N1002" t="str">
        <f>IFERROR(VLOOKUP($C1002,Holds!$C:$K, 2, FALSE), IF($E1002="", "", 0))</f>
        <v/>
      </c>
      <c r="O1002" s="2" t="str">
        <f>IF($E1002="", "", _xlfn.XLOOKUP(C1002, 'SLCC Student'!H:H, 'SLCC Student'!P:P, "Not Found", 0, 1))</f>
        <v/>
      </c>
    </row>
  </sheetData>
  <conditionalFormatting sqref="G1:G1048576">
    <cfRule type="cellIs" dxfId="12" priority="19" operator="lessThan">
      <formula>17.5</formula>
    </cfRule>
    <cfRule type="cellIs" dxfId="11" priority="20" operator="greaterThan">
      <formula>17.5</formula>
    </cfRule>
  </conditionalFormatting>
  <conditionalFormatting sqref="H2:H1001">
    <cfRule type="cellIs" dxfId="10" priority="15" operator="greaterThan">
      <formula>22.5</formula>
    </cfRule>
    <cfRule type="cellIs" dxfId="9" priority="16" operator="between">
      <formula>19.5</formula>
      <formula>22.5</formula>
    </cfRule>
    <cfRule type="cellIs" dxfId="8" priority="17" operator="between">
      <formula>18.5</formula>
      <formula>19.5</formula>
    </cfRule>
    <cfRule type="cellIs" dxfId="7" priority="18" operator="lessThan">
      <formula>18.5</formula>
    </cfRule>
  </conditionalFormatting>
  <conditionalFormatting sqref="I1:I1048576">
    <cfRule type="cellIs" dxfId="6" priority="8" operator="lessThanOrEqual">
      <formula>14</formula>
    </cfRule>
    <cfRule type="cellIs" dxfId="5" priority="9" operator="greaterThan">
      <formula>14</formula>
    </cfRule>
  </conditionalFormatting>
  <conditionalFormatting sqref="J2:J1001">
    <cfRule type="cellIs" dxfId="4" priority="3" operator="greaterThan">
      <formula>599</formula>
    </cfRule>
    <cfRule type="cellIs" dxfId="3" priority="4" operator="between">
      <formula>499</formula>
      <formula>599</formula>
    </cfRule>
    <cfRule type="cellIs" dxfId="2" priority="5" operator="between">
      <formula>399</formula>
      <formula>499</formula>
    </cfRule>
    <cfRule type="cellIs" dxfId="1" priority="6" operator="between">
      <formula>299</formula>
      <formula>399</formula>
    </cfRule>
    <cfRule type="cellIs" dxfId="0" priority="7" operator="lessThan">
      <formula>299</formula>
    </cfRule>
  </conditionalFormatting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55BFF-F2FF-41BD-A07C-D54E0848BC5C}">
  <dimension ref="A1:H252"/>
  <sheetViews>
    <sheetView workbookViewId="0">
      <selection activeCell="B9" sqref="B9"/>
    </sheetView>
  </sheetViews>
  <sheetFormatPr baseColWidth="10" defaultColWidth="8.83203125" defaultRowHeight="15" x14ac:dyDescent="0.2"/>
  <cols>
    <col min="2" max="2" width="27.5" customWidth="1"/>
    <col min="6" max="6" width="9.5" style="1" bestFit="1" customWidth="1"/>
    <col min="7" max="7" width="15.6640625" bestFit="1" customWidth="1"/>
  </cols>
  <sheetData>
    <row r="1" spans="1:8" ht="16" thickBot="1" x14ac:dyDescent="0.25">
      <c r="A1" s="21" t="s">
        <v>66</v>
      </c>
      <c r="B1" s="22" t="s">
        <v>64</v>
      </c>
    </row>
    <row r="2" spans="1:8" ht="16" thickBot="1" x14ac:dyDescent="0.25">
      <c r="A2" s="19" t="s">
        <v>4</v>
      </c>
      <c r="B2" s="19" t="s">
        <v>0</v>
      </c>
      <c r="C2" s="19" t="s">
        <v>3</v>
      </c>
      <c r="D2" s="19" t="s">
        <v>17</v>
      </c>
      <c r="E2" s="19" t="s">
        <v>18</v>
      </c>
      <c r="F2" s="20" t="s">
        <v>19</v>
      </c>
      <c r="G2" s="19" t="s">
        <v>10</v>
      </c>
      <c r="H2" s="19" t="s">
        <v>20</v>
      </c>
    </row>
    <row r="3" spans="1:8" x14ac:dyDescent="0.2">
      <c r="B3" s="9" t="str">
        <f>IFERROR(VLOOKUP($A3,'HS Info'!$A:$D,2,FALSE),IF(ISBLANK($A3), " ", "Not in HS Info"))</f>
        <v xml:space="preserve"> </v>
      </c>
      <c r="C3" s="9" t="str">
        <f>IFERROR(VLOOKUP($A3,'HS Info'!$A:$D,3,FALSE), IF(ISBLANK($A3), " ", "Not in HS Info"))</f>
        <v xml:space="preserve"> </v>
      </c>
      <c r="D3" s="9" t="str">
        <f>IFERROR(VLOOKUP($A3,'SLCC Student'!$A:$R,8,FALSE),IF(ISBLANK($A3)," ","Not Admitted"))</f>
        <v xml:space="preserve"> </v>
      </c>
      <c r="E3" s="9" t="str">
        <f>IFERROR(VLOOKUP($A3,'HS Info'!$A:$D,4,FALSE), IF(ISBLANK($A3), " ", "Not in HS Info"))</f>
        <v xml:space="preserve"> </v>
      </c>
      <c r="F3" s="18" t="str">
        <f>IFERROR(VLOOKUP($B$1&amp;D3, 'Class Export'!$A:$X, 23,FALSE), IF(ISBLANK($A3), " ", "Not Registered"  ))</f>
        <v xml:space="preserve"> </v>
      </c>
      <c r="H3" s="9" t="str">
        <f>IFERROR(VLOOKUP($B$1&amp;D3, 'Class Export'!A:X, 2, FALSE),IF(ISBLANK(A3),"","Not Registered"))</f>
        <v/>
      </c>
    </row>
    <row r="4" spans="1:8" x14ac:dyDescent="0.2">
      <c r="B4" s="5" t="str">
        <f>IFERROR(VLOOKUP($A4,'HS Info'!$A:$D,2,FALSE),IF(ISBLANK($A4), " ", "Not in HS Info"))</f>
        <v xml:space="preserve"> </v>
      </c>
      <c r="C4" s="5" t="str">
        <f>IFERROR(VLOOKUP($A4,'HS Info'!$A:$D,3,FALSE), IF(ISBLANK($A4), " ", "Not in HS Info"))</f>
        <v xml:space="preserve"> </v>
      </c>
      <c r="D4" s="5" t="str">
        <f>IFERROR(VLOOKUP($A4,'SLCC Student'!$A:$R,8,FALSE),IF(ISBLANK($A4)," ","Not Admitted"))</f>
        <v xml:space="preserve"> </v>
      </c>
      <c r="E4" s="5" t="str">
        <f>IFERROR(VLOOKUP($A4,'HS Info'!$A:$D,4,FALSE), IF(ISBLANK($A4), " ", "Not in HS Info"))</f>
        <v xml:space="preserve"> </v>
      </c>
      <c r="F4" s="8" t="str">
        <f>IFERROR(VLOOKUP($B$1&amp;D4, 'Class Export'!$A:$X, 23,FALSE), IF(ISBLANK($A4), " ", "Not Registered"  ))</f>
        <v xml:space="preserve"> </v>
      </c>
      <c r="H4" s="5" t="str">
        <f>IFERROR(VLOOKUP($B$1&amp;D4, 'Class Export'!A:X, 2, FALSE),IF(ISBLANK(A4),"","Not Registered"))</f>
        <v/>
      </c>
    </row>
    <row r="5" spans="1:8" x14ac:dyDescent="0.2">
      <c r="B5" s="5" t="str">
        <f>IFERROR(VLOOKUP($A5,'HS Info'!$A:$D,2,FALSE),IF(ISBLANK($A5), " ", "Not in HS Info"))</f>
        <v xml:space="preserve"> </v>
      </c>
      <c r="C5" s="5" t="str">
        <f>IFERROR(VLOOKUP($A5,'HS Info'!$A:$D,3,FALSE), IF(ISBLANK($A5), " ", "Not in HS Info"))</f>
        <v xml:space="preserve"> </v>
      </c>
      <c r="D5" s="5" t="str">
        <f>IFERROR(VLOOKUP($A5,'SLCC Student'!$A:$R,8,FALSE),IF(ISBLANK($A5)," ","Not Admitted"))</f>
        <v xml:space="preserve"> </v>
      </c>
      <c r="E5" s="5" t="str">
        <f>IFERROR(VLOOKUP($A5,'HS Info'!$A:$D,4,FALSE), IF(ISBLANK($A5), " ", "Not in HS Info"))</f>
        <v xml:space="preserve"> </v>
      </c>
      <c r="F5" s="8" t="str">
        <f>IFERROR(VLOOKUP($B$1&amp;D5, 'Class Export'!$A:$X, 23,FALSE), IF(ISBLANK($A5), " ", "Not Registered"  ))</f>
        <v xml:space="preserve"> </v>
      </c>
      <c r="H5" s="5" t="str">
        <f>IFERROR(VLOOKUP($B$1&amp;D5, 'Class Export'!A:X, 2, FALSE),IF(ISBLANK(A5),"","Not Registered"))</f>
        <v/>
      </c>
    </row>
    <row r="6" spans="1:8" x14ac:dyDescent="0.2">
      <c r="B6" s="5" t="str">
        <f>IFERROR(VLOOKUP($A6,'HS Info'!$A:$D,2,FALSE),IF(ISBLANK($A6), " ", "Not in HS Info"))</f>
        <v xml:space="preserve"> </v>
      </c>
      <c r="C6" s="5" t="str">
        <f>IFERROR(VLOOKUP($A6,'HS Info'!$A:$D,3,FALSE), IF(ISBLANK($A6), " ", "Not in HS Info"))</f>
        <v xml:space="preserve"> </v>
      </c>
      <c r="D6" s="5" t="str">
        <f>IFERROR(VLOOKUP($A6,'SLCC Student'!$A:$R,8,FALSE),IF(ISBLANK($A6)," ","Not Admitted"))</f>
        <v xml:space="preserve"> </v>
      </c>
      <c r="E6" s="5" t="str">
        <f>IFERROR(VLOOKUP($A6,'HS Info'!$A:$D,4,FALSE), IF(ISBLANK($A6), " ", "Not in HS Info"))</f>
        <v xml:space="preserve"> </v>
      </c>
      <c r="F6" s="8" t="str">
        <f>IFERROR(VLOOKUP($B$1&amp;D6, 'Class Export'!$A:$X, 23,FALSE), IF(ISBLANK($A6), " ", "Not Registered"  ))</f>
        <v xml:space="preserve"> </v>
      </c>
      <c r="H6" s="5" t="str">
        <f>IFERROR(VLOOKUP($B$1&amp;D6, 'Class Export'!A:X, 2, FALSE),IF(ISBLANK(A6),"","Not Registered"))</f>
        <v/>
      </c>
    </row>
    <row r="7" spans="1:8" x14ac:dyDescent="0.2">
      <c r="B7" s="5" t="str">
        <f>IFERROR(VLOOKUP($A7,'HS Info'!$A:$D,2,FALSE),IF(ISBLANK($A7), " ", "Not in HS Info"))</f>
        <v xml:space="preserve"> </v>
      </c>
      <c r="C7" s="5" t="str">
        <f>IFERROR(VLOOKUP($A7,'HS Info'!$A:$D,3,FALSE), IF(ISBLANK($A7), " ", "Not in HS Info"))</f>
        <v xml:space="preserve"> </v>
      </c>
      <c r="D7" s="5" t="str">
        <f>IFERROR(VLOOKUP($A7,'SLCC Student'!$A:$R,8,FALSE),IF(ISBLANK($A7)," ","Not Admitted"))</f>
        <v xml:space="preserve"> </v>
      </c>
      <c r="E7" s="5" t="str">
        <f>IFERROR(VLOOKUP($A7,'HS Info'!$A:$D,4,FALSE), IF(ISBLANK($A7), " ", "Not in HS Info"))</f>
        <v xml:space="preserve"> </v>
      </c>
      <c r="F7" s="8" t="str">
        <f>IFERROR(VLOOKUP($B$1&amp;D7, 'Class Export'!$A:$X, 23,FALSE), IF(ISBLANK($A7), " ", "Not Registered"  ))</f>
        <v xml:space="preserve"> </v>
      </c>
      <c r="H7" s="5" t="str">
        <f>IFERROR(VLOOKUP($B$1&amp;D7, 'Class Export'!A:X, 2, FALSE),IF(ISBLANK(A7),"","Not Registered"))</f>
        <v/>
      </c>
    </row>
    <row r="8" spans="1:8" x14ac:dyDescent="0.2">
      <c r="B8" s="5" t="str">
        <f>IFERROR(VLOOKUP($A8,'HS Info'!$A:$D,2,FALSE),IF(ISBLANK($A8), " ", "Not in HS Info"))</f>
        <v xml:space="preserve"> </v>
      </c>
      <c r="C8" s="5" t="str">
        <f>IFERROR(VLOOKUP($A8,'HS Info'!$A:$D,3,FALSE), IF(ISBLANK($A8), " ", "Not in HS Info"))</f>
        <v xml:space="preserve"> </v>
      </c>
      <c r="D8" s="5" t="str">
        <f>IFERROR(VLOOKUP($A8,'SLCC Student'!$A:$R,8,FALSE),IF(ISBLANK($A8)," ","Not Admitted"))</f>
        <v xml:space="preserve"> </v>
      </c>
      <c r="E8" s="5" t="str">
        <f>IFERROR(VLOOKUP($A8,'HS Info'!$A:$D,4,FALSE), IF(ISBLANK($A8), " ", "Not in HS Info"))</f>
        <v xml:space="preserve"> </v>
      </c>
      <c r="F8" s="8" t="str">
        <f>IFERROR(VLOOKUP($B$1&amp;D8, 'Class Export'!$A:$X, 23,FALSE), IF(ISBLANK($A8), " ", "Not Registered"  ))</f>
        <v xml:space="preserve"> </v>
      </c>
      <c r="H8" s="5" t="str">
        <f>IFERROR(VLOOKUP($B$1&amp;D8, 'Class Export'!A:X, 2, FALSE),IF(ISBLANK(A8),"","Not Registered"))</f>
        <v/>
      </c>
    </row>
    <row r="9" spans="1:8" x14ac:dyDescent="0.2">
      <c r="B9" s="5" t="str">
        <f>IFERROR(VLOOKUP($A9,'HS Info'!$A:$D,2,FALSE),IF(ISBLANK($A9), " ", "Not in HS Info"))</f>
        <v xml:space="preserve"> </v>
      </c>
      <c r="C9" s="5" t="str">
        <f>IFERROR(VLOOKUP($A9,'HS Info'!$A:$D,3,FALSE), IF(ISBLANK($A9), " ", "Not in HS Info"))</f>
        <v xml:space="preserve"> </v>
      </c>
      <c r="D9" s="5" t="str">
        <f>IFERROR(VLOOKUP($A9,'SLCC Student'!$A:$R,8,FALSE),IF(ISBLANK($A9)," ","Not Admitted"))</f>
        <v xml:space="preserve"> </v>
      </c>
      <c r="E9" s="5" t="str">
        <f>IFERROR(VLOOKUP($A9,'HS Info'!$A:$D,4,FALSE), IF(ISBLANK($A9), " ", "Not in HS Info"))</f>
        <v xml:space="preserve"> </v>
      </c>
      <c r="F9" s="8" t="str">
        <f>IFERROR(VLOOKUP($B$1&amp;D9, 'Class Export'!$A:$X, 23,FALSE), IF(ISBLANK($A9), " ", "Not Registered"  ))</f>
        <v xml:space="preserve"> </v>
      </c>
      <c r="H9" s="5" t="str">
        <f>IFERROR(VLOOKUP($B$1&amp;D9, 'Class Export'!A:X, 2, FALSE),IF(ISBLANK(A9),"","Not Registered"))</f>
        <v/>
      </c>
    </row>
    <row r="10" spans="1:8" x14ac:dyDescent="0.2">
      <c r="B10" s="5" t="str">
        <f>IFERROR(VLOOKUP($A10,'HS Info'!$A:$D,2,FALSE),IF(ISBLANK($A10), " ", "Not in HS Info"))</f>
        <v xml:space="preserve"> </v>
      </c>
      <c r="C10" s="5" t="str">
        <f>IFERROR(VLOOKUP($A10,'HS Info'!$A:$D,3,FALSE), IF(ISBLANK($A10), " ", "Not in HS Info"))</f>
        <v xml:space="preserve"> </v>
      </c>
      <c r="D10" s="5" t="str">
        <f>IFERROR(VLOOKUP($A10,'SLCC Student'!$A:$R,8,FALSE),IF(ISBLANK($A10)," ","Not Admitted"))</f>
        <v xml:space="preserve"> </v>
      </c>
      <c r="E10" s="5" t="str">
        <f>IFERROR(VLOOKUP($A10,'HS Info'!$A:$D,4,FALSE), IF(ISBLANK($A10), " ", "Not in HS Info"))</f>
        <v xml:space="preserve"> </v>
      </c>
      <c r="F10" s="8" t="str">
        <f>IFERROR(VLOOKUP($B$1&amp;D10, 'Class Export'!$A:$X, 23,FALSE), IF(ISBLANK($A10), " ", "Not Registered"  ))</f>
        <v xml:space="preserve"> </v>
      </c>
      <c r="H10" s="5" t="str">
        <f>IFERROR(VLOOKUP($B$1&amp;D10, 'Class Export'!A:X, 2, FALSE),IF(ISBLANK(A10),"","Not Registered"))</f>
        <v/>
      </c>
    </row>
    <row r="11" spans="1:8" x14ac:dyDescent="0.2">
      <c r="B11" s="5" t="str">
        <f>IFERROR(VLOOKUP($A11,'HS Info'!$A:$D,2,FALSE),IF(ISBLANK($A11), " ", "Not in HS Info"))</f>
        <v xml:space="preserve"> </v>
      </c>
      <c r="C11" s="5" t="str">
        <f>IFERROR(VLOOKUP($A11,'HS Info'!$A:$D,3,FALSE), IF(ISBLANK($A11), " ", "Not in HS Info"))</f>
        <v xml:space="preserve"> </v>
      </c>
      <c r="D11" s="5" t="str">
        <f>IFERROR(VLOOKUP($A11,'SLCC Student'!$A:$R,8,FALSE),IF(ISBLANK($A11)," ","Not Admitted"))</f>
        <v xml:space="preserve"> </v>
      </c>
      <c r="E11" s="5" t="str">
        <f>IFERROR(VLOOKUP($A11,'HS Info'!$A:$D,4,FALSE), IF(ISBLANK($A11), " ", "Not in HS Info"))</f>
        <v xml:space="preserve"> </v>
      </c>
      <c r="F11" s="8" t="str">
        <f>IFERROR(VLOOKUP($B$1&amp;D11, 'Class Export'!$A:$X, 23,FALSE), IF(ISBLANK($A11), " ", "Not Registered"  ))</f>
        <v xml:space="preserve"> </v>
      </c>
      <c r="H11" s="5" t="str">
        <f>IFERROR(VLOOKUP($B$1&amp;D11, 'Class Export'!A:X, 2, FALSE),IF(ISBLANK(A11),"","Not Registered"))</f>
        <v/>
      </c>
    </row>
    <row r="12" spans="1:8" x14ac:dyDescent="0.2">
      <c r="B12" s="5" t="str">
        <f>IFERROR(VLOOKUP($A12,'HS Info'!$A:$D,2,FALSE),IF(ISBLANK($A12), " ", "Not in HS Info"))</f>
        <v xml:space="preserve"> </v>
      </c>
      <c r="C12" s="5" t="str">
        <f>IFERROR(VLOOKUP($A12,'HS Info'!$A:$D,3,FALSE), IF(ISBLANK($A12), " ", "Not in HS Info"))</f>
        <v xml:space="preserve"> </v>
      </c>
      <c r="D12" s="5" t="str">
        <f>IFERROR(VLOOKUP($A12,'SLCC Student'!$A:$R,8,FALSE),IF(ISBLANK($A12)," ","Not Admitted"))</f>
        <v xml:space="preserve"> </v>
      </c>
      <c r="E12" s="5" t="str">
        <f>IFERROR(VLOOKUP($A12,'HS Info'!$A:$D,4,FALSE), IF(ISBLANK($A12), " ", "Not in HS Info"))</f>
        <v xml:space="preserve"> </v>
      </c>
      <c r="F12" s="8" t="str">
        <f>IFERROR(VLOOKUP($B$1&amp;D12, 'Class Export'!$A:$X, 23,FALSE), IF(ISBLANK($A12), " ", "Not Registered"  ))</f>
        <v xml:space="preserve"> </v>
      </c>
      <c r="H12" s="5" t="str">
        <f>IFERROR(VLOOKUP($B$1&amp;D12, 'Class Export'!A:X, 2, FALSE),IF(ISBLANK(A12),"","Not Registered"))</f>
        <v/>
      </c>
    </row>
    <row r="13" spans="1:8" x14ac:dyDescent="0.2">
      <c r="B13" s="5" t="str">
        <f>IFERROR(VLOOKUP($A13,'HS Info'!$A:$D,2,FALSE),IF(ISBLANK($A13), " ", "Not in HS Info"))</f>
        <v xml:space="preserve"> </v>
      </c>
      <c r="C13" s="5" t="str">
        <f>IFERROR(VLOOKUP($A13,'HS Info'!$A:$D,3,FALSE), IF(ISBLANK($A13), " ", "Not in HS Info"))</f>
        <v xml:space="preserve"> </v>
      </c>
      <c r="D13" s="5" t="str">
        <f>IFERROR(VLOOKUP($A13,'SLCC Student'!$A:$R,8,FALSE),IF(ISBLANK($A13)," ","Not Admitted"))</f>
        <v xml:space="preserve"> </v>
      </c>
      <c r="E13" s="5" t="str">
        <f>IFERROR(VLOOKUP($A13,'HS Info'!$A:$D,4,FALSE), IF(ISBLANK($A13), " ", "Not in HS Info"))</f>
        <v xml:space="preserve"> </v>
      </c>
      <c r="F13" s="8" t="str">
        <f>IFERROR(VLOOKUP($B$1&amp;D13, 'Class Export'!$A:$X, 23,FALSE), IF(ISBLANK($A13), " ", "Not Registered"  ))</f>
        <v xml:space="preserve"> </v>
      </c>
      <c r="H13" s="5" t="str">
        <f>IFERROR(VLOOKUP($B$1&amp;D13, 'Class Export'!A:X, 2, FALSE),IF(ISBLANK(A13),"","Not Registered"))</f>
        <v/>
      </c>
    </row>
    <row r="14" spans="1:8" x14ac:dyDescent="0.2">
      <c r="B14" s="5" t="str">
        <f>IFERROR(VLOOKUP($A14,'HS Info'!$A:$D,2,FALSE),IF(ISBLANK($A14), " ", "Not in HS Info"))</f>
        <v xml:space="preserve"> </v>
      </c>
      <c r="C14" s="5" t="str">
        <f>IFERROR(VLOOKUP($A14,'HS Info'!$A:$D,3,FALSE), IF(ISBLANK($A14), " ", "Not in HS Info"))</f>
        <v xml:space="preserve"> </v>
      </c>
      <c r="D14" s="5" t="str">
        <f>IFERROR(VLOOKUP($A14,'SLCC Student'!$A:$R,8,FALSE),IF(ISBLANK($A14)," ","Not Admitted"))</f>
        <v xml:space="preserve"> </v>
      </c>
      <c r="E14" s="5" t="str">
        <f>IFERROR(VLOOKUP($A14,'HS Info'!$A:$D,4,FALSE), IF(ISBLANK($A14), " ", "Not in HS Info"))</f>
        <v xml:space="preserve"> </v>
      </c>
      <c r="F14" s="8" t="str">
        <f>IFERROR(VLOOKUP($B$1&amp;D14, 'Class Export'!$A:$X, 23,FALSE), IF(ISBLANK($A14), " ", "Not Registered"  ))</f>
        <v xml:space="preserve"> </v>
      </c>
      <c r="H14" s="5" t="str">
        <f>IFERROR(VLOOKUP($B$1&amp;D14, 'Class Export'!A:X, 2, FALSE),IF(ISBLANK(A14),"","Not Registered"))</f>
        <v/>
      </c>
    </row>
    <row r="15" spans="1:8" x14ac:dyDescent="0.2">
      <c r="B15" s="5" t="str">
        <f>IFERROR(VLOOKUP($A15,'HS Info'!$A:$D,2,FALSE),IF(ISBLANK($A15), " ", "Not in HS Info"))</f>
        <v xml:space="preserve"> </v>
      </c>
      <c r="C15" s="5" t="str">
        <f>IFERROR(VLOOKUP($A15,'HS Info'!$A:$D,3,FALSE), IF(ISBLANK($A15), " ", "Not in HS Info"))</f>
        <v xml:space="preserve"> </v>
      </c>
      <c r="D15" s="5" t="str">
        <f>IFERROR(VLOOKUP($A15,'SLCC Student'!$A:$R,8,FALSE),IF(ISBLANK($A15)," ","Not Admitted"))</f>
        <v xml:space="preserve"> </v>
      </c>
      <c r="E15" s="5" t="str">
        <f>IFERROR(VLOOKUP($A15,'HS Info'!$A:$D,4,FALSE), IF(ISBLANK($A15), " ", "Not in HS Info"))</f>
        <v xml:space="preserve"> </v>
      </c>
      <c r="F15" s="8" t="str">
        <f>IFERROR(VLOOKUP($B$1&amp;D15, 'Class Export'!$A:$X, 23,FALSE), IF(ISBLANK($A15), " ", "Not Registered"  ))</f>
        <v xml:space="preserve"> </v>
      </c>
      <c r="H15" s="5" t="str">
        <f>IFERROR(VLOOKUP($B$1&amp;D15, 'Class Export'!A:X, 2, FALSE),IF(ISBLANK(A15),"","Not Registered"))</f>
        <v/>
      </c>
    </row>
    <row r="16" spans="1:8" x14ac:dyDescent="0.2">
      <c r="B16" s="5" t="str">
        <f>IFERROR(VLOOKUP($A16,'HS Info'!$A:$D,2,FALSE),IF(ISBLANK($A16), " ", "Not in HS Info"))</f>
        <v xml:space="preserve"> </v>
      </c>
      <c r="C16" s="5" t="str">
        <f>IFERROR(VLOOKUP($A16,'HS Info'!$A:$D,3,FALSE), IF(ISBLANK($A16), " ", "Not in HS Info"))</f>
        <v xml:space="preserve"> </v>
      </c>
      <c r="D16" s="5" t="str">
        <f>IFERROR(VLOOKUP($A16,'SLCC Student'!$A:$R,8,FALSE),IF(ISBLANK($A16)," ","Not Admitted"))</f>
        <v xml:space="preserve"> </v>
      </c>
      <c r="E16" s="5" t="str">
        <f>IFERROR(VLOOKUP($A16,'HS Info'!$A:$D,4,FALSE), IF(ISBLANK($A16), " ", "Not in HS Info"))</f>
        <v xml:space="preserve"> </v>
      </c>
      <c r="F16" s="8" t="str">
        <f>IFERROR(VLOOKUP($B$1&amp;D16, 'Class Export'!$A:$X, 23,FALSE), IF(ISBLANK($A16), " ", "Not Registered"  ))</f>
        <v xml:space="preserve"> </v>
      </c>
      <c r="H16" s="5" t="str">
        <f>IFERROR(VLOOKUP($B$1&amp;D16, 'Class Export'!A:X, 2, FALSE),IF(ISBLANK(A16),"","Not Registered"))</f>
        <v/>
      </c>
    </row>
    <row r="17" spans="2:8" x14ac:dyDescent="0.2">
      <c r="B17" s="5" t="str">
        <f>IFERROR(VLOOKUP($A17,'HS Info'!$A:$D,2,FALSE),IF(ISBLANK($A17), " ", "Not in HS Info"))</f>
        <v xml:space="preserve"> </v>
      </c>
      <c r="C17" s="5" t="str">
        <f>IFERROR(VLOOKUP($A17,'HS Info'!$A:$D,3,FALSE), IF(ISBLANK($A17), " ", "Not in HS Info"))</f>
        <v xml:space="preserve"> </v>
      </c>
      <c r="D17" s="5" t="str">
        <f>IFERROR(VLOOKUP($A17,'SLCC Student'!$A:$R,8,FALSE),IF(ISBLANK($A17)," ","Not Admitted"))</f>
        <v xml:space="preserve"> </v>
      </c>
      <c r="E17" s="5" t="str">
        <f>IFERROR(VLOOKUP($A17,'HS Info'!$A:$D,4,FALSE), IF(ISBLANK($A17), " ", "Not in HS Info"))</f>
        <v xml:space="preserve"> </v>
      </c>
      <c r="F17" s="8" t="str">
        <f>IFERROR(VLOOKUP($B$1&amp;D17, 'Class Export'!$A:$X, 23,FALSE), IF(ISBLANK($A17), " ", "Not Registered"  ))</f>
        <v xml:space="preserve"> </v>
      </c>
      <c r="H17" s="5" t="str">
        <f>IFERROR(VLOOKUP($B$1&amp;D17, 'Class Export'!A:X, 2, FALSE),IF(ISBLANK(A17),"","Not Registered"))</f>
        <v/>
      </c>
    </row>
    <row r="18" spans="2:8" x14ac:dyDescent="0.2">
      <c r="B18" s="5" t="str">
        <f>IFERROR(VLOOKUP($A18,'HS Info'!$A:$D,2,FALSE),IF(ISBLANK($A18), " ", "Not in HS Info"))</f>
        <v xml:space="preserve"> </v>
      </c>
      <c r="C18" s="5" t="str">
        <f>IFERROR(VLOOKUP($A18,'HS Info'!$A:$D,3,FALSE), IF(ISBLANK($A18), " ", "Not in HS Info"))</f>
        <v xml:space="preserve"> </v>
      </c>
      <c r="D18" s="5" t="str">
        <f>IFERROR(VLOOKUP($A18,'SLCC Student'!$A:$R,8,FALSE),IF(ISBLANK($A18)," ","Not Admitted"))</f>
        <v xml:space="preserve"> </v>
      </c>
      <c r="E18" s="5" t="str">
        <f>IFERROR(VLOOKUP($A18,'HS Info'!$A:$D,4,FALSE), IF(ISBLANK($A18), " ", "Not in HS Info"))</f>
        <v xml:space="preserve"> </v>
      </c>
      <c r="F18" s="8" t="str">
        <f>IFERROR(VLOOKUP($B$1&amp;D18, 'Class Export'!$A:$X, 23,FALSE), IF(ISBLANK($A18), " ", "Not Registered"  ))</f>
        <v xml:space="preserve"> </v>
      </c>
      <c r="H18" s="5" t="str">
        <f>IFERROR(VLOOKUP($B$1&amp;D18, 'Class Export'!A:X, 2, FALSE),IF(ISBLANK(A18),"","Not Registered"))</f>
        <v/>
      </c>
    </row>
    <row r="19" spans="2:8" x14ac:dyDescent="0.2">
      <c r="B19" s="5" t="str">
        <f>IFERROR(VLOOKUP($A19,'HS Info'!$A:$D,2,FALSE),IF(ISBLANK($A19), " ", "Not in HS Info"))</f>
        <v xml:space="preserve"> </v>
      </c>
      <c r="C19" s="5" t="str">
        <f>IFERROR(VLOOKUP($A19,'HS Info'!$A:$D,3,FALSE), IF(ISBLANK($A19), " ", "Not in HS Info"))</f>
        <v xml:space="preserve"> </v>
      </c>
      <c r="D19" s="5" t="str">
        <f>IFERROR(VLOOKUP($A19,'SLCC Student'!$A:$R,8,FALSE),IF(ISBLANK($A19)," ","Not Admitted"))</f>
        <v xml:space="preserve"> </v>
      </c>
      <c r="E19" s="5" t="str">
        <f>IFERROR(VLOOKUP($A19,'HS Info'!$A:$D,4,FALSE), IF(ISBLANK($A19), " ", "Not in HS Info"))</f>
        <v xml:space="preserve"> </v>
      </c>
      <c r="F19" s="8" t="str">
        <f>IFERROR(VLOOKUP($B$1&amp;D19, 'Class Export'!$A:$X, 23,FALSE), IF(ISBLANK($A19), " ", "Not Registered"  ))</f>
        <v xml:space="preserve"> </v>
      </c>
      <c r="H19" s="5" t="str">
        <f>IFERROR(VLOOKUP($B$1&amp;D19, 'Class Export'!A:X, 2, FALSE),IF(ISBLANK(A19),"","Not Registered"))</f>
        <v/>
      </c>
    </row>
    <row r="20" spans="2:8" x14ac:dyDescent="0.2">
      <c r="B20" s="5" t="str">
        <f>IFERROR(VLOOKUP($A20,'HS Info'!$A:$D,2,FALSE),IF(ISBLANK($A20), " ", "Not in HS Info"))</f>
        <v xml:space="preserve"> </v>
      </c>
      <c r="C20" s="5" t="str">
        <f>IFERROR(VLOOKUP($A20,'HS Info'!$A:$D,3,FALSE), IF(ISBLANK($A20), " ", "Not in HS Info"))</f>
        <v xml:space="preserve"> </v>
      </c>
      <c r="D20" s="5" t="str">
        <f>IFERROR(VLOOKUP($A20,'SLCC Student'!$A:$R,8,FALSE),IF(ISBLANK($A20)," ","Not Admitted"))</f>
        <v xml:space="preserve"> </v>
      </c>
      <c r="E20" s="5" t="str">
        <f>IFERROR(VLOOKUP($A20,'HS Info'!$A:$D,4,FALSE), IF(ISBLANK($A20), " ", "Not in HS Info"))</f>
        <v xml:space="preserve"> </v>
      </c>
      <c r="F20" s="8" t="str">
        <f>IFERROR(VLOOKUP($B$1&amp;D20, 'Class Export'!$A:$X, 23,FALSE), IF(ISBLANK($A20), " ", "Not Registered"  ))</f>
        <v xml:space="preserve"> </v>
      </c>
      <c r="H20" s="5" t="str">
        <f>IFERROR(VLOOKUP($B$1&amp;D20, 'Class Export'!A:X, 2, FALSE),IF(ISBLANK(A20),"","Not Registered"))</f>
        <v/>
      </c>
    </row>
    <row r="21" spans="2:8" x14ac:dyDescent="0.2">
      <c r="B21" s="5" t="str">
        <f>IFERROR(VLOOKUP($A21,'HS Info'!$A:$D,2,FALSE),IF(ISBLANK($A21), " ", "Not in HS Info"))</f>
        <v xml:space="preserve"> </v>
      </c>
      <c r="C21" s="5" t="str">
        <f>IFERROR(VLOOKUP($A21,'HS Info'!$A:$D,3,FALSE), IF(ISBLANK($A21), " ", "Not in HS Info"))</f>
        <v xml:space="preserve"> </v>
      </c>
      <c r="D21" s="5" t="str">
        <f>IFERROR(VLOOKUP($A21,'SLCC Student'!$A:$R,8,FALSE),IF(ISBLANK($A21)," ","Not Admitted"))</f>
        <v xml:space="preserve"> </v>
      </c>
      <c r="E21" s="5" t="str">
        <f>IFERROR(VLOOKUP($A21,'HS Info'!$A:$D,4,FALSE), IF(ISBLANK($A21), " ", "Not in HS Info"))</f>
        <v xml:space="preserve"> </v>
      </c>
      <c r="F21" s="8" t="str">
        <f>IFERROR(VLOOKUP($B$1&amp;D21, 'Class Export'!$A:$X, 23,FALSE), IF(ISBLANK($A21), " ", "Not Registered"  ))</f>
        <v xml:space="preserve"> </v>
      </c>
      <c r="H21" s="5" t="str">
        <f>IFERROR(VLOOKUP($B$1&amp;D21, 'Class Export'!A:X, 2, FALSE),IF(ISBLANK(A21),"","Not Registered"))</f>
        <v/>
      </c>
    </row>
    <row r="22" spans="2:8" x14ac:dyDescent="0.2">
      <c r="B22" s="5" t="str">
        <f>IFERROR(VLOOKUP($A22,'HS Info'!$A:$D,2,FALSE),IF(ISBLANK($A22), " ", "Not in HS Info"))</f>
        <v xml:space="preserve"> </v>
      </c>
      <c r="C22" s="5" t="str">
        <f>IFERROR(VLOOKUP($A22,'HS Info'!$A:$D,3,FALSE), IF(ISBLANK($A22), " ", "Not in HS Info"))</f>
        <v xml:space="preserve"> </v>
      </c>
      <c r="D22" s="5" t="str">
        <f>IFERROR(VLOOKUP($A22,'SLCC Student'!$A:$R,8,FALSE),IF(ISBLANK($A22)," ","Not Admitted"))</f>
        <v xml:space="preserve"> </v>
      </c>
      <c r="E22" s="5" t="str">
        <f>IFERROR(VLOOKUP($A22,'HS Info'!$A:$D,4,FALSE), IF(ISBLANK($A22), " ", "Not in HS Info"))</f>
        <v xml:space="preserve"> </v>
      </c>
      <c r="F22" s="8" t="str">
        <f>IFERROR(VLOOKUP($B$1&amp;D22, 'Class Export'!$A:$X, 23,FALSE), IF(ISBLANK($A22), " ", "Not Registered"  ))</f>
        <v xml:space="preserve"> </v>
      </c>
      <c r="H22" s="5" t="str">
        <f>IFERROR(VLOOKUP($B$1&amp;D22, 'Class Export'!A:X, 2, FALSE),IF(ISBLANK(A22),"","Not Registered"))</f>
        <v/>
      </c>
    </row>
    <row r="23" spans="2:8" x14ac:dyDescent="0.2">
      <c r="B23" s="5" t="str">
        <f>IFERROR(VLOOKUP($A23,'HS Info'!$A:$D,2,FALSE),IF(ISBLANK($A23), " ", "Not in HS Info"))</f>
        <v xml:space="preserve"> </v>
      </c>
      <c r="C23" s="5" t="str">
        <f>IFERROR(VLOOKUP($A23,'HS Info'!$A:$D,3,FALSE), IF(ISBLANK($A23), " ", "Not in HS Info"))</f>
        <v xml:space="preserve"> </v>
      </c>
      <c r="D23" s="5" t="str">
        <f>IFERROR(VLOOKUP($A23,'SLCC Student'!$A:$R,8,FALSE),IF(ISBLANK($A23)," ","Not Admitted"))</f>
        <v xml:space="preserve"> </v>
      </c>
      <c r="E23" s="5" t="str">
        <f>IFERROR(VLOOKUP($A23,'HS Info'!$A:$D,4,FALSE), IF(ISBLANK($A23), " ", "Not in HS Info"))</f>
        <v xml:space="preserve"> </v>
      </c>
      <c r="F23" s="8" t="str">
        <f>IFERROR(VLOOKUP($B$1&amp;D23, 'Class Export'!$A:$X, 23,FALSE), IF(ISBLANK($A23), " ", "Not Registered"  ))</f>
        <v xml:space="preserve"> </v>
      </c>
      <c r="H23" s="5" t="str">
        <f>IFERROR(VLOOKUP($B$1&amp;D23, 'Class Export'!A:X, 2, FALSE),IF(ISBLANK(A23),"","Not Registered"))</f>
        <v/>
      </c>
    </row>
    <row r="24" spans="2:8" x14ac:dyDescent="0.2">
      <c r="B24" s="5" t="str">
        <f>IFERROR(VLOOKUP($A24,'HS Info'!$A:$D,2,FALSE),IF(ISBLANK($A24), " ", "Not in HS Info"))</f>
        <v xml:space="preserve"> </v>
      </c>
      <c r="C24" s="5" t="str">
        <f>IFERROR(VLOOKUP($A24,'HS Info'!$A:$D,3,FALSE), IF(ISBLANK($A24), " ", "Not in HS Info"))</f>
        <v xml:space="preserve"> </v>
      </c>
      <c r="D24" s="5" t="str">
        <f>IFERROR(VLOOKUP($A24,'SLCC Student'!$A:$R,8,FALSE),IF(ISBLANK($A24)," ","Not Admitted"))</f>
        <v xml:space="preserve"> </v>
      </c>
      <c r="E24" s="5" t="str">
        <f>IFERROR(VLOOKUP($A24,'HS Info'!$A:$D,4,FALSE), IF(ISBLANK($A24), " ", "Not in HS Info"))</f>
        <v xml:space="preserve"> </v>
      </c>
      <c r="F24" s="8" t="str">
        <f>IFERROR(VLOOKUP($B$1&amp;D24, 'Class Export'!$A:$X, 23,FALSE), IF(ISBLANK($A24), " ", "Not Registered"  ))</f>
        <v xml:space="preserve"> </v>
      </c>
      <c r="H24" s="5" t="str">
        <f>IFERROR(VLOOKUP($B$1&amp;D24, 'Class Export'!A:X, 2, FALSE),IF(ISBLANK(A24),"","Not Registered"))</f>
        <v/>
      </c>
    </row>
    <row r="25" spans="2:8" x14ac:dyDescent="0.2">
      <c r="B25" s="5" t="str">
        <f>IFERROR(VLOOKUP($A25,'HS Info'!$A:$D,2,FALSE),IF(ISBLANK($A25), " ", "Not in HS Info"))</f>
        <v xml:space="preserve"> </v>
      </c>
      <c r="C25" s="5" t="str">
        <f>IFERROR(VLOOKUP($A25,'HS Info'!$A:$D,3,FALSE), IF(ISBLANK($A25), " ", "Not in HS Info"))</f>
        <v xml:space="preserve"> </v>
      </c>
      <c r="D25" s="5" t="str">
        <f>IFERROR(VLOOKUP($A25,'SLCC Student'!$A:$R,8,FALSE),IF(ISBLANK($A25)," ","Not Admitted"))</f>
        <v xml:space="preserve"> </v>
      </c>
      <c r="E25" s="5" t="str">
        <f>IFERROR(VLOOKUP($A25,'HS Info'!$A:$D,4,FALSE), IF(ISBLANK($A25), " ", "Not in HS Info"))</f>
        <v xml:space="preserve"> </v>
      </c>
      <c r="F25" s="8" t="str">
        <f>IFERROR(VLOOKUP($B$1&amp;D25, 'Class Export'!$A:$X, 23,FALSE), IF(ISBLANK($A25), " ", "Not Registered"  ))</f>
        <v xml:space="preserve"> </v>
      </c>
      <c r="H25" s="5" t="str">
        <f>IFERROR(VLOOKUP($B$1&amp;D25, 'Class Export'!A:X, 2, FALSE),IF(ISBLANK(A25),"","Not Registered"))</f>
        <v/>
      </c>
    </row>
    <row r="26" spans="2:8" x14ac:dyDescent="0.2">
      <c r="B26" s="5" t="str">
        <f>IFERROR(VLOOKUP($A26,'HS Info'!$A:$D,2,FALSE),IF(ISBLANK($A26), " ", "Not in HS Info"))</f>
        <v xml:space="preserve"> </v>
      </c>
      <c r="C26" s="5" t="str">
        <f>IFERROR(VLOOKUP($A26,'HS Info'!$A:$D,3,FALSE), IF(ISBLANK($A26), " ", "Not in HS Info"))</f>
        <v xml:space="preserve"> </v>
      </c>
      <c r="D26" s="5" t="str">
        <f>IFERROR(VLOOKUP($A26,'SLCC Student'!$A:$R,8,FALSE),IF(ISBLANK($A26)," ","Not Admitted"))</f>
        <v xml:space="preserve"> </v>
      </c>
      <c r="E26" s="5" t="str">
        <f>IFERROR(VLOOKUP($A26,'HS Info'!$A:$D,4,FALSE), IF(ISBLANK($A26), " ", "Not in HS Info"))</f>
        <v xml:space="preserve"> </v>
      </c>
      <c r="F26" s="8" t="str">
        <f>IFERROR(VLOOKUP($B$1&amp;D26, 'Class Export'!$A:$X, 23,FALSE), IF(ISBLANK($A26), " ", "Not Registered"  ))</f>
        <v xml:space="preserve"> </v>
      </c>
      <c r="H26" s="5" t="str">
        <f>IFERROR(VLOOKUP($B$1&amp;D26, 'Class Export'!A:X, 2, FALSE),IF(ISBLANK(A26),"","Not Registered"))</f>
        <v/>
      </c>
    </row>
    <row r="27" spans="2:8" x14ac:dyDescent="0.2">
      <c r="B27" s="5" t="str">
        <f>IFERROR(VLOOKUP($A27,'HS Info'!$A:$D,2,FALSE),IF(ISBLANK($A27), " ", "Not in HS Info"))</f>
        <v xml:space="preserve"> </v>
      </c>
      <c r="C27" s="5" t="str">
        <f>IFERROR(VLOOKUP($A27,'HS Info'!$A:$D,3,FALSE), IF(ISBLANK($A27), " ", "Not in HS Info"))</f>
        <v xml:space="preserve"> </v>
      </c>
      <c r="D27" s="5" t="str">
        <f>IFERROR(VLOOKUP($A27,'SLCC Student'!$A:$R,8,FALSE),IF(ISBLANK($A27)," ","Not Admitted"))</f>
        <v xml:space="preserve"> </v>
      </c>
      <c r="E27" s="5" t="str">
        <f>IFERROR(VLOOKUP($A27,'HS Info'!$A:$D,4,FALSE), IF(ISBLANK($A27), " ", "Not in HS Info"))</f>
        <v xml:space="preserve"> </v>
      </c>
      <c r="F27" s="8" t="str">
        <f>IFERROR(VLOOKUP($B$1&amp;D27, 'Class Export'!$A:$X, 23,FALSE), IF(ISBLANK($A27), " ", "Not Registered"  ))</f>
        <v xml:space="preserve"> </v>
      </c>
      <c r="H27" s="5" t="str">
        <f>IFERROR(VLOOKUP($B$1&amp;D27, 'Class Export'!A:X, 2, FALSE),IF(ISBLANK(A27),"","Not Registered"))</f>
        <v/>
      </c>
    </row>
    <row r="28" spans="2:8" x14ac:dyDescent="0.2">
      <c r="B28" s="5" t="str">
        <f>IFERROR(VLOOKUP($A28,'HS Info'!$A:$D,2,FALSE),IF(ISBLANK($A28), " ", "Not in HS Info"))</f>
        <v xml:space="preserve"> </v>
      </c>
      <c r="C28" s="5" t="str">
        <f>IFERROR(VLOOKUP($A28,'HS Info'!$A:$D,3,FALSE), IF(ISBLANK($A28), " ", "Not in HS Info"))</f>
        <v xml:space="preserve"> </v>
      </c>
      <c r="D28" s="5" t="str">
        <f>IFERROR(VLOOKUP($A28,'SLCC Student'!$A:$R,8,FALSE),IF(ISBLANK($A28)," ","Not Admitted"))</f>
        <v xml:space="preserve"> </v>
      </c>
      <c r="E28" s="5" t="str">
        <f>IFERROR(VLOOKUP($A28,'HS Info'!$A:$D,4,FALSE), IF(ISBLANK($A28), " ", "Not in HS Info"))</f>
        <v xml:space="preserve"> </v>
      </c>
      <c r="F28" s="8" t="str">
        <f>IFERROR(VLOOKUP($B$1&amp;D28, 'Class Export'!$A:$X, 23,FALSE), IF(ISBLANK($A28), " ", "Not Registered"  ))</f>
        <v xml:space="preserve"> </v>
      </c>
      <c r="H28" s="5" t="str">
        <f>IFERROR(VLOOKUP($B$1&amp;D28, 'Class Export'!A:X, 2, FALSE),IF(ISBLANK(A28),"","Not Registered"))</f>
        <v/>
      </c>
    </row>
    <row r="29" spans="2:8" x14ac:dyDescent="0.2">
      <c r="B29" s="5" t="str">
        <f>IFERROR(VLOOKUP($A29,'HS Info'!$A:$D,2,FALSE),IF(ISBLANK($A29), " ", "Not in HS Info"))</f>
        <v xml:space="preserve"> </v>
      </c>
      <c r="C29" s="5" t="str">
        <f>IFERROR(VLOOKUP($A29,'HS Info'!$A:$D,3,FALSE), IF(ISBLANK($A29), " ", "Not in HS Info"))</f>
        <v xml:space="preserve"> </v>
      </c>
      <c r="D29" s="5" t="str">
        <f>IFERROR(VLOOKUP($A29,'SLCC Student'!$A:$R,8,FALSE),IF(ISBLANK($A29)," ","Not Admitted"))</f>
        <v xml:space="preserve"> </v>
      </c>
      <c r="E29" s="5" t="str">
        <f>IFERROR(VLOOKUP($A29,'HS Info'!$A:$D,4,FALSE), IF(ISBLANK($A29), " ", "Not in HS Info"))</f>
        <v xml:space="preserve"> </v>
      </c>
      <c r="F29" s="8" t="str">
        <f>IFERROR(VLOOKUP($B$1&amp;D29, 'Class Export'!$A:$X, 21,FALSE), IF(ISBLANK($A29), " ", "Not Registered"  ))</f>
        <v xml:space="preserve"> </v>
      </c>
      <c r="H29" s="5" t="str">
        <f>IFERROR(VLOOKUP($B$1&amp;D29, 'Class Export'!A:X, 2, FALSE),IF(ISBLANK(A29),"","Not Registered"))</f>
        <v/>
      </c>
    </row>
    <row r="30" spans="2:8" x14ac:dyDescent="0.2">
      <c r="B30" s="5" t="str">
        <f>IFERROR(VLOOKUP($A30,'HS Info'!$A:$D,2,FALSE),IF(ISBLANK($A30), " ", "Not in HS Info"))</f>
        <v xml:space="preserve"> </v>
      </c>
      <c r="C30" s="5" t="str">
        <f>IFERROR(VLOOKUP($A30,'HS Info'!$A:$D,3,FALSE), IF(ISBLANK($A30), " ", "Not in HS Info"))</f>
        <v xml:space="preserve"> </v>
      </c>
      <c r="D30" s="5" t="str">
        <f>IFERROR(VLOOKUP($A30,'SLCC Student'!$A:$R,8,FALSE),IF(ISBLANK($A30)," ","Not Admitted"))</f>
        <v xml:space="preserve"> </v>
      </c>
      <c r="E30" s="5" t="str">
        <f>IFERROR(VLOOKUP($A30,'HS Info'!$A:$D,4,FALSE), IF(ISBLANK($A30), " ", "Not in HS Info"))</f>
        <v xml:space="preserve"> </v>
      </c>
      <c r="F30" s="8" t="str">
        <f>IFERROR(VLOOKUP($B$1&amp;D30, 'Class Export'!$A:$X, 21,FALSE), IF(ISBLANK($A30), " ", "Not Registered"  ))</f>
        <v xml:space="preserve"> </v>
      </c>
      <c r="H30" s="5" t="str">
        <f>IFERROR(VLOOKUP($B$1&amp;D30, 'Class Export'!A:X, 2, FALSE),IF(ISBLANK(A30),"","Not Registered"))</f>
        <v/>
      </c>
    </row>
    <row r="31" spans="2:8" x14ac:dyDescent="0.2">
      <c r="B31" s="5" t="str">
        <f>IFERROR(VLOOKUP($A31,'HS Info'!$A:$D,2,FALSE),IF(ISBLANK($A31), " ", "Not in HS Info"))</f>
        <v xml:space="preserve"> </v>
      </c>
      <c r="C31" s="5" t="str">
        <f>IFERROR(VLOOKUP($A31,'HS Info'!$A:$D,3,FALSE), IF(ISBLANK($A31), " ", "Not in HS Info"))</f>
        <v xml:space="preserve"> </v>
      </c>
      <c r="D31" s="5" t="str">
        <f>IFERROR(VLOOKUP($A31,'SLCC Student'!$A:$R,8,FALSE),IF(ISBLANK($A31)," ","Not Admitted"))</f>
        <v xml:space="preserve"> </v>
      </c>
      <c r="E31" s="5" t="str">
        <f>IFERROR(VLOOKUP($A31,'HS Info'!$A:$D,4,FALSE), IF(ISBLANK($A31), " ", "Not in HS Info"))</f>
        <v xml:space="preserve"> </v>
      </c>
      <c r="F31" s="8" t="str">
        <f>IFERROR(VLOOKUP($B$1&amp;D31, 'Class Export'!$A:$X, 21,FALSE), IF(ISBLANK($A31), " ", "Not Registered"  ))</f>
        <v xml:space="preserve"> </v>
      </c>
      <c r="H31" s="5" t="str">
        <f>IFERROR(VLOOKUP($B$1&amp;D31, 'Class Export'!A:X, 2, FALSE),IF(ISBLANK(A31),"","Not Registered"))</f>
        <v/>
      </c>
    </row>
    <row r="32" spans="2:8" x14ac:dyDescent="0.2">
      <c r="B32" s="5" t="str">
        <f>IFERROR(VLOOKUP($A32,'HS Info'!$A:$D,2,FALSE),IF(ISBLANK($A32), " ", "Not in HS Info"))</f>
        <v xml:space="preserve"> </v>
      </c>
      <c r="C32" s="5" t="str">
        <f>IFERROR(VLOOKUP($A32,'HS Info'!$A:$D,3,FALSE), IF(ISBLANK($A32), " ", "Not in HS Info"))</f>
        <v xml:space="preserve"> </v>
      </c>
      <c r="D32" s="5" t="str">
        <f>IFERROR(VLOOKUP($A32,'SLCC Student'!$A:$R,8,FALSE),IF(ISBLANK($A32)," ","Not Admitted"))</f>
        <v xml:space="preserve"> </v>
      </c>
      <c r="E32" s="5" t="str">
        <f>IFERROR(VLOOKUP($A32,'HS Info'!$A:$D,4,FALSE), IF(ISBLANK($A32), " ", "Not in HS Info"))</f>
        <v xml:space="preserve"> </v>
      </c>
      <c r="F32" s="8" t="str">
        <f>IFERROR(VLOOKUP($B$1&amp;D32, 'Class Export'!$A:$X, 21,FALSE), IF(ISBLANK($A32), " ", "Not Registered"  ))</f>
        <v xml:space="preserve"> </v>
      </c>
      <c r="H32" s="5" t="str">
        <f>IFERROR(VLOOKUP($B$1&amp;D32, 'Class Export'!A:X, 2, FALSE),IF(ISBLANK(A32),"","Not Registered"))</f>
        <v/>
      </c>
    </row>
    <row r="33" spans="2:8" x14ac:dyDescent="0.2">
      <c r="B33" s="5" t="str">
        <f>IFERROR(VLOOKUP($A33,'HS Info'!$A:$D,2,FALSE),IF(ISBLANK($A33), " ", "Not in HS Info"))</f>
        <v xml:space="preserve"> </v>
      </c>
      <c r="C33" s="5" t="str">
        <f>IFERROR(VLOOKUP($A33,'HS Info'!$A:$D,3,FALSE), IF(ISBLANK($A33), " ", "Not in HS Info"))</f>
        <v xml:space="preserve"> </v>
      </c>
      <c r="D33" s="5" t="str">
        <f>IFERROR(VLOOKUP($A33,'SLCC Student'!$A:$R,8,FALSE),IF(ISBLANK($A33)," ","Not Admitted"))</f>
        <v xml:space="preserve"> </v>
      </c>
      <c r="E33" s="5" t="str">
        <f>IFERROR(VLOOKUP($A33,'HS Info'!$A:$D,4,FALSE), IF(ISBLANK($A33), " ", "Not in HS Info"))</f>
        <v xml:space="preserve"> </v>
      </c>
      <c r="F33" s="8" t="str">
        <f>IFERROR(VLOOKUP($B$1&amp;D33, 'Class Export'!$A:$X, 21,FALSE), IF(ISBLANK($A33), " ", "Not Registered"  ))</f>
        <v xml:space="preserve"> </v>
      </c>
      <c r="H33" s="5" t="str">
        <f>IFERROR(VLOOKUP($B$1&amp;D33, 'Class Export'!A:X, 2, FALSE),IF(ISBLANK(A33),"","Not Registered"))</f>
        <v/>
      </c>
    </row>
    <row r="34" spans="2:8" x14ac:dyDescent="0.2">
      <c r="B34" s="5" t="str">
        <f>IFERROR(VLOOKUP($A34,'HS Info'!$A:$D,2,FALSE),IF(ISBLANK($A34), " ", "Not in HS Info"))</f>
        <v xml:space="preserve"> </v>
      </c>
      <c r="C34" s="5" t="str">
        <f>IFERROR(VLOOKUP($A34,'HS Info'!$A:$D,3,FALSE), IF(ISBLANK($A34), " ", "Not in HS Info"))</f>
        <v xml:space="preserve"> </v>
      </c>
      <c r="D34" s="5" t="str">
        <f>IFERROR(VLOOKUP($A34,'SLCC Student'!$A:$R,8,FALSE),IF(ISBLANK($A34)," ","Not Admitted"))</f>
        <v xml:space="preserve"> </v>
      </c>
      <c r="E34" s="5" t="str">
        <f>IFERROR(VLOOKUP($A34,'HS Info'!$A:$D,4,FALSE), IF(ISBLANK($A34), " ", "Not in HS Info"))</f>
        <v xml:space="preserve"> </v>
      </c>
      <c r="F34" s="8" t="str">
        <f>IFERROR(VLOOKUP($B$1&amp;D34, 'Class Export'!$A:$X, 21,FALSE), IF(ISBLANK($A34), " ", "Not Registered"  ))</f>
        <v xml:space="preserve"> </v>
      </c>
      <c r="H34" s="5" t="str">
        <f>IFERROR(VLOOKUP($B$1&amp;D34, 'Class Export'!A:X, 2, FALSE),IF(ISBLANK(A34),"","Not Registered"))</f>
        <v/>
      </c>
    </row>
    <row r="35" spans="2:8" x14ac:dyDescent="0.2">
      <c r="B35" s="5" t="str">
        <f>IFERROR(VLOOKUP($A35,'HS Info'!$A:$D,2,FALSE),IF(ISBLANK($A35), " ", "Not in HS Info"))</f>
        <v xml:space="preserve"> </v>
      </c>
      <c r="C35" s="5" t="str">
        <f>IFERROR(VLOOKUP($A35,'HS Info'!$A:$D,3,FALSE), IF(ISBLANK($A35), " ", "Not in HS Info"))</f>
        <v xml:space="preserve"> </v>
      </c>
      <c r="D35" s="5" t="str">
        <f>IFERROR(VLOOKUP($A35,'SLCC Student'!$A:$R,8,FALSE),IF(ISBLANK($A35)," ","Not Admitted"))</f>
        <v xml:space="preserve"> </v>
      </c>
      <c r="E35" s="5" t="str">
        <f>IFERROR(VLOOKUP($A35,'HS Info'!$A:$D,4,FALSE), IF(ISBLANK($A35), " ", "Not in HS Info"))</f>
        <v xml:space="preserve"> </v>
      </c>
      <c r="F35" s="8" t="str">
        <f>IFERROR(VLOOKUP($B$1&amp;D35, 'Class Export'!$A:$X, 21,FALSE), IF(ISBLANK($A35), " ", "Not Registered"  ))</f>
        <v xml:space="preserve"> </v>
      </c>
      <c r="H35" s="5" t="str">
        <f>IFERROR(VLOOKUP($B$1&amp;D35, 'Class Export'!A:X, 2, FALSE),IF(ISBLANK(A35),"","Not Registered"))</f>
        <v/>
      </c>
    </row>
    <row r="36" spans="2:8" x14ac:dyDescent="0.2">
      <c r="B36" s="5" t="str">
        <f>IFERROR(VLOOKUP($A36,'HS Info'!$A:$D,2,FALSE),IF(ISBLANK($A36), " ", "Not in HS Info"))</f>
        <v xml:space="preserve"> </v>
      </c>
      <c r="C36" s="5" t="str">
        <f>IFERROR(VLOOKUP($A36,'HS Info'!$A:$D,3,FALSE), IF(ISBLANK($A36), " ", "Not in HS Info"))</f>
        <v xml:space="preserve"> </v>
      </c>
      <c r="D36" s="5" t="str">
        <f>IFERROR(VLOOKUP($A36,'SLCC Student'!$A:$R,8,FALSE),IF(ISBLANK($A36)," ","Not Admitted"))</f>
        <v xml:space="preserve"> </v>
      </c>
      <c r="E36" s="5" t="str">
        <f>IFERROR(VLOOKUP($A36,'HS Info'!$A:$D,4,FALSE), IF(ISBLANK($A36), " ", "Not in HS Info"))</f>
        <v xml:space="preserve"> </v>
      </c>
      <c r="F36" s="8" t="str">
        <f>IFERROR(VLOOKUP($B$1&amp;D36, 'Class Export'!$A:$X, 21,FALSE), IF(ISBLANK($A36), " ", "Not Registered"  ))</f>
        <v xml:space="preserve"> </v>
      </c>
      <c r="H36" s="5" t="str">
        <f>IFERROR(VLOOKUP($B$1&amp;D36, 'Class Export'!A:X, 2, FALSE),IF(ISBLANK(A36),"","Not Registered"))</f>
        <v/>
      </c>
    </row>
    <row r="37" spans="2:8" x14ac:dyDescent="0.2">
      <c r="B37" s="5" t="str">
        <f>IFERROR(VLOOKUP($A37,'HS Info'!$A:$D,2,FALSE),IF(ISBLANK($A37), " ", "Not in HS Info"))</f>
        <v xml:space="preserve"> </v>
      </c>
      <c r="C37" s="5" t="str">
        <f>IFERROR(VLOOKUP($A37,'HS Info'!$A:$D,3,FALSE), IF(ISBLANK($A37), " ", "Not in HS Info"))</f>
        <v xml:space="preserve"> </v>
      </c>
      <c r="D37" s="5" t="str">
        <f>IFERROR(VLOOKUP($A37,'SLCC Student'!$A:$R,8,FALSE),IF(ISBLANK($A37)," ","Not Admitted"))</f>
        <v xml:space="preserve"> </v>
      </c>
      <c r="E37" s="5" t="str">
        <f>IFERROR(VLOOKUP($A37,'HS Info'!$A:$D,4,FALSE), IF(ISBLANK($A37), " ", "Not in HS Info"))</f>
        <v xml:space="preserve"> </v>
      </c>
      <c r="F37" s="8" t="str">
        <f>IFERROR(VLOOKUP($B$1&amp;D37, 'Class Export'!$A:$X, 21,FALSE), IF(ISBLANK($A37), " ", "Not Registered"  ))</f>
        <v xml:space="preserve"> </v>
      </c>
      <c r="H37" s="5" t="str">
        <f>IFERROR(VLOOKUP($B$1&amp;D37, 'Class Export'!A:X, 2, FALSE),IF(ISBLANK(A37),"","Not Registered"))</f>
        <v/>
      </c>
    </row>
    <row r="38" spans="2:8" x14ac:dyDescent="0.2">
      <c r="B38" s="5" t="str">
        <f>IFERROR(VLOOKUP($A38,'HS Info'!$A:$D,2,FALSE),IF(ISBLANK($A38), " ", "Not in HS Info"))</f>
        <v xml:space="preserve"> </v>
      </c>
      <c r="C38" s="5" t="str">
        <f>IFERROR(VLOOKUP($A38,'HS Info'!$A:$D,3,FALSE), IF(ISBLANK($A38), " ", "Not in HS Info"))</f>
        <v xml:space="preserve"> </v>
      </c>
      <c r="D38" s="5" t="str">
        <f>IFERROR(VLOOKUP($A38,'SLCC Student'!$A:$R,8,FALSE),IF(ISBLANK($A38)," ","Not Admitted"))</f>
        <v xml:space="preserve"> </v>
      </c>
      <c r="E38" s="5" t="str">
        <f>IFERROR(VLOOKUP($A38,'HS Info'!$A:$D,4,FALSE), IF(ISBLANK($A38), " ", "Not in HS Info"))</f>
        <v xml:space="preserve"> </v>
      </c>
      <c r="F38" s="8" t="str">
        <f>IFERROR(VLOOKUP($B$1&amp;D38, 'Class Export'!$A:$X, 21,FALSE), IF(ISBLANK($A38), " ", "Not Registered"  ))</f>
        <v xml:space="preserve"> </v>
      </c>
      <c r="H38" s="5" t="str">
        <f>IFERROR(VLOOKUP($B$1&amp;D38, 'Class Export'!A:X, 2, FALSE),IF(ISBLANK(A38),"","Not Registered"))</f>
        <v/>
      </c>
    </row>
    <row r="39" spans="2:8" x14ac:dyDescent="0.2">
      <c r="B39" s="5" t="str">
        <f>IFERROR(VLOOKUP($A39,'HS Info'!$A:$D,2,FALSE),IF(ISBLANK($A39), " ", "Not in HS Info"))</f>
        <v xml:space="preserve"> </v>
      </c>
      <c r="C39" s="5" t="str">
        <f>IFERROR(VLOOKUP($A39,'HS Info'!$A:$D,3,FALSE), IF(ISBLANK($A39), " ", "Not in HS Info"))</f>
        <v xml:space="preserve"> </v>
      </c>
      <c r="D39" s="5" t="str">
        <f>IFERROR(VLOOKUP($A39,'SLCC Student'!$A:$R,8,FALSE),IF(ISBLANK($A39)," ","Not Admitted"))</f>
        <v xml:space="preserve"> </v>
      </c>
      <c r="E39" s="5" t="str">
        <f>IFERROR(VLOOKUP($A39,'HS Info'!$A:$D,4,FALSE), IF(ISBLANK($A39), " ", "Not in HS Info"))</f>
        <v xml:space="preserve"> </v>
      </c>
      <c r="F39" s="8" t="str">
        <f>IFERROR(VLOOKUP($B$1&amp;D39, 'Class Export'!$A:$X, 21,FALSE), IF(ISBLANK($A39), " ", "Not Registered"  ))</f>
        <v xml:space="preserve"> </v>
      </c>
      <c r="H39" s="5" t="str">
        <f>IFERROR(VLOOKUP($B$1&amp;D39, 'Class Export'!A:X, 2, FALSE),IF(ISBLANK(A39),"","Not Registered"))</f>
        <v/>
      </c>
    </row>
    <row r="40" spans="2:8" x14ac:dyDescent="0.2">
      <c r="B40" s="5" t="str">
        <f>IFERROR(VLOOKUP($A40,'HS Info'!$A:$D,2,FALSE),IF(ISBLANK($A40), " ", "Not in HS Info"))</f>
        <v xml:space="preserve"> </v>
      </c>
      <c r="C40" s="5" t="str">
        <f>IFERROR(VLOOKUP($A40,'HS Info'!$A:$D,3,FALSE), IF(ISBLANK($A40), " ", "Not in HS Info"))</f>
        <v xml:space="preserve"> </v>
      </c>
      <c r="D40" s="5" t="str">
        <f>IFERROR(VLOOKUP($A40,'SLCC Student'!$A:$R,8,FALSE),IF(ISBLANK($A40)," ","Not Admitted"))</f>
        <v xml:space="preserve"> </v>
      </c>
      <c r="E40" s="5" t="str">
        <f>IFERROR(VLOOKUP($A40,'HS Info'!$A:$D,4,FALSE), IF(ISBLANK($A40), " ", "Not in HS Info"))</f>
        <v xml:space="preserve"> </v>
      </c>
      <c r="F40" s="8" t="str">
        <f>IFERROR(VLOOKUP($B$1&amp;D40, 'Class Export'!$A:$X, 21,FALSE), IF(ISBLANK($A40), " ", "Not Registered"  ))</f>
        <v xml:space="preserve"> </v>
      </c>
      <c r="H40" s="5" t="str">
        <f>IFERROR(VLOOKUP($B$1&amp;D40, 'Class Export'!A:X, 2, FALSE),IF(ISBLANK(A40),"","Not Registered"))</f>
        <v/>
      </c>
    </row>
    <row r="41" spans="2:8" x14ac:dyDescent="0.2">
      <c r="B41" s="5" t="str">
        <f>IFERROR(VLOOKUP($A41,'HS Info'!$A:$D,2,FALSE),IF(ISBLANK($A41), " ", "Not in HS Info"))</f>
        <v xml:space="preserve"> </v>
      </c>
      <c r="C41" s="5" t="str">
        <f>IFERROR(VLOOKUP($A41,'HS Info'!$A:$D,3,FALSE), IF(ISBLANK($A41), " ", "Not in HS Info"))</f>
        <v xml:space="preserve"> </v>
      </c>
      <c r="D41" s="5" t="str">
        <f>IFERROR(VLOOKUP($A41,'SLCC Student'!$A:$R,8,FALSE),IF(ISBLANK($A41)," ","Not Admitted"))</f>
        <v xml:space="preserve"> </v>
      </c>
      <c r="E41" s="5" t="str">
        <f>IFERROR(VLOOKUP($A41,'HS Info'!$A:$D,4,FALSE), IF(ISBLANK($A41), " ", "Not in HS Info"))</f>
        <v xml:space="preserve"> </v>
      </c>
      <c r="F41" s="8" t="str">
        <f>IFERROR(VLOOKUP($B$1&amp;D41, 'Class Export'!$A:$X, 21,FALSE), IF(ISBLANK($A41), " ", "Not Registered"  ))</f>
        <v xml:space="preserve"> </v>
      </c>
      <c r="H41" s="5" t="str">
        <f>IFERROR(VLOOKUP($B$1&amp;D41, 'Class Export'!A:X, 2, FALSE),IF(ISBLANK(A41),"","Not Registered"))</f>
        <v/>
      </c>
    </row>
    <row r="42" spans="2:8" x14ac:dyDescent="0.2">
      <c r="B42" s="5" t="str">
        <f>IFERROR(VLOOKUP($A42,'HS Info'!$A:$D,2,FALSE),IF(ISBLANK($A42), " ", "Not in HS Info"))</f>
        <v xml:space="preserve"> </v>
      </c>
      <c r="C42" s="5" t="str">
        <f>IFERROR(VLOOKUP($A42,'HS Info'!$A:$D,3,FALSE), IF(ISBLANK($A42), " ", "Not in HS Info"))</f>
        <v xml:space="preserve"> </v>
      </c>
      <c r="D42" s="5" t="str">
        <f>IFERROR(VLOOKUP($A42,'SLCC Student'!$A:$R,8,FALSE),IF(ISBLANK($A42)," ","Not Admitted"))</f>
        <v xml:space="preserve"> </v>
      </c>
      <c r="E42" s="5" t="str">
        <f>IFERROR(VLOOKUP($A42,'HS Info'!$A:$D,4,FALSE), IF(ISBLANK($A42), " ", "Not in HS Info"))</f>
        <v xml:space="preserve"> </v>
      </c>
      <c r="F42" s="8" t="str">
        <f>IFERROR(VLOOKUP($B$1&amp;D42, 'Class Export'!$A:$X, 21,FALSE), IF(ISBLANK($A42), " ", "Not Registered"  ))</f>
        <v xml:space="preserve"> </v>
      </c>
      <c r="H42" s="5" t="str">
        <f>IFERROR(VLOOKUP($B$1&amp;D42, 'Class Export'!A:X, 2, FALSE),IF(ISBLANK(A42),"","Not Registered"))</f>
        <v/>
      </c>
    </row>
    <row r="43" spans="2:8" x14ac:dyDescent="0.2">
      <c r="B43" s="5" t="str">
        <f>IFERROR(VLOOKUP($A43,'HS Info'!$A:$D,2,FALSE),IF(ISBLANK($A43), " ", "Not in HS Info"))</f>
        <v xml:space="preserve"> </v>
      </c>
      <c r="C43" s="5" t="str">
        <f>IFERROR(VLOOKUP($A43,'HS Info'!$A:$D,3,FALSE), IF(ISBLANK($A43), " ", "Not in HS Info"))</f>
        <v xml:space="preserve"> </v>
      </c>
      <c r="D43" s="5" t="str">
        <f>IFERROR(VLOOKUP($A43,'SLCC Student'!$A:$R,8,FALSE),IF(ISBLANK($A43)," ","Not Admitted"))</f>
        <v xml:space="preserve"> </v>
      </c>
      <c r="E43" s="5" t="str">
        <f>IFERROR(VLOOKUP($A43,'HS Info'!$A:$D,4,FALSE), IF(ISBLANK($A43), " ", "Not in HS Info"))</f>
        <v xml:space="preserve"> </v>
      </c>
      <c r="F43" s="8" t="str">
        <f>IFERROR(VLOOKUP($B$1&amp;D43, 'Class Export'!$A:$X, 21,FALSE), IF(ISBLANK($A43), " ", "Not Registered"  ))</f>
        <v xml:space="preserve"> </v>
      </c>
      <c r="H43" s="5" t="str">
        <f>IFERROR(VLOOKUP($B$1&amp;D43, 'Class Export'!A:X, 2, FALSE),IF(ISBLANK(A43),"","Not Registered"))</f>
        <v/>
      </c>
    </row>
    <row r="44" spans="2:8" x14ac:dyDescent="0.2">
      <c r="B44" s="5" t="str">
        <f>IFERROR(VLOOKUP($A44,'HS Info'!$A:$D,2,FALSE),IF(ISBLANK($A44), " ", "Not in HS Info"))</f>
        <v xml:space="preserve"> </v>
      </c>
      <c r="C44" s="5" t="str">
        <f>IFERROR(VLOOKUP($A44,'HS Info'!$A:$D,3,FALSE), IF(ISBLANK($A44), " ", "Not in HS Info"))</f>
        <v xml:space="preserve"> </v>
      </c>
      <c r="D44" s="5" t="str">
        <f>IFERROR(VLOOKUP($A44,'SLCC Student'!$A:$R,8,FALSE),IF(ISBLANK($A44)," ","Not Admitted"))</f>
        <v xml:space="preserve"> </v>
      </c>
      <c r="E44" s="5" t="str">
        <f>IFERROR(VLOOKUP($A44,'HS Info'!$A:$D,4,FALSE), IF(ISBLANK($A44), " ", "Not in HS Info"))</f>
        <v xml:space="preserve"> </v>
      </c>
      <c r="F44" s="8" t="str">
        <f>IFERROR(VLOOKUP($B$1&amp;D44, 'Class Export'!$A:$X, 21,FALSE), IF(ISBLANK($A44), " ", "Not Registered"  ))</f>
        <v xml:space="preserve"> </v>
      </c>
      <c r="H44" s="5" t="str">
        <f>IFERROR(VLOOKUP($B$1&amp;D44, 'Class Export'!A:X, 2, FALSE),IF(ISBLANK(A44),"","Not Registered"))</f>
        <v/>
      </c>
    </row>
    <row r="45" spans="2:8" x14ac:dyDescent="0.2">
      <c r="B45" s="5" t="str">
        <f>IFERROR(VLOOKUP($A45,'HS Info'!$A:$D,2,FALSE),IF(ISBLANK($A45), " ", "Not in HS Info"))</f>
        <v xml:space="preserve"> </v>
      </c>
      <c r="C45" s="5" t="str">
        <f>IFERROR(VLOOKUP($A45,'HS Info'!$A:$D,3,FALSE), IF(ISBLANK($A45), " ", "Not in HS Info"))</f>
        <v xml:space="preserve"> </v>
      </c>
      <c r="D45" s="5" t="str">
        <f>IFERROR(VLOOKUP($A45,'SLCC Student'!$A:$R,8,FALSE),IF(ISBLANK($A45)," ","Not Admitted"))</f>
        <v xml:space="preserve"> </v>
      </c>
      <c r="E45" s="5" t="str">
        <f>IFERROR(VLOOKUP($A45,'HS Info'!$A:$D,4,FALSE), IF(ISBLANK($A45), " ", "Not in HS Info"))</f>
        <v xml:space="preserve"> </v>
      </c>
      <c r="F45" s="8" t="str">
        <f>IFERROR(VLOOKUP($B$1&amp;D45, 'Class Export'!$A:$X, 21,FALSE), IF(ISBLANK($A45), " ", "Not Registered"  ))</f>
        <v xml:space="preserve"> </v>
      </c>
      <c r="H45" s="5" t="str">
        <f>IFERROR(VLOOKUP($B$1&amp;D45, 'Class Export'!A:X, 2, FALSE),IF(ISBLANK(A45),"","Not Registered"))</f>
        <v/>
      </c>
    </row>
    <row r="46" spans="2:8" x14ac:dyDescent="0.2">
      <c r="B46" s="5" t="str">
        <f>IFERROR(VLOOKUP($A46,'HS Info'!$A:$D,2,FALSE),IF(ISBLANK($A46), " ", "Not in HS Info"))</f>
        <v xml:space="preserve"> </v>
      </c>
      <c r="C46" s="5" t="str">
        <f>IFERROR(VLOOKUP($A46,'HS Info'!$A:$D,3,FALSE), IF(ISBLANK($A46), " ", "Not in HS Info"))</f>
        <v xml:space="preserve"> </v>
      </c>
      <c r="D46" s="5" t="str">
        <f>IFERROR(VLOOKUP($A46,'SLCC Student'!$A:$R,8,FALSE),IF(ISBLANK($A46)," ","Not Admitted"))</f>
        <v xml:space="preserve"> </v>
      </c>
      <c r="E46" s="5" t="str">
        <f>IFERROR(VLOOKUP($A46,'HS Info'!$A:$D,4,FALSE), IF(ISBLANK($A46), " ", "Not in HS Info"))</f>
        <v xml:space="preserve"> </v>
      </c>
      <c r="F46" s="8" t="str">
        <f>IFERROR(VLOOKUP($B$1&amp;D46, 'Class Export'!$A:$X, 21,FALSE), IF(ISBLANK($A46), " ", "Not Registered"  ))</f>
        <v xml:space="preserve"> </v>
      </c>
      <c r="H46" s="5" t="str">
        <f>IFERROR(VLOOKUP($B$1&amp;D46, 'Class Export'!A:X, 2, FALSE),IF(ISBLANK(A46),"","Not Registered"))</f>
        <v/>
      </c>
    </row>
    <row r="47" spans="2:8" x14ac:dyDescent="0.2">
      <c r="B47" s="5" t="str">
        <f>IFERROR(VLOOKUP($A47,'HS Info'!$A:$D,2,FALSE),IF(ISBLANK($A47), " ", "Not in HS Info"))</f>
        <v xml:space="preserve"> </v>
      </c>
      <c r="C47" s="5" t="str">
        <f>IFERROR(VLOOKUP($A47,'HS Info'!$A:$D,3,FALSE), IF(ISBLANK($A47), " ", "Not in HS Info"))</f>
        <v xml:space="preserve"> </v>
      </c>
      <c r="D47" s="5" t="str">
        <f>IFERROR(VLOOKUP($A47,'SLCC Student'!$A:$R,8,FALSE),IF(ISBLANK($A47)," ","Not Admitted"))</f>
        <v xml:space="preserve"> </v>
      </c>
      <c r="E47" s="5" t="str">
        <f>IFERROR(VLOOKUP($A47,'HS Info'!$A:$D,4,FALSE), IF(ISBLANK($A47), " ", "Not in HS Info"))</f>
        <v xml:space="preserve"> </v>
      </c>
      <c r="F47" s="8" t="str">
        <f>IFERROR(VLOOKUP($B$1&amp;D47, 'Class Export'!$A:$X, 21,FALSE), IF(ISBLANK($A47), " ", "Not Registered"  ))</f>
        <v xml:space="preserve"> </v>
      </c>
      <c r="H47" s="5" t="str">
        <f>IFERROR(VLOOKUP($B$1&amp;D47, 'Class Export'!A:X, 2, FALSE),IF(ISBLANK(A47),"","Not Registered"))</f>
        <v/>
      </c>
    </row>
    <row r="48" spans="2:8" x14ac:dyDescent="0.2">
      <c r="B48" s="5" t="str">
        <f>IFERROR(VLOOKUP($A48,'HS Info'!$A:$D,2,FALSE),IF(ISBLANK($A48), " ", "Not in HS Info"))</f>
        <v xml:space="preserve"> </v>
      </c>
      <c r="C48" s="5" t="str">
        <f>IFERROR(VLOOKUP($A48,'HS Info'!$A:$D,3,FALSE), IF(ISBLANK($A48), " ", "Not in HS Info"))</f>
        <v xml:space="preserve"> </v>
      </c>
      <c r="D48" s="5" t="str">
        <f>IFERROR(VLOOKUP($A48,'SLCC Student'!$A:$R,8,FALSE),IF(ISBLANK($A48)," ","Not Admitted"))</f>
        <v xml:space="preserve"> </v>
      </c>
      <c r="E48" s="5" t="str">
        <f>IFERROR(VLOOKUP($A48,'HS Info'!$A:$D,4,FALSE), IF(ISBLANK($A48), " ", "Not in HS Info"))</f>
        <v xml:space="preserve"> </v>
      </c>
      <c r="F48" s="8" t="str">
        <f>IFERROR(VLOOKUP($B$1&amp;D48, 'Class Export'!$A:$X, 21,FALSE), IF(ISBLANK($A48), " ", "Not Registered"  ))</f>
        <v xml:space="preserve"> </v>
      </c>
      <c r="H48" s="5" t="str">
        <f>IFERROR(VLOOKUP($B$1&amp;D48, 'Class Export'!A:X, 2, FALSE),IF(ISBLANK(A48),"","Not Registered"))</f>
        <v/>
      </c>
    </row>
    <row r="49" spans="2:8" x14ac:dyDescent="0.2">
      <c r="B49" s="5" t="str">
        <f>IFERROR(VLOOKUP($A49,'HS Info'!$A:$D,2,FALSE),IF(ISBLANK($A49), " ", "Not in HS Info"))</f>
        <v xml:space="preserve"> </v>
      </c>
      <c r="C49" s="5" t="str">
        <f>IFERROR(VLOOKUP($A49,'HS Info'!$A:$D,3,FALSE), IF(ISBLANK($A49), " ", "Not in HS Info"))</f>
        <v xml:space="preserve"> </v>
      </c>
      <c r="D49" s="5" t="str">
        <f>IFERROR(VLOOKUP($A49,'SLCC Student'!$A:$R,8,FALSE),IF(ISBLANK($A49)," ","Not Admitted"))</f>
        <v xml:space="preserve"> </v>
      </c>
      <c r="E49" s="5" t="str">
        <f>IFERROR(VLOOKUP($A49,'HS Info'!$A:$D,4,FALSE), IF(ISBLANK($A49), " ", "Not in HS Info"))</f>
        <v xml:space="preserve"> </v>
      </c>
      <c r="F49" s="8" t="str">
        <f>IFERROR(VLOOKUP($B$1&amp;D49, 'Class Export'!$A:$X, 21,FALSE), IF(ISBLANK($A49), " ", "Not Registered"  ))</f>
        <v xml:space="preserve"> </v>
      </c>
      <c r="H49" s="5" t="str">
        <f>IFERROR(VLOOKUP($B$1&amp;D49, 'Class Export'!A:X, 2, FALSE),IF(ISBLANK(A49),"","Not Registered"))</f>
        <v/>
      </c>
    </row>
    <row r="50" spans="2:8" x14ac:dyDescent="0.2">
      <c r="B50" s="5" t="str">
        <f>IFERROR(VLOOKUP($A50,'HS Info'!$A:$D,2,FALSE),IF(ISBLANK($A50), " ", "Not in HS Info"))</f>
        <v xml:space="preserve"> </v>
      </c>
      <c r="C50" s="5" t="str">
        <f>IFERROR(VLOOKUP($A50,'HS Info'!$A:$D,3,FALSE), IF(ISBLANK($A50), " ", "Not in HS Info"))</f>
        <v xml:space="preserve"> </v>
      </c>
      <c r="D50" s="5" t="str">
        <f>IFERROR(VLOOKUP($A50,'SLCC Student'!$A:$R,8,FALSE),IF(ISBLANK($A50)," ","Not Admitted"))</f>
        <v xml:space="preserve"> </v>
      </c>
      <c r="E50" s="5" t="str">
        <f>IFERROR(VLOOKUP($A50,'HS Info'!$A:$D,4,FALSE), IF(ISBLANK($A50), " ", "Not in HS Info"))</f>
        <v xml:space="preserve"> </v>
      </c>
      <c r="F50" s="8" t="str">
        <f>IFERROR(VLOOKUP($B$1&amp;D50, 'Class Export'!$A:$X, 21,FALSE), IF(ISBLANK($A50), " ", "Not Registered"  ))</f>
        <v xml:space="preserve"> </v>
      </c>
      <c r="H50" s="5" t="str">
        <f>IFERROR(VLOOKUP($B$1&amp;D50, 'Class Export'!A:X, 2, FALSE),IF(ISBLANK(A50),"","Not Registered"))</f>
        <v/>
      </c>
    </row>
    <row r="51" spans="2:8" x14ac:dyDescent="0.2">
      <c r="B51" s="5" t="str">
        <f>IFERROR(VLOOKUP($A51,'HS Info'!$A:$D,2,FALSE),IF(ISBLANK($A51), " ", "Not in HS Info"))</f>
        <v xml:space="preserve"> </v>
      </c>
      <c r="C51" s="5" t="str">
        <f>IFERROR(VLOOKUP($A51,'HS Info'!$A:$D,3,FALSE), IF(ISBLANK($A51), " ", "Not in HS Info"))</f>
        <v xml:space="preserve"> </v>
      </c>
      <c r="D51" s="5" t="str">
        <f>IFERROR(VLOOKUP($A51,'SLCC Student'!$A:$R,8,FALSE),IF(ISBLANK($A51)," ","Not Admitted"))</f>
        <v xml:space="preserve"> </v>
      </c>
      <c r="E51" s="5" t="str">
        <f>IFERROR(VLOOKUP($A51,'HS Info'!$A:$D,4,FALSE), IF(ISBLANK($A51), " ", "Not in HS Info"))</f>
        <v xml:space="preserve"> </v>
      </c>
      <c r="F51" s="8" t="str">
        <f>IFERROR(VLOOKUP($B$1&amp;D51, 'Class Export'!$A:$X, 21,FALSE), IF(ISBLANK($A51), " ", "Not Registered"  ))</f>
        <v xml:space="preserve"> </v>
      </c>
      <c r="H51" s="5" t="str">
        <f>IFERROR(VLOOKUP($B$1&amp;D51, 'Class Export'!A:X, 2, FALSE),IF(ISBLANK(A51),"","Not Registered"))</f>
        <v/>
      </c>
    </row>
    <row r="52" spans="2:8" x14ac:dyDescent="0.2">
      <c r="B52" s="5" t="str">
        <f>IFERROR(VLOOKUP($A52,'HS Info'!$A:$D,2,FALSE),IF(ISBLANK($A52), " ", "Not in HS Info"))</f>
        <v xml:space="preserve"> </v>
      </c>
      <c r="C52" s="5" t="str">
        <f>IFERROR(VLOOKUP($A52,'HS Info'!$A:$D,3,FALSE), IF(ISBLANK($A52), " ", "Not in HS Info"))</f>
        <v xml:space="preserve"> </v>
      </c>
      <c r="D52" s="5" t="str">
        <f>IFERROR(VLOOKUP($A52,'SLCC Student'!$A:$R,8,FALSE),IF(ISBLANK($A52)," ","Not Admitted"))</f>
        <v xml:space="preserve"> </v>
      </c>
      <c r="E52" s="5" t="str">
        <f>IFERROR(VLOOKUP($A52,'HS Info'!$A:$D,4,FALSE), IF(ISBLANK($A52), " ", "Not in HS Info"))</f>
        <v xml:space="preserve"> </v>
      </c>
      <c r="F52" s="8" t="str">
        <f>IFERROR(VLOOKUP($B$1&amp;D52, 'Class Export'!$A:$X, 21,FALSE), IF(ISBLANK($A52), " ", "Not Registered"  ))</f>
        <v xml:space="preserve"> </v>
      </c>
      <c r="H52" s="5" t="str">
        <f>IFERROR(VLOOKUP($B$1&amp;D52, 'Class Export'!A:X, 2, FALSE),IF(ISBLANK(A52),"","Not Registered"))</f>
        <v/>
      </c>
    </row>
    <row r="53" spans="2:8" x14ac:dyDescent="0.2">
      <c r="B53" s="5" t="str">
        <f>IFERROR(VLOOKUP($A53,'HS Info'!$A:$D,2,FALSE),IF(ISBLANK($A53), " ", "Not in HS Info"))</f>
        <v xml:space="preserve"> </v>
      </c>
      <c r="C53" s="5" t="str">
        <f>IFERROR(VLOOKUP($A53,'HS Info'!$A:$D,3,FALSE), IF(ISBLANK($A53), " ", "Not in HS Info"))</f>
        <v xml:space="preserve"> </v>
      </c>
      <c r="D53" s="5" t="str">
        <f>IFERROR(VLOOKUP($A53,'SLCC Student'!$A:$R,8,FALSE),IF(ISBLANK($A53)," ","Not Admitted"))</f>
        <v xml:space="preserve"> </v>
      </c>
      <c r="E53" s="5" t="str">
        <f>IFERROR(VLOOKUP($A53,'HS Info'!$A:$D,4,FALSE), IF(ISBLANK($A53), " ", "Not in HS Info"))</f>
        <v xml:space="preserve"> </v>
      </c>
      <c r="F53" s="8" t="str">
        <f>IFERROR(VLOOKUP($B$1&amp;D53, 'Class Export'!$A:$X, 21,FALSE), IF(ISBLANK($A53), " ", "Not Registered"  ))</f>
        <v xml:space="preserve"> </v>
      </c>
      <c r="H53" s="5" t="str">
        <f>IFERROR(VLOOKUP($B$1&amp;D53, 'Class Export'!A:X, 2, FALSE),IF(ISBLANK(A53),"","Not Registered"))</f>
        <v/>
      </c>
    </row>
    <row r="54" spans="2:8" x14ac:dyDescent="0.2">
      <c r="B54" s="5" t="str">
        <f>IFERROR(VLOOKUP($A54,'HS Info'!$A:$D,2,FALSE),IF(ISBLANK($A54), " ", "Not in HS Info"))</f>
        <v xml:space="preserve"> </v>
      </c>
      <c r="C54" s="5" t="str">
        <f>IFERROR(VLOOKUP($A54,'HS Info'!$A:$D,3,FALSE), IF(ISBLANK($A54), " ", "Not in HS Info"))</f>
        <v xml:space="preserve"> </v>
      </c>
      <c r="D54" s="5" t="str">
        <f>IFERROR(VLOOKUP($A54,'SLCC Student'!$A:$R,8,FALSE),IF(ISBLANK($A54)," ","Not Admitted"))</f>
        <v xml:space="preserve"> </v>
      </c>
      <c r="E54" s="5" t="str">
        <f>IFERROR(VLOOKUP($A54,'HS Info'!$A:$D,4,FALSE), IF(ISBLANK($A54), " ", "Not in HS Info"))</f>
        <v xml:space="preserve"> </v>
      </c>
      <c r="F54" s="8" t="str">
        <f>IFERROR(VLOOKUP($B$1&amp;D54, 'Class Export'!$A:$X, 21,FALSE), IF(ISBLANK($A54), " ", "Not Registered"  ))</f>
        <v xml:space="preserve"> </v>
      </c>
      <c r="H54" s="5" t="str">
        <f>IFERROR(VLOOKUP($B$1&amp;D54, 'Class Export'!A:X, 2, FALSE),IF(ISBLANK(A54),"","Not Registered"))</f>
        <v/>
      </c>
    </row>
    <row r="55" spans="2:8" x14ac:dyDescent="0.2">
      <c r="B55" s="5" t="str">
        <f>IFERROR(VLOOKUP($A55,'HS Info'!$A:$D,2,FALSE),IF(ISBLANK($A55), " ", "Not in HS Info"))</f>
        <v xml:space="preserve"> </v>
      </c>
      <c r="C55" s="5" t="str">
        <f>IFERROR(VLOOKUP($A55,'HS Info'!$A:$D,3,FALSE), IF(ISBLANK($A55), " ", "Not in HS Info"))</f>
        <v xml:space="preserve"> </v>
      </c>
      <c r="D55" s="5" t="str">
        <f>IFERROR(VLOOKUP($A55,'SLCC Student'!$A:$R,8,FALSE),IF(ISBLANK($A55)," ","Not Admitted"))</f>
        <v xml:space="preserve"> </v>
      </c>
      <c r="E55" s="5" t="str">
        <f>IFERROR(VLOOKUP($A55,'HS Info'!$A:$D,4,FALSE), IF(ISBLANK($A55), " ", "Not in HS Info"))</f>
        <v xml:space="preserve"> </v>
      </c>
      <c r="F55" s="8" t="str">
        <f>IFERROR(VLOOKUP($B$1&amp;D55, 'Class Export'!$A:$X, 21,FALSE), IF(ISBLANK($A55), " ", "Not Registered"  ))</f>
        <v xml:space="preserve"> </v>
      </c>
      <c r="H55" s="5" t="str">
        <f>IFERROR(VLOOKUP($B$1&amp;D55, 'Class Export'!A:X, 2, FALSE),IF(ISBLANK(A55),"","Not Registered"))</f>
        <v/>
      </c>
    </row>
    <row r="56" spans="2:8" x14ac:dyDescent="0.2">
      <c r="B56" s="5" t="str">
        <f>IFERROR(VLOOKUP($A56,'HS Info'!$A:$D,2,FALSE),IF(ISBLANK($A56), " ", "Not in HS Info"))</f>
        <v xml:space="preserve"> </v>
      </c>
      <c r="C56" s="5" t="str">
        <f>IFERROR(VLOOKUP($A56,'HS Info'!$A:$D,3,FALSE), IF(ISBLANK($A56), " ", "Not in HS Info"))</f>
        <v xml:space="preserve"> </v>
      </c>
      <c r="D56" s="5" t="str">
        <f>IFERROR(VLOOKUP($A56,'SLCC Student'!$A:$R,8,FALSE),IF(ISBLANK($A56)," ","Not Admitted"))</f>
        <v xml:space="preserve"> </v>
      </c>
      <c r="E56" s="5" t="str">
        <f>IFERROR(VLOOKUP($A56,'HS Info'!$A:$D,4,FALSE), IF(ISBLANK($A56), " ", "Not in HS Info"))</f>
        <v xml:space="preserve"> </v>
      </c>
      <c r="F56" s="8" t="str">
        <f>IFERROR(VLOOKUP($B$1&amp;D56, 'Class Export'!$A:$X, 21,FALSE), IF(ISBLANK($A56), " ", "Not Registered"  ))</f>
        <v xml:space="preserve"> </v>
      </c>
      <c r="H56" s="5" t="str">
        <f>IFERROR(VLOOKUP($B$1&amp;D56, 'Class Export'!A:X, 2, FALSE),IF(ISBLANK(A56),"","Not Registered"))</f>
        <v/>
      </c>
    </row>
    <row r="57" spans="2:8" x14ac:dyDescent="0.2">
      <c r="B57" s="5" t="str">
        <f>IFERROR(VLOOKUP($A57,'HS Info'!$A:$D,2,FALSE),IF(ISBLANK($A57), " ", "Not in HS Info"))</f>
        <v xml:space="preserve"> </v>
      </c>
      <c r="C57" s="5" t="str">
        <f>IFERROR(VLOOKUP($A57,'HS Info'!$A:$D,3,FALSE), IF(ISBLANK($A57), " ", "Not in HS Info"))</f>
        <v xml:space="preserve"> </v>
      </c>
      <c r="D57" s="5" t="str">
        <f>IFERROR(VLOOKUP($A57,'SLCC Student'!$A:$R,8,FALSE),IF(ISBLANK($A57)," ","Not Admitted"))</f>
        <v xml:space="preserve"> </v>
      </c>
      <c r="E57" s="5" t="str">
        <f>IFERROR(VLOOKUP($A57,'HS Info'!$A:$D,4,FALSE), IF(ISBLANK($A57), " ", "Not in HS Info"))</f>
        <v xml:space="preserve"> </v>
      </c>
      <c r="F57" s="8" t="str">
        <f>IFERROR(VLOOKUP($B$1&amp;D57, 'Class Export'!$A:$X, 21,FALSE), IF(ISBLANK($A57), " ", "Not Registered"  ))</f>
        <v xml:space="preserve"> </v>
      </c>
      <c r="H57" s="5" t="str">
        <f>IFERROR(VLOOKUP($B$1&amp;D57, 'Class Export'!A:X, 2, FALSE),IF(ISBLANK(A57),"","Not Registered"))</f>
        <v/>
      </c>
    </row>
    <row r="58" spans="2:8" x14ac:dyDescent="0.2">
      <c r="B58" s="5" t="str">
        <f>IFERROR(VLOOKUP($A58,'HS Info'!$A:$D,2,FALSE),IF(ISBLANK($A58), " ", "Not in HS Info"))</f>
        <v xml:space="preserve"> </v>
      </c>
      <c r="C58" s="5" t="str">
        <f>IFERROR(VLOOKUP($A58,'HS Info'!$A:$D,3,FALSE), IF(ISBLANK($A58), " ", "Not in HS Info"))</f>
        <v xml:space="preserve"> </v>
      </c>
      <c r="D58" s="5" t="str">
        <f>IFERROR(VLOOKUP($A58,'SLCC Student'!$A:$R,8,FALSE),IF(ISBLANK($A58)," ","Not Admitted"))</f>
        <v xml:space="preserve"> </v>
      </c>
      <c r="E58" s="5" t="str">
        <f>IFERROR(VLOOKUP($A58,'HS Info'!$A:$D,4,FALSE), IF(ISBLANK($A58), " ", "Not in HS Info"))</f>
        <v xml:space="preserve"> </v>
      </c>
      <c r="F58" s="8" t="str">
        <f>IFERROR(VLOOKUP($B$1&amp;D58, 'Class Export'!$A:$X, 21,FALSE), IF(ISBLANK($A58), " ", "Not Registered"  ))</f>
        <v xml:space="preserve"> </v>
      </c>
      <c r="H58" s="5" t="str">
        <f>IFERROR(VLOOKUP($B$1&amp;D58, 'Class Export'!A:X, 2, FALSE),IF(ISBLANK(A58),"","Not Registered"))</f>
        <v/>
      </c>
    </row>
    <row r="59" spans="2:8" x14ac:dyDescent="0.2">
      <c r="B59" s="5" t="str">
        <f>IFERROR(VLOOKUP($A59,'HS Info'!$A:$D,2,FALSE),IF(ISBLANK($A59), " ", "Not in HS Info"))</f>
        <v xml:space="preserve"> </v>
      </c>
      <c r="C59" s="5" t="str">
        <f>IFERROR(VLOOKUP($A59,'HS Info'!$A:$D,3,FALSE), IF(ISBLANK($A59), " ", "Not in HS Info"))</f>
        <v xml:space="preserve"> </v>
      </c>
      <c r="D59" s="5" t="str">
        <f>IFERROR(VLOOKUP($A59,'SLCC Student'!$A:$R,8,FALSE),IF(ISBLANK($A59)," ","Not Admitted"))</f>
        <v xml:space="preserve"> </v>
      </c>
      <c r="E59" s="5" t="str">
        <f>IFERROR(VLOOKUP($A59,'HS Info'!$A:$D,4,FALSE), IF(ISBLANK($A59), " ", "Not in HS Info"))</f>
        <v xml:space="preserve"> </v>
      </c>
      <c r="F59" s="8" t="str">
        <f>IFERROR(VLOOKUP($B$1&amp;D59, 'Class Export'!$A:$X, 21,FALSE), IF(ISBLANK($A59), " ", "Not Registered"  ))</f>
        <v xml:space="preserve"> </v>
      </c>
      <c r="H59" s="5" t="str">
        <f>IFERROR(VLOOKUP($B$1&amp;D59, 'Class Export'!A:X, 2, FALSE),IF(ISBLANK(A59),"","Not Registered"))</f>
        <v/>
      </c>
    </row>
    <row r="60" spans="2:8" x14ac:dyDescent="0.2">
      <c r="B60" s="5" t="str">
        <f>IFERROR(VLOOKUP($A60,'HS Info'!$A:$D,2,FALSE),IF(ISBLANK($A60), " ", "Not in HS Info"))</f>
        <v xml:space="preserve"> </v>
      </c>
      <c r="C60" s="5" t="str">
        <f>IFERROR(VLOOKUP($A60,'HS Info'!$A:$D,3,FALSE), IF(ISBLANK($A60), " ", "Not in HS Info"))</f>
        <v xml:space="preserve"> </v>
      </c>
      <c r="D60" s="5" t="str">
        <f>IFERROR(VLOOKUP($A60,'SLCC Student'!$A:$R,8,FALSE),IF(ISBLANK($A60)," ","Not Admitted"))</f>
        <v xml:space="preserve"> </v>
      </c>
      <c r="E60" s="5" t="str">
        <f>IFERROR(VLOOKUP($A60,'HS Info'!$A:$D,4,FALSE), IF(ISBLANK($A60), " ", "Not in HS Info"))</f>
        <v xml:space="preserve"> </v>
      </c>
      <c r="F60" s="8" t="str">
        <f>IFERROR(VLOOKUP($B$1&amp;D60, 'Class Export'!$A:$X, 21,FALSE), IF(ISBLANK($A60), " ", "Not Registered"  ))</f>
        <v xml:space="preserve"> </v>
      </c>
      <c r="H60" s="5" t="str">
        <f>IFERROR(VLOOKUP($B$1&amp;D60, 'Class Export'!A:X, 2, FALSE),IF(ISBLANK(A60),"","Not Registered"))</f>
        <v/>
      </c>
    </row>
    <row r="61" spans="2:8" x14ac:dyDescent="0.2">
      <c r="B61" s="5" t="str">
        <f>IFERROR(VLOOKUP($A61,'HS Info'!$A:$D,2,FALSE),IF(ISBLANK($A61), " ", "Not in HS Info"))</f>
        <v xml:space="preserve"> </v>
      </c>
      <c r="C61" s="5" t="str">
        <f>IFERROR(VLOOKUP($A61,'HS Info'!$A:$D,3,FALSE), IF(ISBLANK($A61), " ", "Not in HS Info"))</f>
        <v xml:space="preserve"> </v>
      </c>
      <c r="D61" s="5" t="str">
        <f>IFERROR(VLOOKUP($A61,'SLCC Student'!$A:$R,8,FALSE),IF(ISBLANK($A61)," ","Not Admitted"))</f>
        <v xml:space="preserve"> </v>
      </c>
      <c r="E61" s="5" t="str">
        <f>IFERROR(VLOOKUP($A61,'HS Info'!$A:$D,4,FALSE), IF(ISBLANK($A61), " ", "Not in HS Info"))</f>
        <v xml:space="preserve"> </v>
      </c>
      <c r="F61" s="8" t="str">
        <f>IFERROR(VLOOKUP($B$1&amp;D61, 'Class Export'!$A:$X, 21,FALSE), IF(ISBLANK($A61), " ", "Not Registered"  ))</f>
        <v xml:space="preserve"> </v>
      </c>
      <c r="H61" s="5" t="str">
        <f>IFERROR(VLOOKUP($B$1&amp;D61, 'Class Export'!A:X, 2, FALSE),IF(ISBLANK(A61),"","Not Registered"))</f>
        <v/>
      </c>
    </row>
    <row r="62" spans="2:8" x14ac:dyDescent="0.2">
      <c r="B62" s="5" t="str">
        <f>IFERROR(VLOOKUP($A62,'HS Info'!$A:$D,2,FALSE),IF(ISBLANK($A62), " ", "Not in HS Info"))</f>
        <v xml:space="preserve"> </v>
      </c>
      <c r="C62" s="5" t="str">
        <f>IFERROR(VLOOKUP($A62,'HS Info'!$A:$D,3,FALSE), IF(ISBLANK($A62), " ", "Not in HS Info"))</f>
        <v xml:space="preserve"> </v>
      </c>
      <c r="D62" s="5" t="str">
        <f>IFERROR(VLOOKUP($A62,'SLCC Student'!$A:$R,8,FALSE),IF(ISBLANK($A62)," ","Not Admitted"))</f>
        <v xml:space="preserve"> </v>
      </c>
      <c r="E62" s="5" t="str">
        <f>IFERROR(VLOOKUP($A62,'HS Info'!$A:$D,4,FALSE), IF(ISBLANK($A62), " ", "Not in HS Info"))</f>
        <v xml:space="preserve"> </v>
      </c>
      <c r="F62" s="8" t="str">
        <f>IFERROR(VLOOKUP($B$1&amp;D62, 'Class Export'!$A:$X, 21,FALSE), IF(ISBLANK($A62), " ", "Not Registered"  ))</f>
        <v xml:space="preserve"> </v>
      </c>
      <c r="H62" s="5" t="str">
        <f>IFERROR(VLOOKUP($B$1&amp;D62, 'Class Export'!A:X, 2, FALSE),IF(ISBLANK(A62),"","Not Registered"))</f>
        <v/>
      </c>
    </row>
    <row r="63" spans="2:8" x14ac:dyDescent="0.2">
      <c r="B63" s="5" t="str">
        <f>IFERROR(VLOOKUP($A63,'HS Info'!$A:$D,2,FALSE),IF(ISBLANK($A63), " ", "Not in HS Info"))</f>
        <v xml:space="preserve"> </v>
      </c>
      <c r="C63" s="5" t="str">
        <f>IFERROR(VLOOKUP($A63,'HS Info'!$A:$D,3,FALSE), IF(ISBLANK($A63), " ", "Not in HS Info"))</f>
        <v xml:space="preserve"> </v>
      </c>
      <c r="D63" s="5" t="str">
        <f>IFERROR(VLOOKUP($A63,'SLCC Student'!$A:$R,8,FALSE),IF(ISBLANK($A63)," ","Not Admitted"))</f>
        <v xml:space="preserve"> </v>
      </c>
      <c r="E63" s="5" t="str">
        <f>IFERROR(VLOOKUP($A63,'HS Info'!$A:$D,4,FALSE), IF(ISBLANK($A63), " ", "Not in HS Info"))</f>
        <v xml:space="preserve"> </v>
      </c>
      <c r="F63" s="8" t="str">
        <f>IFERROR(VLOOKUP($B$1&amp;D63, 'Class Export'!$A:$X, 21,FALSE), IF(ISBLANK($A63), " ", "Not Registered"  ))</f>
        <v xml:space="preserve"> </v>
      </c>
      <c r="H63" s="5" t="str">
        <f>IFERROR(VLOOKUP($B$1&amp;D63, 'Class Export'!A:X, 2, FALSE),IF(ISBLANK(A63),"","Not Registered"))</f>
        <v/>
      </c>
    </row>
    <row r="64" spans="2:8" x14ac:dyDescent="0.2">
      <c r="B64" s="5" t="str">
        <f>IFERROR(VLOOKUP($A64,'HS Info'!$A:$D,2,FALSE),IF(ISBLANK($A64), " ", "Not in HS Info"))</f>
        <v xml:space="preserve"> </v>
      </c>
      <c r="C64" s="5" t="str">
        <f>IFERROR(VLOOKUP($A64,'HS Info'!$A:$D,3,FALSE), IF(ISBLANK($A64), " ", "Not in HS Info"))</f>
        <v xml:space="preserve"> </v>
      </c>
      <c r="D64" s="5" t="str">
        <f>IFERROR(VLOOKUP($A64,'SLCC Student'!$A:$R,8,FALSE),IF(ISBLANK($A64)," ","Not Admitted"))</f>
        <v xml:space="preserve"> </v>
      </c>
      <c r="E64" s="5" t="str">
        <f>IFERROR(VLOOKUP($A64,'HS Info'!$A:$D,4,FALSE), IF(ISBLANK($A64), " ", "Not in HS Info"))</f>
        <v xml:space="preserve"> </v>
      </c>
      <c r="F64" s="8" t="str">
        <f>IFERROR(VLOOKUP($B$1&amp;D64, 'Class Export'!$A:$X, 21,FALSE), IF(ISBLANK($A64), " ", "Not Registered"  ))</f>
        <v xml:space="preserve"> </v>
      </c>
      <c r="H64" s="5" t="str">
        <f>IFERROR(VLOOKUP($B$1&amp;D64, 'Class Export'!A:X, 2, FALSE),IF(ISBLANK(A64),"","Not Registered"))</f>
        <v/>
      </c>
    </row>
    <row r="65" spans="2:8" x14ac:dyDescent="0.2">
      <c r="B65" s="5" t="str">
        <f>IFERROR(VLOOKUP($A65,'HS Info'!$A:$D,2,FALSE),IF(ISBLANK($A65), " ", "Not in HS Info"))</f>
        <v xml:space="preserve"> </v>
      </c>
      <c r="C65" s="5" t="str">
        <f>IFERROR(VLOOKUP($A65,'HS Info'!$A:$D,3,FALSE), IF(ISBLANK($A65), " ", "Not in HS Info"))</f>
        <v xml:space="preserve"> </v>
      </c>
      <c r="D65" s="5" t="str">
        <f>IFERROR(VLOOKUP($A65,'SLCC Student'!$A:$R,8,FALSE),IF(ISBLANK($A65)," ","Not Admitted"))</f>
        <v xml:space="preserve"> </v>
      </c>
      <c r="E65" s="5" t="str">
        <f>IFERROR(VLOOKUP($A65,'HS Info'!$A:$D,4,FALSE), IF(ISBLANK($A65), " ", "Not in HS Info"))</f>
        <v xml:space="preserve"> </v>
      </c>
      <c r="F65" s="8" t="str">
        <f>IFERROR(VLOOKUP($B$1&amp;D65, 'Class Export'!$A:$X, 21,FALSE), IF(ISBLANK($A65), " ", "Not Registered"  ))</f>
        <v xml:space="preserve"> </v>
      </c>
      <c r="H65" s="5" t="str">
        <f>IFERROR(VLOOKUP($B$1&amp;D65, 'Class Export'!A:X, 2, FALSE),IF(ISBLANK(A65),"","Not Registered"))</f>
        <v/>
      </c>
    </row>
    <row r="66" spans="2:8" x14ac:dyDescent="0.2">
      <c r="B66" s="5" t="str">
        <f>IFERROR(VLOOKUP($A66,'HS Info'!$A:$D,2,FALSE),IF(ISBLANK($A66), " ", "Not in HS Info"))</f>
        <v xml:space="preserve"> </v>
      </c>
      <c r="C66" s="5" t="str">
        <f>IFERROR(VLOOKUP($A66,'HS Info'!$A:$D,3,FALSE), IF(ISBLANK($A66), " ", "Not in HS Info"))</f>
        <v xml:space="preserve"> </v>
      </c>
      <c r="D66" s="5" t="str">
        <f>IFERROR(VLOOKUP($A66,'SLCC Student'!$A:$R,8,FALSE),IF(ISBLANK($A66)," ","Not Admitted"))</f>
        <v xml:space="preserve"> </v>
      </c>
      <c r="E66" s="5" t="str">
        <f>IFERROR(VLOOKUP($A66,'HS Info'!$A:$D,4,FALSE), IF(ISBLANK($A66), " ", "Not in HS Info"))</f>
        <v xml:space="preserve"> </v>
      </c>
      <c r="F66" s="8" t="str">
        <f>IFERROR(VLOOKUP($B$1&amp;D66, 'Class Export'!$A:$X, 21,FALSE), IF(ISBLANK($A66), " ", "Not Registered"  ))</f>
        <v xml:space="preserve"> </v>
      </c>
      <c r="H66" s="5" t="str">
        <f>IFERROR(VLOOKUP($B$1&amp;D66, 'Class Export'!A:X, 2, FALSE),IF(ISBLANK(A66),"","Not Registered"))</f>
        <v/>
      </c>
    </row>
    <row r="67" spans="2:8" x14ac:dyDescent="0.2">
      <c r="B67" s="5" t="str">
        <f>IFERROR(VLOOKUP($A67,'HS Info'!$A:$D,2,FALSE),IF(ISBLANK($A67), " ", "Not in HS Info"))</f>
        <v xml:space="preserve"> </v>
      </c>
      <c r="C67" s="5" t="str">
        <f>IFERROR(VLOOKUP($A67,'HS Info'!$A:$D,3,FALSE), IF(ISBLANK($A67), " ", "Not in HS Info"))</f>
        <v xml:space="preserve"> </v>
      </c>
      <c r="D67" s="5" t="str">
        <f>IFERROR(VLOOKUP($A67,'SLCC Student'!$A:$R,8,FALSE),IF(ISBLANK($A67)," ","Not Admitted"))</f>
        <v xml:space="preserve"> </v>
      </c>
      <c r="E67" s="5" t="str">
        <f>IFERROR(VLOOKUP($A67,'HS Info'!$A:$D,4,FALSE), IF(ISBLANK($A67), " ", "Not in HS Info"))</f>
        <v xml:space="preserve"> </v>
      </c>
      <c r="F67" s="8" t="str">
        <f>IFERROR(VLOOKUP($B$1&amp;D67, 'Class Export'!$A:$X, 21,FALSE), IF(ISBLANK($A67), " ", "Not Registered"  ))</f>
        <v xml:space="preserve"> </v>
      </c>
      <c r="H67" s="5" t="str">
        <f>IFERROR(VLOOKUP($B$1&amp;D67, 'Class Export'!A:X, 2, FALSE),IF(ISBLANK(A67),"","Not Registered"))</f>
        <v/>
      </c>
    </row>
    <row r="68" spans="2:8" x14ac:dyDescent="0.2">
      <c r="B68" s="5" t="str">
        <f>IFERROR(VLOOKUP($A68,'HS Info'!$A:$D,2,FALSE),IF(ISBLANK($A68), " ", "Not in HS Info"))</f>
        <v xml:space="preserve"> </v>
      </c>
      <c r="C68" s="5" t="str">
        <f>IFERROR(VLOOKUP($A68,'HS Info'!$A:$D,3,FALSE), IF(ISBLANK($A68), " ", "Not in HS Info"))</f>
        <v xml:space="preserve"> </v>
      </c>
      <c r="D68" s="5" t="str">
        <f>IFERROR(VLOOKUP($A68,'SLCC Student'!$A:$R,8,FALSE),IF(ISBLANK($A68)," ","Not Admitted"))</f>
        <v xml:space="preserve"> </v>
      </c>
      <c r="E68" s="5" t="str">
        <f>IFERROR(VLOOKUP($A68,'HS Info'!$A:$D,4,FALSE), IF(ISBLANK($A68), " ", "Not in HS Info"))</f>
        <v xml:space="preserve"> </v>
      </c>
      <c r="F68" s="8" t="str">
        <f>IFERROR(VLOOKUP($B$1&amp;D68, 'Class Export'!$A:$X, 21,FALSE), IF(ISBLANK($A68), " ", "Not Registered"  ))</f>
        <v xml:space="preserve"> </v>
      </c>
      <c r="H68" s="5" t="str">
        <f>IFERROR(VLOOKUP($B$1&amp;D68, 'Class Export'!A:X, 2, FALSE),IF(ISBLANK(A68),"","Not Registered"))</f>
        <v/>
      </c>
    </row>
    <row r="69" spans="2:8" x14ac:dyDescent="0.2">
      <c r="B69" s="5" t="str">
        <f>IFERROR(VLOOKUP($A69,'HS Info'!$A:$D,2,FALSE),IF(ISBLANK($A69), " ", "Not in HS Info"))</f>
        <v xml:space="preserve"> </v>
      </c>
      <c r="C69" s="5" t="str">
        <f>IFERROR(VLOOKUP($A69,'HS Info'!$A:$D,3,FALSE), IF(ISBLANK($A69), " ", "Not in HS Info"))</f>
        <v xml:space="preserve"> </v>
      </c>
      <c r="D69" s="5" t="str">
        <f>IFERROR(VLOOKUP($A69,'SLCC Student'!$A:$R,8,FALSE),IF(ISBLANK($A69)," ","Not Admitted"))</f>
        <v xml:space="preserve"> </v>
      </c>
      <c r="E69" s="5" t="str">
        <f>IFERROR(VLOOKUP($A69,'HS Info'!$A:$D,4,FALSE), IF(ISBLANK($A69), " ", "Not in HS Info"))</f>
        <v xml:space="preserve"> </v>
      </c>
      <c r="F69" s="8" t="str">
        <f>IFERROR(VLOOKUP($B$1&amp;D69, 'Class Export'!$A:$X, 21,FALSE), IF(ISBLANK($A69), " ", "Not Registered"  ))</f>
        <v xml:space="preserve"> </v>
      </c>
      <c r="H69" s="5" t="str">
        <f>IFERROR(VLOOKUP($B$1&amp;D69, 'Class Export'!A:X, 2, FALSE),IF(ISBLANK(A69),"","Not Registered"))</f>
        <v/>
      </c>
    </row>
    <row r="70" spans="2:8" x14ac:dyDescent="0.2">
      <c r="B70" s="5" t="str">
        <f>IFERROR(VLOOKUP($A70,'HS Info'!$A:$D,2,FALSE),IF(ISBLANK($A70), " ", "Not in HS Info"))</f>
        <v xml:space="preserve"> </v>
      </c>
      <c r="C70" s="5" t="str">
        <f>IFERROR(VLOOKUP($A70,'HS Info'!$A:$D,3,FALSE), IF(ISBLANK($A70), " ", "Not in HS Info"))</f>
        <v xml:space="preserve"> </v>
      </c>
      <c r="D70" s="5" t="str">
        <f>IFERROR(VLOOKUP($A70,'SLCC Student'!$A:$R,8,FALSE),IF(ISBLANK($A70)," ","Not Admitted"))</f>
        <v xml:space="preserve"> </v>
      </c>
      <c r="E70" s="5" t="str">
        <f>IFERROR(VLOOKUP($A70,'HS Info'!$A:$D,4,FALSE), IF(ISBLANK($A70), " ", "Not in HS Info"))</f>
        <v xml:space="preserve"> </v>
      </c>
      <c r="F70" s="8" t="str">
        <f>IFERROR(VLOOKUP($B$1&amp;D70, 'Class Export'!$A:$X, 21,FALSE), IF(ISBLANK($A70), " ", "Not Registered"  ))</f>
        <v xml:space="preserve"> </v>
      </c>
      <c r="H70" s="5" t="str">
        <f>IFERROR(VLOOKUP($B$1&amp;D70, 'Class Export'!A:X, 2, FALSE),IF(ISBLANK(A70),"","Not Registered"))</f>
        <v/>
      </c>
    </row>
    <row r="71" spans="2:8" x14ac:dyDescent="0.2">
      <c r="B71" s="5" t="str">
        <f>IFERROR(VLOOKUP($A71,'HS Info'!$A:$D,2,FALSE),IF(ISBLANK($A71), " ", "Not in HS Info"))</f>
        <v xml:space="preserve"> </v>
      </c>
      <c r="C71" s="5" t="str">
        <f>IFERROR(VLOOKUP($A71,'HS Info'!$A:$D,3,FALSE), IF(ISBLANK($A71), " ", "Not in HS Info"))</f>
        <v xml:space="preserve"> </v>
      </c>
      <c r="D71" s="5" t="str">
        <f>IFERROR(VLOOKUP($A71,'SLCC Student'!$A:$R,8,FALSE),IF(ISBLANK($A71)," ","Not Admitted"))</f>
        <v xml:space="preserve"> </v>
      </c>
      <c r="E71" s="5" t="str">
        <f>IFERROR(VLOOKUP($A71,'HS Info'!$A:$D,4,FALSE), IF(ISBLANK($A71), " ", "Not in HS Info"))</f>
        <v xml:space="preserve"> </v>
      </c>
      <c r="F71" s="8" t="str">
        <f>IFERROR(VLOOKUP($B$1&amp;D71, 'Class Export'!$A:$X, 21,FALSE), IF(ISBLANK($A71), " ", "Not Registered"  ))</f>
        <v xml:space="preserve"> </v>
      </c>
      <c r="H71" s="5" t="str">
        <f>IFERROR(VLOOKUP($B$1&amp;D71, 'Class Export'!A:X, 2, FALSE),IF(ISBLANK(A71),"","Not Registered"))</f>
        <v/>
      </c>
    </row>
    <row r="72" spans="2:8" x14ac:dyDescent="0.2">
      <c r="B72" s="5" t="str">
        <f>IFERROR(VLOOKUP($A72,'HS Info'!$A:$D,2,FALSE),IF(ISBLANK($A72), " ", "Not in HS Info"))</f>
        <v xml:space="preserve"> </v>
      </c>
      <c r="C72" s="5" t="str">
        <f>IFERROR(VLOOKUP($A72,'HS Info'!$A:$D,3,FALSE), IF(ISBLANK($A72), " ", "Not in HS Info"))</f>
        <v xml:space="preserve"> </v>
      </c>
      <c r="D72" s="5" t="str">
        <f>IFERROR(VLOOKUP($A72,'SLCC Student'!$A:$R,8,FALSE),IF(ISBLANK($A72)," ","Not Admitted"))</f>
        <v xml:space="preserve"> </v>
      </c>
      <c r="E72" s="5" t="str">
        <f>IFERROR(VLOOKUP($A72,'HS Info'!$A:$D,4,FALSE), IF(ISBLANK($A72), " ", "Not in HS Info"))</f>
        <v xml:space="preserve"> </v>
      </c>
      <c r="F72" s="8" t="str">
        <f>IFERROR(VLOOKUP($B$1&amp;D72, 'Class Export'!$A:$X, 21,FALSE), IF(ISBLANK($A72), " ", "Not Registered"  ))</f>
        <v xml:space="preserve"> </v>
      </c>
      <c r="H72" s="5" t="str">
        <f>IFERROR(VLOOKUP($B$1&amp;D72, 'Class Export'!A:X, 2, FALSE),IF(ISBLANK(A72),"","Not Registered"))</f>
        <v/>
      </c>
    </row>
    <row r="73" spans="2:8" x14ac:dyDescent="0.2">
      <c r="B73" s="5" t="str">
        <f>IFERROR(VLOOKUP($A73,'HS Info'!$A:$D,2,FALSE),IF(ISBLANK($A73), " ", "Not in HS Info"))</f>
        <v xml:space="preserve"> </v>
      </c>
      <c r="C73" s="5" t="str">
        <f>IFERROR(VLOOKUP($A73,'HS Info'!$A:$D,3,FALSE), IF(ISBLANK($A73), " ", "Not in HS Info"))</f>
        <v xml:space="preserve"> </v>
      </c>
      <c r="D73" s="5" t="str">
        <f>IFERROR(VLOOKUP($A73,'SLCC Student'!$A:$R,8,FALSE),IF(ISBLANK($A73)," ","Not Admitted"))</f>
        <v xml:space="preserve"> </v>
      </c>
      <c r="E73" s="5" t="str">
        <f>IFERROR(VLOOKUP($A73,'HS Info'!$A:$D,4,FALSE), IF(ISBLANK($A73), " ", "Not in HS Info"))</f>
        <v xml:space="preserve"> </v>
      </c>
      <c r="F73" s="8" t="str">
        <f>IFERROR(VLOOKUP($B$1&amp;D73, 'Class Export'!$A:$X, 21,FALSE), IF(ISBLANK($A73), " ", "Not Registered"  ))</f>
        <v xml:space="preserve"> </v>
      </c>
      <c r="H73" s="5" t="str">
        <f>IFERROR(VLOOKUP($B$1&amp;D73, 'Class Export'!A:X, 2, FALSE),IF(ISBLANK(A73),"","Not Registered"))</f>
        <v/>
      </c>
    </row>
    <row r="74" spans="2:8" x14ac:dyDescent="0.2">
      <c r="B74" s="5" t="str">
        <f>IFERROR(VLOOKUP($A74,'HS Info'!$A:$D,2,FALSE),IF(ISBLANK($A74), " ", "Not in HS Info"))</f>
        <v xml:space="preserve"> </v>
      </c>
      <c r="C74" s="5" t="str">
        <f>IFERROR(VLOOKUP($A74,'HS Info'!$A:$D,3,FALSE), IF(ISBLANK($A74), " ", "Not in HS Info"))</f>
        <v xml:space="preserve"> </v>
      </c>
      <c r="D74" s="5" t="str">
        <f>IFERROR(VLOOKUP($A74,'SLCC Student'!$A:$R,8,FALSE),IF(ISBLANK($A74)," ","Not Admitted"))</f>
        <v xml:space="preserve"> </v>
      </c>
      <c r="E74" s="5" t="str">
        <f>IFERROR(VLOOKUP($A74,'HS Info'!$A:$D,4,FALSE), IF(ISBLANK($A74), " ", "Not in HS Info"))</f>
        <v xml:space="preserve"> </v>
      </c>
      <c r="F74" s="8" t="str">
        <f>IFERROR(VLOOKUP($B$1&amp;D74, 'Class Export'!$A:$X, 21,FALSE), IF(ISBLANK($A74), " ", "Not Registered"  ))</f>
        <v xml:space="preserve"> </v>
      </c>
      <c r="H74" s="5" t="str">
        <f>IFERROR(VLOOKUP($B$1&amp;D74, 'Class Export'!A:X, 2, FALSE),IF(ISBLANK(A74),"","Not Registered"))</f>
        <v/>
      </c>
    </row>
    <row r="75" spans="2:8" x14ac:dyDescent="0.2">
      <c r="B75" s="5" t="str">
        <f>IFERROR(VLOOKUP($A75,'HS Info'!$A:$D,2,FALSE),IF(ISBLANK($A75), " ", "Not in HS Info"))</f>
        <v xml:space="preserve"> </v>
      </c>
      <c r="C75" s="5" t="str">
        <f>IFERROR(VLOOKUP($A75,'HS Info'!$A:$D,3,FALSE), IF(ISBLANK($A75), " ", "Not in HS Info"))</f>
        <v xml:space="preserve"> </v>
      </c>
      <c r="D75" s="5" t="str">
        <f>IFERROR(VLOOKUP($A75,'SLCC Student'!$A:$R,8,FALSE),IF(ISBLANK($A75)," ","Not Admitted"))</f>
        <v xml:space="preserve"> </v>
      </c>
      <c r="E75" s="5" t="str">
        <f>IFERROR(VLOOKUP($A75,'HS Info'!$A:$D,4,FALSE), IF(ISBLANK($A75), " ", "Not in HS Info"))</f>
        <v xml:space="preserve"> </v>
      </c>
      <c r="F75" s="8" t="str">
        <f>IFERROR(VLOOKUP($B$1&amp;D75, 'Class Export'!$A:$X, 21,FALSE), IF(ISBLANK($A75), " ", "Not Registered"  ))</f>
        <v xml:space="preserve"> </v>
      </c>
      <c r="H75" s="5" t="str">
        <f>IFERROR(VLOOKUP($B$1&amp;D75, 'Class Export'!A:X, 2, FALSE),IF(ISBLANK(A75),"","Not Registered"))</f>
        <v/>
      </c>
    </row>
    <row r="76" spans="2:8" x14ac:dyDescent="0.2">
      <c r="B76" s="5" t="str">
        <f>IFERROR(VLOOKUP($A76,'HS Info'!$A:$D,2,FALSE),IF(ISBLANK($A76), " ", "Not in HS Info"))</f>
        <v xml:space="preserve"> </v>
      </c>
      <c r="C76" s="5" t="str">
        <f>IFERROR(VLOOKUP($A76,'HS Info'!$A:$D,3,FALSE), IF(ISBLANK($A76), " ", "Not in HS Info"))</f>
        <v xml:space="preserve"> </v>
      </c>
      <c r="D76" s="5" t="str">
        <f>IFERROR(VLOOKUP($A76,'SLCC Student'!$A:$R,8,FALSE),IF(ISBLANK($A76)," ","Not Admitted"))</f>
        <v xml:space="preserve"> </v>
      </c>
      <c r="E76" s="5" t="str">
        <f>IFERROR(VLOOKUP($A76,'HS Info'!$A:$D,4,FALSE), IF(ISBLANK($A76), " ", "Not in HS Info"))</f>
        <v xml:space="preserve"> </v>
      </c>
      <c r="F76" s="8" t="str">
        <f>IFERROR(VLOOKUP($B$1&amp;D76, 'Class Export'!$A:$X, 21,FALSE), IF(ISBLANK($A76), " ", "Not Registered"  ))</f>
        <v xml:space="preserve"> </v>
      </c>
      <c r="H76" s="5" t="str">
        <f>IFERROR(VLOOKUP($B$1&amp;D76, 'Class Export'!A:X, 2, FALSE),IF(ISBLANK(A76),"","Not Registered"))</f>
        <v/>
      </c>
    </row>
    <row r="77" spans="2:8" x14ac:dyDescent="0.2">
      <c r="B77" s="5" t="str">
        <f>IFERROR(VLOOKUP($A77,'HS Info'!$A:$D,2,FALSE),IF(ISBLANK($A77), " ", "Not in HS Info"))</f>
        <v xml:space="preserve"> </v>
      </c>
      <c r="C77" s="5" t="str">
        <f>IFERROR(VLOOKUP($A77,'HS Info'!$A:$D,3,FALSE), IF(ISBLANK($A77), " ", "Not in HS Info"))</f>
        <v xml:space="preserve"> </v>
      </c>
      <c r="D77" s="5" t="str">
        <f>IFERROR(VLOOKUP($A77,'SLCC Student'!$A:$R,8,FALSE),IF(ISBLANK($A77)," ","Not Admitted"))</f>
        <v xml:space="preserve"> </v>
      </c>
      <c r="E77" s="5" t="str">
        <f>IFERROR(VLOOKUP($A77,'HS Info'!$A:$D,4,FALSE), IF(ISBLANK($A77), " ", "Not in HS Info"))</f>
        <v xml:space="preserve"> </v>
      </c>
      <c r="F77" s="8" t="str">
        <f>IFERROR(VLOOKUP($B$1&amp;D77, 'Class Export'!$A:$X, 21,FALSE), IF(ISBLANK($A77), " ", "Not Registered"  ))</f>
        <v xml:space="preserve"> </v>
      </c>
      <c r="H77" s="5" t="str">
        <f>IFERROR(VLOOKUP($B$1&amp;D77, 'Class Export'!A:X, 2, FALSE),IF(ISBLANK(A77),"","Not Registered"))</f>
        <v/>
      </c>
    </row>
    <row r="78" spans="2:8" x14ac:dyDescent="0.2">
      <c r="B78" s="5" t="str">
        <f>IFERROR(VLOOKUP($A78,'HS Info'!$A:$D,2,FALSE),IF(ISBLANK($A78), " ", "Not in HS Info"))</f>
        <v xml:space="preserve"> </v>
      </c>
      <c r="C78" s="5" t="str">
        <f>IFERROR(VLOOKUP($A78,'HS Info'!$A:$D,3,FALSE), IF(ISBLANK($A78), " ", "Not in HS Info"))</f>
        <v xml:space="preserve"> </v>
      </c>
      <c r="D78" s="5" t="str">
        <f>IFERROR(VLOOKUP($A78,'SLCC Student'!$A:$R,8,FALSE),IF(ISBLANK($A78)," ","Not Admitted"))</f>
        <v xml:space="preserve"> </v>
      </c>
      <c r="E78" s="5" t="str">
        <f>IFERROR(VLOOKUP($A78,'HS Info'!$A:$D,4,FALSE), IF(ISBLANK($A78), " ", "Not in HS Info"))</f>
        <v xml:space="preserve"> </v>
      </c>
      <c r="F78" s="8" t="str">
        <f>IFERROR(VLOOKUP($B$1&amp;D78, 'Class Export'!$A:$X, 21,FALSE), IF(ISBLANK($A78), " ", "Not Registered"  ))</f>
        <v xml:space="preserve"> </v>
      </c>
      <c r="H78" s="5" t="str">
        <f>IFERROR(VLOOKUP($B$1&amp;D78, 'Class Export'!A:X, 2, FALSE),IF(ISBLANK(A78),"","Not Registered"))</f>
        <v/>
      </c>
    </row>
    <row r="79" spans="2:8" x14ac:dyDescent="0.2">
      <c r="B79" s="5" t="str">
        <f>IFERROR(VLOOKUP($A79,'HS Info'!$A:$D,2,FALSE),IF(ISBLANK($A79), " ", "Not in HS Info"))</f>
        <v xml:space="preserve"> </v>
      </c>
      <c r="C79" s="5" t="str">
        <f>IFERROR(VLOOKUP($A79,'HS Info'!$A:$D,3,FALSE), IF(ISBLANK($A79), " ", "Not in HS Info"))</f>
        <v xml:space="preserve"> </v>
      </c>
      <c r="D79" s="5" t="str">
        <f>IFERROR(VLOOKUP($A79,'SLCC Student'!$A:$R,8,FALSE),IF(ISBLANK($A79)," ","Not Admitted"))</f>
        <v xml:space="preserve"> </v>
      </c>
      <c r="E79" s="5" t="str">
        <f>IFERROR(VLOOKUP($A79,'HS Info'!$A:$D,4,FALSE), IF(ISBLANK($A79), " ", "Not in HS Info"))</f>
        <v xml:space="preserve"> </v>
      </c>
      <c r="F79" s="8" t="str">
        <f>IFERROR(VLOOKUP($B$1&amp;D79, 'Class Export'!$A:$X, 21,FALSE), IF(ISBLANK($A79), " ", "Not Registered"  ))</f>
        <v xml:space="preserve"> </v>
      </c>
      <c r="H79" s="5" t="str">
        <f>IFERROR(VLOOKUP($B$1&amp;D79, 'Class Export'!A:X, 2, FALSE),IF(ISBLANK(A79),"","Not Registered"))</f>
        <v/>
      </c>
    </row>
    <row r="80" spans="2:8" x14ac:dyDescent="0.2">
      <c r="B80" s="5" t="str">
        <f>IFERROR(VLOOKUP($A80,'HS Info'!$A:$D,2,FALSE),IF(ISBLANK($A80), " ", "Not in HS Info"))</f>
        <v xml:space="preserve"> </v>
      </c>
      <c r="C80" s="5" t="str">
        <f>IFERROR(VLOOKUP($A80,'HS Info'!$A:$D,3,FALSE), IF(ISBLANK($A80), " ", "Not in HS Info"))</f>
        <v xml:space="preserve"> </v>
      </c>
      <c r="D80" s="5" t="str">
        <f>IFERROR(VLOOKUP($A80,'SLCC Student'!$A:$R,8,FALSE),IF(ISBLANK($A80)," ","Not Admitted"))</f>
        <v xml:space="preserve"> </v>
      </c>
      <c r="E80" s="5" t="str">
        <f>IFERROR(VLOOKUP($A80,'HS Info'!$A:$D,4,FALSE), IF(ISBLANK($A80), " ", "Not in HS Info"))</f>
        <v xml:space="preserve"> </v>
      </c>
      <c r="F80" s="8" t="str">
        <f>IFERROR(VLOOKUP($B$1&amp;D80, 'Class Export'!$A:$X, 21,FALSE), IF(ISBLANK($A80), " ", "Not Registered"  ))</f>
        <v xml:space="preserve"> </v>
      </c>
      <c r="H80" s="5" t="str">
        <f>IFERROR(VLOOKUP($B$1&amp;D80, 'Class Export'!A:X, 2, FALSE),IF(ISBLANK(A80),"","Not Registered"))</f>
        <v/>
      </c>
    </row>
    <row r="81" spans="2:8" x14ac:dyDescent="0.2">
      <c r="B81" s="5" t="str">
        <f>IFERROR(VLOOKUP($A81,'HS Info'!$A:$D,2,FALSE),IF(ISBLANK($A81), " ", "Not in HS Info"))</f>
        <v xml:space="preserve"> </v>
      </c>
      <c r="C81" s="5" t="str">
        <f>IFERROR(VLOOKUP($A81,'HS Info'!$A:$D,3,FALSE), IF(ISBLANK($A81), " ", "Not in HS Info"))</f>
        <v xml:space="preserve"> </v>
      </c>
      <c r="D81" s="5" t="str">
        <f>IFERROR(VLOOKUP($A81,'SLCC Student'!$A:$R,8,FALSE),IF(ISBLANK($A81)," ","Not Admitted"))</f>
        <v xml:space="preserve"> </v>
      </c>
      <c r="E81" s="5" t="str">
        <f>IFERROR(VLOOKUP($A81,'HS Info'!$A:$D,4,FALSE), IF(ISBLANK($A81), " ", "Not in HS Info"))</f>
        <v xml:space="preserve"> </v>
      </c>
      <c r="F81" s="8" t="str">
        <f>IFERROR(VLOOKUP($B$1&amp;D81, 'Class Export'!$A:$X, 21,FALSE), IF(ISBLANK($A81), " ", "Not Registered"  ))</f>
        <v xml:space="preserve"> </v>
      </c>
      <c r="H81" s="5" t="str">
        <f>IFERROR(VLOOKUP($B$1&amp;D81, 'Class Export'!A:X, 2, FALSE),IF(ISBLANK(A81),"","Not Registered"))</f>
        <v/>
      </c>
    </row>
    <row r="82" spans="2:8" x14ac:dyDescent="0.2">
      <c r="B82" s="5" t="str">
        <f>IFERROR(VLOOKUP($A82,'HS Info'!$A:$D,2,FALSE),IF(ISBLANK($A82), " ", "Not in HS Info"))</f>
        <v xml:space="preserve"> </v>
      </c>
      <c r="C82" s="5" t="str">
        <f>IFERROR(VLOOKUP($A82,'HS Info'!$A:$D,3,FALSE), IF(ISBLANK($A82), " ", "Not in HS Info"))</f>
        <v xml:space="preserve"> </v>
      </c>
      <c r="D82" s="5" t="str">
        <f>IFERROR(VLOOKUP($A82,'SLCC Student'!$A:$R,8,FALSE),IF(ISBLANK($A82)," ","Not Admitted"))</f>
        <v xml:space="preserve"> </v>
      </c>
      <c r="E82" s="5" t="str">
        <f>IFERROR(VLOOKUP($A82,'HS Info'!$A:$D,4,FALSE), IF(ISBLANK($A82), " ", "Not in HS Info"))</f>
        <v xml:space="preserve"> </v>
      </c>
      <c r="F82" s="8" t="str">
        <f>IFERROR(VLOOKUP($B$1&amp;D82, 'Class Export'!$A:$X, 21,FALSE), IF(ISBLANK($A82), " ", "Not Registered"  ))</f>
        <v xml:space="preserve"> </v>
      </c>
      <c r="H82" s="5" t="str">
        <f>IFERROR(VLOOKUP($B$1&amp;D82, 'Class Export'!A:X, 2, FALSE),IF(ISBLANK(A82),"","Not Registered"))</f>
        <v/>
      </c>
    </row>
    <row r="83" spans="2:8" x14ac:dyDescent="0.2">
      <c r="B83" s="5" t="str">
        <f>IFERROR(VLOOKUP($A83,'HS Info'!$A:$D,2,FALSE),IF(ISBLANK($A83), " ", "Not in HS Info"))</f>
        <v xml:space="preserve"> </v>
      </c>
      <c r="C83" s="5" t="str">
        <f>IFERROR(VLOOKUP($A83,'HS Info'!$A:$D,3,FALSE), IF(ISBLANK($A83), " ", "Not in HS Info"))</f>
        <v xml:space="preserve"> </v>
      </c>
      <c r="D83" s="5" t="str">
        <f>IFERROR(VLOOKUP($A83,'SLCC Student'!$A:$R,8,FALSE),IF(ISBLANK($A83)," ","Not Admitted"))</f>
        <v xml:space="preserve"> </v>
      </c>
      <c r="E83" s="5" t="str">
        <f>IFERROR(VLOOKUP($A83,'HS Info'!$A:$D,4,FALSE), IF(ISBLANK($A83), " ", "Not in HS Info"))</f>
        <v xml:space="preserve"> </v>
      </c>
      <c r="F83" s="8" t="str">
        <f>IFERROR(VLOOKUP($B$1&amp;D83, 'Class Export'!$A:$X, 21,FALSE), IF(ISBLANK($A83), " ", "Not Registered"  ))</f>
        <v xml:space="preserve"> </v>
      </c>
      <c r="H83" s="5" t="str">
        <f>IFERROR(VLOOKUP($B$1&amp;D83, 'Class Export'!A:X, 2, FALSE),IF(ISBLANK(A83),"","Not Registered"))</f>
        <v/>
      </c>
    </row>
    <row r="84" spans="2:8" x14ac:dyDescent="0.2">
      <c r="B84" s="5" t="str">
        <f>IFERROR(VLOOKUP($A84,'HS Info'!$A:$D,2,FALSE),IF(ISBLANK($A84), " ", "Not in HS Info"))</f>
        <v xml:space="preserve"> </v>
      </c>
      <c r="C84" s="5" t="str">
        <f>IFERROR(VLOOKUP($A84,'HS Info'!$A:$D,3,FALSE), IF(ISBLANK($A84), " ", "Not in HS Info"))</f>
        <v xml:space="preserve"> </v>
      </c>
      <c r="D84" s="5" t="str">
        <f>IFERROR(VLOOKUP($A84,'SLCC Student'!$A:$R,8,FALSE),IF(ISBLANK($A84)," ","Not Admitted"))</f>
        <v xml:space="preserve"> </v>
      </c>
      <c r="E84" s="5" t="str">
        <f>IFERROR(VLOOKUP($A84,'HS Info'!$A:$D,4,FALSE), IF(ISBLANK($A84), " ", "Not in HS Info"))</f>
        <v xml:space="preserve"> </v>
      </c>
      <c r="F84" s="8" t="str">
        <f>IFERROR(VLOOKUP($B$1&amp;D84, 'Class Export'!$A:$X, 21,FALSE), IF(ISBLANK($A84), " ", "Not Registered"  ))</f>
        <v xml:space="preserve"> </v>
      </c>
      <c r="H84" s="5" t="str">
        <f>IFERROR(VLOOKUP($B$1&amp;D84, 'Class Export'!A:X, 2, FALSE),IF(ISBLANK(A84),"","Not Registered"))</f>
        <v/>
      </c>
    </row>
    <row r="85" spans="2:8" x14ac:dyDescent="0.2">
      <c r="B85" s="5" t="str">
        <f>IFERROR(VLOOKUP($A85,'HS Info'!$A:$D,2,FALSE),IF(ISBLANK($A85), " ", "Not in HS Info"))</f>
        <v xml:space="preserve"> </v>
      </c>
      <c r="C85" s="5" t="str">
        <f>IFERROR(VLOOKUP($A85,'HS Info'!$A:$D,3,FALSE), IF(ISBLANK($A85), " ", "Not in HS Info"))</f>
        <v xml:space="preserve"> </v>
      </c>
      <c r="D85" s="5" t="str">
        <f>IFERROR(VLOOKUP($A85,'SLCC Student'!$A:$R,8,FALSE),IF(ISBLANK($A85)," ","Not Admitted"))</f>
        <v xml:space="preserve"> </v>
      </c>
      <c r="E85" s="5" t="str">
        <f>IFERROR(VLOOKUP($A85,'HS Info'!$A:$D,4,FALSE), IF(ISBLANK($A85), " ", "Not in HS Info"))</f>
        <v xml:space="preserve"> </v>
      </c>
      <c r="F85" s="8" t="str">
        <f>IFERROR(VLOOKUP($B$1&amp;D85, 'Class Export'!$A:$X, 21,FALSE), IF(ISBLANK($A85), " ", "Not Registered"  ))</f>
        <v xml:space="preserve"> </v>
      </c>
      <c r="H85" s="5" t="str">
        <f>IFERROR(VLOOKUP($B$1&amp;D85, 'Class Export'!A:X, 2, FALSE),IF(ISBLANK(A85),"","Not Registered"))</f>
        <v/>
      </c>
    </row>
    <row r="86" spans="2:8" x14ac:dyDescent="0.2">
      <c r="B86" s="5" t="str">
        <f>IFERROR(VLOOKUP($A86,'HS Info'!$A:$D,2,FALSE),IF(ISBLANK($A86), " ", "Not in HS Info"))</f>
        <v xml:space="preserve"> </v>
      </c>
      <c r="C86" s="5" t="str">
        <f>IFERROR(VLOOKUP($A86,'HS Info'!$A:$D,3,FALSE), IF(ISBLANK($A86), " ", "Not in HS Info"))</f>
        <v xml:space="preserve"> </v>
      </c>
      <c r="D86" s="5" t="str">
        <f>IFERROR(VLOOKUP($A86,'SLCC Student'!$A:$R,8,FALSE),IF(ISBLANK($A86)," ","Not Admitted"))</f>
        <v xml:space="preserve"> </v>
      </c>
      <c r="E86" s="5" t="str">
        <f>IFERROR(VLOOKUP($A86,'HS Info'!$A:$D,4,FALSE), IF(ISBLANK($A86), " ", "Not in HS Info"))</f>
        <v xml:space="preserve"> </v>
      </c>
      <c r="F86" s="8" t="str">
        <f>IFERROR(VLOOKUP($B$1&amp;D86, 'Class Export'!$A:$X, 21,FALSE), IF(ISBLANK($A86), " ", "Not Registered"  ))</f>
        <v xml:space="preserve"> </v>
      </c>
      <c r="H86" s="5" t="str">
        <f>IFERROR(VLOOKUP($B$1&amp;D86, 'Class Export'!A:X, 2, FALSE),IF(ISBLANK(A86),"","Not Registered"))</f>
        <v/>
      </c>
    </row>
    <row r="87" spans="2:8" x14ac:dyDescent="0.2">
      <c r="B87" s="5" t="str">
        <f>IFERROR(VLOOKUP($A87,'HS Info'!$A:$D,2,FALSE),IF(ISBLANK($A87), " ", "Not in HS Info"))</f>
        <v xml:space="preserve"> </v>
      </c>
      <c r="C87" s="5" t="str">
        <f>IFERROR(VLOOKUP($A87,'HS Info'!$A:$D,3,FALSE), IF(ISBLANK($A87), " ", "Not in HS Info"))</f>
        <v xml:space="preserve"> </v>
      </c>
      <c r="D87" s="5" t="str">
        <f>IFERROR(VLOOKUP($A87,'SLCC Student'!$A:$R,8,FALSE),IF(ISBLANK($A87)," ","Not Admitted"))</f>
        <v xml:space="preserve"> </v>
      </c>
      <c r="E87" s="5" t="str">
        <f>IFERROR(VLOOKUP($A87,'HS Info'!$A:$D,4,FALSE), IF(ISBLANK($A87), " ", "Not in HS Info"))</f>
        <v xml:space="preserve"> </v>
      </c>
      <c r="F87" s="8" t="str">
        <f>IFERROR(VLOOKUP($B$1&amp;D87, 'Class Export'!$A:$X, 21,FALSE), IF(ISBLANK($A87), " ", "Not Registered"  ))</f>
        <v xml:space="preserve"> </v>
      </c>
      <c r="H87" s="5" t="str">
        <f>IFERROR(VLOOKUP($B$1&amp;D87, 'Class Export'!A:X, 2, FALSE),IF(ISBLANK(A87),"","Not Registered"))</f>
        <v/>
      </c>
    </row>
    <row r="88" spans="2:8" x14ac:dyDescent="0.2">
      <c r="B88" s="5" t="str">
        <f>IFERROR(VLOOKUP($A88,'HS Info'!$A:$D,2,FALSE),IF(ISBLANK($A88), " ", "Not in HS Info"))</f>
        <v xml:space="preserve"> </v>
      </c>
      <c r="C88" s="5" t="str">
        <f>IFERROR(VLOOKUP($A88,'HS Info'!$A:$D,3,FALSE), IF(ISBLANK($A88), " ", "Not in HS Info"))</f>
        <v xml:space="preserve"> </v>
      </c>
      <c r="D88" s="5" t="str">
        <f>IFERROR(VLOOKUP($A88,'SLCC Student'!$A:$R,8,FALSE),IF(ISBLANK($A88)," ","Not Admitted"))</f>
        <v xml:space="preserve"> </v>
      </c>
      <c r="E88" s="5" t="str">
        <f>IFERROR(VLOOKUP($A88,'HS Info'!$A:$D,4,FALSE), IF(ISBLANK($A88), " ", "Not in HS Info"))</f>
        <v xml:space="preserve"> </v>
      </c>
      <c r="F88" s="8" t="str">
        <f>IFERROR(VLOOKUP($B$1&amp;D88, 'Class Export'!$A:$X, 21,FALSE), IF(ISBLANK($A88), " ", "Not Registered"  ))</f>
        <v xml:space="preserve"> </v>
      </c>
      <c r="H88" s="5" t="str">
        <f>IFERROR(VLOOKUP($B$1&amp;D88, 'Class Export'!A:X, 2, FALSE),IF(ISBLANK(A88),"","Not Registered"))</f>
        <v/>
      </c>
    </row>
    <row r="89" spans="2:8" x14ac:dyDescent="0.2">
      <c r="B89" s="5" t="str">
        <f>IFERROR(VLOOKUP($A89,'HS Info'!$A:$D,2,FALSE),IF(ISBLANK($A89), " ", "Not in HS Info"))</f>
        <v xml:space="preserve"> </v>
      </c>
      <c r="C89" s="5" t="str">
        <f>IFERROR(VLOOKUP($A89,'HS Info'!$A:$D,3,FALSE), IF(ISBLANK($A89), " ", "Not in HS Info"))</f>
        <v xml:space="preserve"> </v>
      </c>
      <c r="D89" s="5" t="str">
        <f>IFERROR(VLOOKUP($A89,'SLCC Student'!$A:$R,8,FALSE),IF(ISBLANK($A89)," ","Not Admitted"))</f>
        <v xml:space="preserve"> </v>
      </c>
      <c r="E89" s="5" t="str">
        <f>IFERROR(VLOOKUP($A89,'HS Info'!$A:$D,4,FALSE), IF(ISBLANK($A89), " ", "Not in HS Info"))</f>
        <v xml:space="preserve"> </v>
      </c>
      <c r="F89" s="8" t="str">
        <f>IFERROR(VLOOKUP($B$1&amp;D89, 'Class Export'!$A:$X, 21,FALSE), IF(ISBLANK($A89), " ", "Not Registered"  ))</f>
        <v xml:space="preserve"> </v>
      </c>
      <c r="H89" s="5" t="str">
        <f>IFERROR(VLOOKUP($B$1&amp;D89, 'Class Export'!A:X, 2, FALSE),IF(ISBLANK(A89),"","Not Registered"))</f>
        <v/>
      </c>
    </row>
    <row r="90" spans="2:8" x14ac:dyDescent="0.2">
      <c r="B90" s="5" t="str">
        <f>IFERROR(VLOOKUP($A90,'HS Info'!$A:$D,2,FALSE),IF(ISBLANK($A90), " ", "Not in HS Info"))</f>
        <v xml:space="preserve"> </v>
      </c>
      <c r="C90" s="5" t="str">
        <f>IFERROR(VLOOKUP($A90,'HS Info'!$A:$D,3,FALSE), IF(ISBLANK($A90), " ", "Not in HS Info"))</f>
        <v xml:space="preserve"> </v>
      </c>
      <c r="D90" s="5" t="str">
        <f>IFERROR(VLOOKUP($A90,'SLCC Student'!$A:$R,8,FALSE),IF(ISBLANK($A90)," ","Not Admitted"))</f>
        <v xml:space="preserve"> </v>
      </c>
      <c r="E90" s="5" t="str">
        <f>IFERROR(VLOOKUP($A90,'HS Info'!$A:$D,4,FALSE), IF(ISBLANK($A90), " ", "Not in HS Info"))</f>
        <v xml:space="preserve"> </v>
      </c>
      <c r="F90" s="8" t="str">
        <f>IFERROR(VLOOKUP($B$1&amp;D90, 'Class Export'!$A:$X, 21,FALSE), IF(ISBLANK($A90), " ", "Not Registered"  ))</f>
        <v xml:space="preserve"> </v>
      </c>
      <c r="H90" s="5" t="str">
        <f>IFERROR(VLOOKUP($B$1&amp;D90, 'Class Export'!A:X, 2, FALSE),IF(ISBLANK(A90),"","Not Registered"))</f>
        <v/>
      </c>
    </row>
    <row r="91" spans="2:8" x14ac:dyDescent="0.2">
      <c r="B91" s="5" t="str">
        <f>IFERROR(VLOOKUP($A91,'HS Info'!$A:$D,2,FALSE),IF(ISBLANK($A91), " ", "Not in HS Info"))</f>
        <v xml:space="preserve"> </v>
      </c>
      <c r="C91" s="5" t="str">
        <f>IFERROR(VLOOKUP($A91,'HS Info'!$A:$D,3,FALSE), IF(ISBLANK($A91), " ", "Not in HS Info"))</f>
        <v xml:space="preserve"> </v>
      </c>
      <c r="D91" s="5" t="str">
        <f>IFERROR(VLOOKUP($A91,'SLCC Student'!$A:$R,8,FALSE),IF(ISBLANK($A91)," ","Not Admitted"))</f>
        <v xml:space="preserve"> </v>
      </c>
      <c r="E91" s="5" t="str">
        <f>IFERROR(VLOOKUP($A91,'HS Info'!$A:$D,4,FALSE), IF(ISBLANK($A91), " ", "Not in HS Info"))</f>
        <v xml:space="preserve"> </v>
      </c>
      <c r="F91" s="8" t="str">
        <f>IFERROR(VLOOKUP($B$1&amp;D91, 'Class Export'!$A:$X, 21,FALSE), IF(ISBLANK($A91), " ", "Not Registered"  ))</f>
        <v xml:space="preserve"> </v>
      </c>
      <c r="H91" s="5" t="str">
        <f>IFERROR(VLOOKUP($B$1&amp;D91, 'Class Export'!A:X, 2, FALSE),IF(ISBLANK(A91),"","Not Registered"))</f>
        <v/>
      </c>
    </row>
    <row r="92" spans="2:8" x14ac:dyDescent="0.2">
      <c r="B92" s="5" t="str">
        <f>IFERROR(VLOOKUP($A92,'HS Info'!$A:$D,2,FALSE),IF(ISBLANK($A92), " ", "Not in HS Info"))</f>
        <v xml:space="preserve"> </v>
      </c>
      <c r="C92" s="5" t="str">
        <f>IFERROR(VLOOKUP($A92,'HS Info'!$A:$D,3,FALSE), IF(ISBLANK($A92), " ", "Not in HS Info"))</f>
        <v xml:space="preserve"> </v>
      </c>
      <c r="D92" s="5" t="str">
        <f>IFERROR(VLOOKUP($A92,'SLCC Student'!$A:$R,8,FALSE),IF(ISBLANK($A92)," ","Not Admitted"))</f>
        <v xml:space="preserve"> </v>
      </c>
      <c r="E92" s="5" t="str">
        <f>IFERROR(VLOOKUP($A92,'HS Info'!$A:$D,4,FALSE), IF(ISBLANK($A92), " ", "Not in HS Info"))</f>
        <v xml:space="preserve"> </v>
      </c>
      <c r="F92" s="8" t="str">
        <f>IFERROR(VLOOKUP($B$1&amp;D92, 'Class Export'!$A:$X, 21,FALSE), IF(ISBLANK($A92), " ", "Not Registered"  ))</f>
        <v xml:space="preserve"> </v>
      </c>
      <c r="H92" s="5" t="str">
        <f>IFERROR(VLOOKUP($B$1&amp;D92, 'Class Export'!A:X, 2, FALSE),IF(ISBLANK(A92),"","Not Registered"))</f>
        <v/>
      </c>
    </row>
    <row r="93" spans="2:8" x14ac:dyDescent="0.2">
      <c r="B93" s="5" t="str">
        <f>IFERROR(VLOOKUP($A93,'HS Info'!$A:$D,2,FALSE),IF(ISBLANK($A93), " ", "Not in HS Info"))</f>
        <v xml:space="preserve"> </v>
      </c>
      <c r="C93" s="5" t="str">
        <f>IFERROR(VLOOKUP($A93,'HS Info'!$A:$D,3,FALSE), IF(ISBLANK($A93), " ", "Not in HS Info"))</f>
        <v xml:space="preserve"> </v>
      </c>
      <c r="D93" s="5" t="str">
        <f>IFERROR(VLOOKUP($A93,'SLCC Student'!$A:$R,8,FALSE),IF(ISBLANK($A93)," ","Not Admitted"))</f>
        <v xml:space="preserve"> </v>
      </c>
      <c r="E93" s="5" t="str">
        <f>IFERROR(VLOOKUP($A93,'HS Info'!$A:$D,4,FALSE), IF(ISBLANK($A93), " ", "Not in HS Info"))</f>
        <v xml:space="preserve"> </v>
      </c>
      <c r="F93" s="8" t="str">
        <f>IFERROR(VLOOKUP($B$1&amp;D93, 'Class Export'!$A:$X, 21,FALSE), IF(ISBLANK($A93), " ", "Not Registered"  ))</f>
        <v xml:space="preserve"> </v>
      </c>
      <c r="H93" s="5" t="str">
        <f>IFERROR(VLOOKUP($B$1&amp;D93, 'Class Export'!A:X, 2, FALSE),IF(ISBLANK(A93),"","Not Registered"))</f>
        <v/>
      </c>
    </row>
    <row r="94" spans="2:8" x14ac:dyDescent="0.2">
      <c r="B94" s="5" t="str">
        <f>IFERROR(VLOOKUP($A94,'HS Info'!$A:$D,2,FALSE),IF(ISBLANK($A94), " ", "Not in HS Info"))</f>
        <v xml:space="preserve"> </v>
      </c>
      <c r="C94" s="5" t="str">
        <f>IFERROR(VLOOKUP($A94,'HS Info'!$A:$D,3,FALSE), IF(ISBLANK($A94), " ", "Not in HS Info"))</f>
        <v xml:space="preserve"> </v>
      </c>
      <c r="D94" s="5" t="str">
        <f>IFERROR(VLOOKUP($A94,'SLCC Student'!$A:$R,8,FALSE),IF(ISBLANK($A94)," ","Not Admitted"))</f>
        <v xml:space="preserve"> </v>
      </c>
      <c r="E94" s="5" t="str">
        <f>IFERROR(VLOOKUP($A94,'HS Info'!$A:$D,4,FALSE), IF(ISBLANK($A94), " ", "Not in HS Info"))</f>
        <v xml:space="preserve"> </v>
      </c>
      <c r="F94" s="8" t="str">
        <f>IFERROR(VLOOKUP($B$1&amp;D94, 'Class Export'!$A:$X, 21,FALSE), IF(ISBLANK($A94), " ", "Not Registered"  ))</f>
        <v xml:space="preserve"> </v>
      </c>
      <c r="H94" s="5" t="str">
        <f>IFERROR(VLOOKUP($B$1&amp;D94, 'Class Export'!A:X, 2, FALSE),IF(ISBLANK(A94),"","Not Registered"))</f>
        <v/>
      </c>
    </row>
    <row r="95" spans="2:8" x14ac:dyDescent="0.2">
      <c r="B95" s="5" t="str">
        <f>IFERROR(VLOOKUP($A95,'HS Info'!$A:$D,2,FALSE),IF(ISBLANK($A95), " ", "Not in HS Info"))</f>
        <v xml:space="preserve"> </v>
      </c>
      <c r="C95" s="5" t="str">
        <f>IFERROR(VLOOKUP($A95,'HS Info'!$A:$D,3,FALSE), IF(ISBLANK($A95), " ", "Not in HS Info"))</f>
        <v xml:space="preserve"> </v>
      </c>
      <c r="D95" s="5" t="str">
        <f>IFERROR(VLOOKUP($A95,'SLCC Student'!$A:$R,8,FALSE),IF(ISBLANK($A95)," ","Not Admitted"))</f>
        <v xml:space="preserve"> </v>
      </c>
      <c r="E95" s="5" t="str">
        <f>IFERROR(VLOOKUP($A95,'HS Info'!$A:$D,4,FALSE), IF(ISBLANK($A95), " ", "Not in HS Info"))</f>
        <v xml:space="preserve"> </v>
      </c>
      <c r="F95" s="8" t="str">
        <f>IFERROR(VLOOKUP($B$1&amp;D95, 'Class Export'!$A:$X, 21,FALSE), IF(ISBLANK($A95), " ", "Not Registered"  ))</f>
        <v xml:space="preserve"> </v>
      </c>
      <c r="H95" s="5" t="str">
        <f>IFERROR(VLOOKUP($B$1&amp;D95, 'Class Export'!A:X, 2, FALSE),IF(ISBLANK(A95),"","Not Registered"))</f>
        <v/>
      </c>
    </row>
    <row r="96" spans="2:8" x14ac:dyDescent="0.2">
      <c r="B96" s="5" t="str">
        <f>IFERROR(VLOOKUP($A96,'HS Info'!$A:$D,2,FALSE),IF(ISBLANK($A96), " ", "Not in HS Info"))</f>
        <v xml:space="preserve"> </v>
      </c>
      <c r="C96" s="5" t="str">
        <f>IFERROR(VLOOKUP($A96,'HS Info'!$A:$D,3,FALSE), IF(ISBLANK($A96), " ", "Not in HS Info"))</f>
        <v xml:space="preserve"> </v>
      </c>
      <c r="D96" s="5" t="str">
        <f>IFERROR(VLOOKUP($A96,'SLCC Student'!$A:$R,8,FALSE),IF(ISBLANK($A96)," ","Not Admitted"))</f>
        <v xml:space="preserve"> </v>
      </c>
      <c r="E96" s="5" t="str">
        <f>IFERROR(VLOOKUP($A96,'HS Info'!$A:$D,4,FALSE), IF(ISBLANK($A96), " ", "Not in HS Info"))</f>
        <v xml:space="preserve"> </v>
      </c>
      <c r="F96" s="8" t="str">
        <f>IFERROR(VLOOKUP($B$1&amp;D96, 'Class Export'!$A:$X, 21,FALSE), IF(ISBLANK($A96), " ", "Not Registered"  ))</f>
        <v xml:space="preserve"> </v>
      </c>
      <c r="H96" s="5" t="str">
        <f>IFERROR(VLOOKUP($B$1&amp;D96, 'Class Export'!A:X, 2, FALSE),IF(ISBLANK(A96),"","Not Registered"))</f>
        <v/>
      </c>
    </row>
    <row r="97" spans="2:8" x14ac:dyDescent="0.2">
      <c r="B97" s="5" t="str">
        <f>IFERROR(VLOOKUP($A97,'HS Info'!$A:$D,2,FALSE),IF(ISBLANK($A97), " ", "Not in HS Info"))</f>
        <v xml:space="preserve"> </v>
      </c>
      <c r="C97" s="5" t="str">
        <f>IFERROR(VLOOKUP($A97,'HS Info'!$A:$D,3,FALSE), IF(ISBLANK($A97), " ", "Not in HS Info"))</f>
        <v xml:space="preserve"> </v>
      </c>
      <c r="D97" s="5" t="str">
        <f>IFERROR(VLOOKUP($A97,'SLCC Student'!$A:$R,8,FALSE),IF(ISBLANK($A97)," ","Not Admitted"))</f>
        <v xml:space="preserve"> </v>
      </c>
      <c r="E97" s="5" t="str">
        <f>IFERROR(VLOOKUP($A97,'HS Info'!$A:$D,4,FALSE), IF(ISBLANK($A97), " ", "Not in HS Info"))</f>
        <v xml:space="preserve"> </v>
      </c>
      <c r="F97" s="8" t="str">
        <f>IFERROR(VLOOKUP($B$1&amp;D97, 'Class Export'!$A:$X, 21,FALSE), IF(ISBLANK($A97), " ", "Not Registered"  ))</f>
        <v xml:space="preserve"> </v>
      </c>
      <c r="H97" s="5" t="str">
        <f>IFERROR(VLOOKUP($B$1&amp;D97, 'Class Export'!A:X, 2, FALSE),IF(ISBLANK(A97),"","Not Registered"))</f>
        <v/>
      </c>
    </row>
    <row r="98" spans="2:8" x14ac:dyDescent="0.2">
      <c r="B98" s="5" t="str">
        <f>IFERROR(VLOOKUP($A98,'HS Info'!$A:$D,2,FALSE),IF(ISBLANK($A98), " ", "Not in HS Info"))</f>
        <v xml:space="preserve"> </v>
      </c>
      <c r="C98" s="5" t="str">
        <f>IFERROR(VLOOKUP($A98,'HS Info'!$A:$D,3,FALSE), IF(ISBLANK($A98), " ", "Not in HS Info"))</f>
        <v xml:space="preserve"> </v>
      </c>
      <c r="D98" s="5" t="str">
        <f>IFERROR(VLOOKUP($A98,'SLCC Student'!$A:$R,8,FALSE),IF(ISBLANK($A98)," ","Not Admitted"))</f>
        <v xml:space="preserve"> </v>
      </c>
      <c r="E98" s="5" t="str">
        <f>IFERROR(VLOOKUP($A98,'HS Info'!$A:$D,4,FALSE), IF(ISBLANK($A98), " ", "Not in HS Info"))</f>
        <v xml:space="preserve"> </v>
      </c>
      <c r="F98" s="8" t="str">
        <f>IFERROR(VLOOKUP($B$1&amp;D98, 'Class Export'!$A:$X, 21,FALSE), IF(ISBLANK($A98), " ", "Not Registered"  ))</f>
        <v xml:space="preserve"> </v>
      </c>
      <c r="H98" s="5" t="str">
        <f>IFERROR(VLOOKUP($B$1&amp;D98, 'Class Export'!A:X, 2, FALSE),IF(ISBLANK(A98),"","Not Registered"))</f>
        <v/>
      </c>
    </row>
    <row r="99" spans="2:8" x14ac:dyDescent="0.2">
      <c r="B99" s="5" t="str">
        <f>IFERROR(VLOOKUP($A99,'HS Info'!$A:$D,2,FALSE),IF(ISBLANK($A99), " ", "Not in HS Info"))</f>
        <v xml:space="preserve"> </v>
      </c>
      <c r="C99" s="5" t="str">
        <f>IFERROR(VLOOKUP($A99,'HS Info'!$A:$D,3,FALSE), IF(ISBLANK($A99), " ", "Not in HS Info"))</f>
        <v xml:space="preserve"> </v>
      </c>
      <c r="D99" s="5" t="str">
        <f>IFERROR(VLOOKUP($A99,'SLCC Student'!$A:$R,8,FALSE),IF(ISBLANK($A99)," ","Not Admitted"))</f>
        <v xml:space="preserve"> </v>
      </c>
      <c r="E99" s="5" t="str">
        <f>IFERROR(VLOOKUP($A99,'HS Info'!$A:$D,4,FALSE), IF(ISBLANK($A99), " ", "Not in HS Info"))</f>
        <v xml:space="preserve"> </v>
      </c>
      <c r="F99" s="8" t="str">
        <f>IFERROR(VLOOKUP($B$1&amp;D99, 'Class Export'!$A:$X, 21,FALSE), IF(ISBLANK($A99), " ", "Not Registered"  ))</f>
        <v xml:space="preserve"> </v>
      </c>
      <c r="H99" s="5" t="str">
        <f>IFERROR(VLOOKUP($B$1&amp;D99, 'Class Export'!A:X, 2, FALSE),IF(ISBLANK(A99),"","Not Registered"))</f>
        <v/>
      </c>
    </row>
    <row r="100" spans="2:8" x14ac:dyDescent="0.2">
      <c r="B100" s="5" t="str">
        <f>IFERROR(VLOOKUP($A100,'HS Info'!$A:$D,2,FALSE),IF(ISBLANK($A100), " ", "Not in HS Info"))</f>
        <v xml:space="preserve"> </v>
      </c>
      <c r="C100" s="5" t="str">
        <f>IFERROR(VLOOKUP($A100,'HS Info'!$A:$D,3,FALSE), IF(ISBLANK($A100), " ", "Not in HS Info"))</f>
        <v xml:space="preserve"> </v>
      </c>
      <c r="D100" s="5" t="str">
        <f>IFERROR(VLOOKUP($A100,'SLCC Student'!$A:$R,8,FALSE),IF(ISBLANK($A100)," ","Not Admitted"))</f>
        <v xml:space="preserve"> </v>
      </c>
      <c r="E100" s="5" t="str">
        <f>IFERROR(VLOOKUP($A100,'HS Info'!$A:$D,4,FALSE), IF(ISBLANK($A100), " ", "Not in HS Info"))</f>
        <v xml:space="preserve"> </v>
      </c>
      <c r="F100" s="8" t="str">
        <f>IFERROR(VLOOKUP($B$1&amp;D100, 'Class Export'!$A:$X, 21,FALSE), IF(ISBLANK($A100), " ", "Not Registered"  ))</f>
        <v xml:space="preserve"> </v>
      </c>
      <c r="H100" s="5" t="str">
        <f>IFERROR(VLOOKUP($B$1&amp;D100, 'Class Export'!A:X, 2, FALSE),IF(ISBLANK(A100),"","Not Registered"))</f>
        <v/>
      </c>
    </row>
    <row r="101" spans="2:8" x14ac:dyDescent="0.2">
      <c r="B101" s="5" t="str">
        <f>IFERROR(VLOOKUP($A101,'HS Info'!$A:$D,2,FALSE),IF(ISBLANK($A101), " ", "Not in HS Info"))</f>
        <v xml:space="preserve"> </v>
      </c>
      <c r="C101" s="5" t="str">
        <f>IFERROR(VLOOKUP($A101,'HS Info'!$A:$D,3,FALSE), IF(ISBLANK($A101), " ", "Not in HS Info"))</f>
        <v xml:space="preserve"> </v>
      </c>
      <c r="D101" s="5" t="str">
        <f>IFERROR(VLOOKUP($A101,'SLCC Student'!$A:$R,8,FALSE),IF(ISBLANK($A101)," ","Not Admitted"))</f>
        <v xml:space="preserve"> </v>
      </c>
      <c r="E101" s="5" t="str">
        <f>IFERROR(VLOOKUP($A101,'HS Info'!$A:$D,4,FALSE), IF(ISBLANK($A101), " ", "Not in HS Info"))</f>
        <v xml:space="preserve"> </v>
      </c>
      <c r="F101" s="8" t="str">
        <f>IFERROR(VLOOKUP($B$1&amp;D101, 'Class Export'!$A:$X, 21,FALSE), IF(ISBLANK($A101), " ", "Not Registered"  ))</f>
        <v xml:space="preserve"> </v>
      </c>
      <c r="H101" s="5" t="str">
        <f>IFERROR(VLOOKUP($B$1&amp;D101, 'Class Export'!A:X, 2, FALSE),IF(ISBLANK(A101),"","Not Registered"))</f>
        <v/>
      </c>
    </row>
    <row r="102" spans="2:8" x14ac:dyDescent="0.2">
      <c r="B102" s="5" t="str">
        <f>IFERROR(VLOOKUP($A102,'HS Info'!$A:$D,2,FALSE),IF(ISBLANK($A102), " ", "Not in HS Info"))</f>
        <v xml:space="preserve"> </v>
      </c>
      <c r="C102" s="5" t="str">
        <f>IFERROR(VLOOKUP($A102,'HS Info'!$A:$D,3,FALSE), IF(ISBLANK($A102), " ", "Not in HS Info"))</f>
        <v xml:space="preserve"> </v>
      </c>
      <c r="D102" s="5" t="str">
        <f>IFERROR(VLOOKUP($A102,'SLCC Student'!$A:$R,8,FALSE),IF(ISBLANK($A102)," ","Not Admitted"))</f>
        <v xml:space="preserve"> </v>
      </c>
      <c r="E102" s="5" t="str">
        <f>IFERROR(VLOOKUP($A102,'HS Info'!$A:$D,4,FALSE), IF(ISBLANK($A102), " ", "Not in HS Info"))</f>
        <v xml:space="preserve"> </v>
      </c>
      <c r="F102" s="8" t="str">
        <f>IFERROR(VLOOKUP($B$1&amp;D102, 'Class Export'!$A:$X, 21,FALSE), IF(ISBLANK($A102), " ", "Not Registered"  ))</f>
        <v xml:space="preserve"> </v>
      </c>
      <c r="H102" s="5" t="str">
        <f>IFERROR(VLOOKUP($B$1&amp;D102, 'Class Export'!A:X, 2, FALSE),IF(ISBLANK(A102),"","Not Registered"))</f>
        <v/>
      </c>
    </row>
    <row r="103" spans="2:8" x14ac:dyDescent="0.2">
      <c r="B103" s="5" t="str">
        <f>IFERROR(VLOOKUP($A103,'HS Info'!$A:$D,2,FALSE),IF(ISBLANK($A103), " ", "Not in HS Info"))</f>
        <v xml:space="preserve"> </v>
      </c>
      <c r="C103" s="5" t="str">
        <f>IFERROR(VLOOKUP($A103,'HS Info'!$A:$D,3,FALSE), IF(ISBLANK($A103), " ", "Not in HS Info"))</f>
        <v xml:space="preserve"> </v>
      </c>
      <c r="D103" s="5" t="str">
        <f>IFERROR(VLOOKUP($A103,'SLCC Student'!$A:$R,8,FALSE),IF(ISBLANK($A103)," ","Not Admitted"))</f>
        <v xml:space="preserve"> </v>
      </c>
      <c r="E103" s="5" t="str">
        <f>IFERROR(VLOOKUP($A103,'HS Info'!$A:$D,4,FALSE), IF(ISBLANK($A103), " ", "Not in HS Info"))</f>
        <v xml:space="preserve"> </v>
      </c>
      <c r="F103" s="8" t="str">
        <f>IFERROR(VLOOKUP($B$1&amp;D103, 'Class Export'!$A:$X, 21,FALSE), IF(ISBLANK($A103), " ", "Not Registered"  ))</f>
        <v xml:space="preserve"> </v>
      </c>
      <c r="H103" s="5" t="str">
        <f>IFERROR(VLOOKUP($B$1&amp;D103, 'Class Export'!A:X, 2, FALSE),IF(ISBLANK(A103),"","Not Registered"))</f>
        <v/>
      </c>
    </row>
    <row r="104" spans="2:8" x14ac:dyDescent="0.2">
      <c r="B104" s="5" t="str">
        <f>IFERROR(VLOOKUP($A104,'HS Info'!$A:$D,2,FALSE),IF(ISBLANK($A104), " ", "Not in HS Info"))</f>
        <v xml:space="preserve"> </v>
      </c>
      <c r="C104" s="5" t="str">
        <f>IFERROR(VLOOKUP($A104,'HS Info'!$A:$D,3,FALSE), IF(ISBLANK($A104), " ", "Not in HS Info"))</f>
        <v xml:space="preserve"> </v>
      </c>
      <c r="D104" s="5" t="str">
        <f>IFERROR(VLOOKUP($A104,'SLCC Student'!$A:$R,8,FALSE),IF(ISBLANK($A104)," ","Not Admitted"))</f>
        <v xml:space="preserve"> </v>
      </c>
      <c r="E104" s="5" t="str">
        <f>IFERROR(VLOOKUP($A104,'HS Info'!$A:$D,4,FALSE), IF(ISBLANK($A104), " ", "Not in HS Info"))</f>
        <v xml:space="preserve"> </v>
      </c>
      <c r="F104" s="8" t="str">
        <f>IFERROR(VLOOKUP($B$1&amp;D104, 'Class Export'!$A:$X, 21,FALSE), IF(ISBLANK($A104), " ", "Not Registered"  ))</f>
        <v xml:space="preserve"> </v>
      </c>
      <c r="H104" s="5" t="str">
        <f>IFERROR(VLOOKUP($B$1&amp;D104, 'Class Export'!A:X, 2, FALSE),IF(ISBLANK(A104),"","Not Registered"))</f>
        <v/>
      </c>
    </row>
    <row r="105" spans="2:8" x14ac:dyDescent="0.2">
      <c r="B105" s="5" t="str">
        <f>IFERROR(VLOOKUP($A105,'HS Info'!$A:$D,2,FALSE),IF(ISBLANK($A105), " ", "Not in HS Info"))</f>
        <v xml:space="preserve"> </v>
      </c>
      <c r="C105" s="5" t="str">
        <f>IFERROR(VLOOKUP($A105,'HS Info'!$A:$D,3,FALSE), IF(ISBLANK($A105), " ", "Not in HS Info"))</f>
        <v xml:space="preserve"> </v>
      </c>
      <c r="D105" s="5" t="str">
        <f>IFERROR(VLOOKUP($A105,'SLCC Student'!$A:$R,8,FALSE),IF(ISBLANK($A105)," ","Not Admitted"))</f>
        <v xml:space="preserve"> </v>
      </c>
      <c r="E105" s="5" t="str">
        <f>IFERROR(VLOOKUP($A105,'HS Info'!$A:$D,4,FALSE), IF(ISBLANK($A105), " ", "Not in HS Info"))</f>
        <v xml:space="preserve"> </v>
      </c>
      <c r="F105" s="8" t="str">
        <f>IFERROR(VLOOKUP($B$1&amp;D105, 'Class Export'!$A:$X, 21,FALSE), IF(ISBLANK($A105), " ", "Not Registered"  ))</f>
        <v xml:space="preserve"> </v>
      </c>
      <c r="H105" s="5" t="str">
        <f>IFERROR(VLOOKUP($B$1&amp;D105, 'Class Export'!A:X, 2, FALSE),IF(ISBLANK(A105),"","Not Registered"))</f>
        <v/>
      </c>
    </row>
    <row r="106" spans="2:8" x14ac:dyDescent="0.2">
      <c r="B106" s="5" t="str">
        <f>IFERROR(VLOOKUP($A106,'HS Info'!$A:$D,2,FALSE),IF(ISBLANK($A106), " ", "Not in HS Info"))</f>
        <v xml:space="preserve"> </v>
      </c>
      <c r="C106" s="5" t="str">
        <f>IFERROR(VLOOKUP($A106,'HS Info'!$A:$D,3,FALSE), IF(ISBLANK($A106), " ", "Not in HS Info"))</f>
        <v xml:space="preserve"> </v>
      </c>
      <c r="D106" s="5" t="str">
        <f>IFERROR(VLOOKUP($A106,'SLCC Student'!$A:$R,8,FALSE),IF(ISBLANK($A106)," ","Not Admitted"))</f>
        <v xml:space="preserve"> </v>
      </c>
      <c r="E106" s="5" t="str">
        <f>IFERROR(VLOOKUP($A106,'HS Info'!$A:$D,4,FALSE), IF(ISBLANK($A106), " ", "Not in HS Info"))</f>
        <v xml:space="preserve"> </v>
      </c>
      <c r="F106" s="8" t="str">
        <f>IFERROR(VLOOKUP($B$1&amp;D106, 'Class Export'!$A:$X, 21,FALSE), IF(ISBLANK($A106), " ", "Not Registered"  ))</f>
        <v xml:space="preserve"> </v>
      </c>
      <c r="H106" s="5" t="str">
        <f>IFERROR(VLOOKUP($B$1&amp;D106, 'Class Export'!A:X, 2, FALSE),IF(ISBLANK(A106),"","Not Registered"))</f>
        <v/>
      </c>
    </row>
    <row r="107" spans="2:8" x14ac:dyDescent="0.2">
      <c r="B107" s="5" t="str">
        <f>IFERROR(VLOOKUP($A107,'HS Info'!$A:$D,2,FALSE),IF(ISBLANK($A107), " ", "Not in HS Info"))</f>
        <v xml:space="preserve"> </v>
      </c>
      <c r="C107" s="5" t="str">
        <f>IFERROR(VLOOKUP($A107,'HS Info'!$A:$D,3,FALSE), IF(ISBLANK($A107), " ", "Not in HS Info"))</f>
        <v xml:space="preserve"> </v>
      </c>
      <c r="D107" s="5" t="str">
        <f>IFERROR(VLOOKUP($A107,'SLCC Student'!$A:$R,8,FALSE),IF(ISBLANK($A107)," ","Not Admitted"))</f>
        <v xml:space="preserve"> </v>
      </c>
      <c r="E107" s="5" t="str">
        <f>IFERROR(VLOOKUP($A107,'HS Info'!$A:$D,4,FALSE), IF(ISBLANK($A107), " ", "Not in HS Info"))</f>
        <v xml:space="preserve"> </v>
      </c>
      <c r="F107" s="8" t="str">
        <f>IFERROR(VLOOKUP($B$1&amp;D107, 'Class Export'!$A:$X, 21,FALSE), IF(ISBLANK($A107), " ", "Not Registered"  ))</f>
        <v xml:space="preserve"> </v>
      </c>
      <c r="H107" s="5" t="str">
        <f>IFERROR(VLOOKUP($B$1&amp;D107, 'Class Export'!A:X, 2, FALSE),IF(ISBLANK(A107),"","Not Registered"))</f>
        <v/>
      </c>
    </row>
    <row r="108" spans="2:8" x14ac:dyDescent="0.2">
      <c r="B108" s="5" t="str">
        <f>IFERROR(VLOOKUP($A108,'HS Info'!$A:$D,2,FALSE),IF(ISBLANK($A108), " ", "Not in HS Info"))</f>
        <v xml:space="preserve"> </v>
      </c>
      <c r="C108" s="5" t="str">
        <f>IFERROR(VLOOKUP($A108,'HS Info'!$A:$D,3,FALSE), IF(ISBLANK($A108), " ", "Not in HS Info"))</f>
        <v xml:space="preserve"> </v>
      </c>
      <c r="D108" s="5" t="str">
        <f>IFERROR(VLOOKUP($A108,'SLCC Student'!$A:$R,8,FALSE),IF(ISBLANK($A108)," ","Not Admitted"))</f>
        <v xml:space="preserve"> </v>
      </c>
      <c r="E108" s="5" t="str">
        <f>IFERROR(VLOOKUP($A108,'HS Info'!$A:$D,4,FALSE), IF(ISBLANK($A108), " ", "Not in HS Info"))</f>
        <v xml:space="preserve"> </v>
      </c>
      <c r="F108" s="8" t="str">
        <f>IFERROR(VLOOKUP($B$1&amp;D108, 'Class Export'!$A:$X, 21,FALSE), IF(ISBLANK($A108), " ", "Not Registered"  ))</f>
        <v xml:space="preserve"> </v>
      </c>
      <c r="H108" s="5" t="str">
        <f>IFERROR(VLOOKUP($B$1&amp;D108, 'Class Export'!A:X, 2, FALSE),IF(ISBLANK(A108),"","Not Registered"))</f>
        <v/>
      </c>
    </row>
    <row r="109" spans="2:8" x14ac:dyDescent="0.2">
      <c r="B109" s="5" t="str">
        <f>IFERROR(VLOOKUP($A109,'HS Info'!$A:$D,2,FALSE),IF(ISBLANK($A109), " ", "Not in HS Info"))</f>
        <v xml:space="preserve"> </v>
      </c>
      <c r="C109" s="5" t="str">
        <f>IFERROR(VLOOKUP($A109,'HS Info'!$A:$D,3,FALSE), IF(ISBLANK($A109), " ", "Not in HS Info"))</f>
        <v xml:space="preserve"> </v>
      </c>
      <c r="D109" s="5" t="str">
        <f>IFERROR(VLOOKUP($A109,'SLCC Student'!$A:$R,8,FALSE),IF(ISBLANK($A109)," ","Not Admitted"))</f>
        <v xml:space="preserve"> </v>
      </c>
      <c r="E109" s="5" t="str">
        <f>IFERROR(VLOOKUP($A109,'HS Info'!$A:$D,4,FALSE), IF(ISBLANK($A109), " ", "Not in HS Info"))</f>
        <v xml:space="preserve"> </v>
      </c>
      <c r="F109" s="8" t="str">
        <f>IFERROR(VLOOKUP($B$1&amp;D109, 'Class Export'!$A:$X, 21,FALSE), IF(ISBLANK($A109), " ", "Not Registered"  ))</f>
        <v xml:space="preserve"> </v>
      </c>
      <c r="H109" s="5" t="str">
        <f>IFERROR(VLOOKUP($B$1&amp;D109, 'Class Export'!A:X, 2, FALSE),IF(ISBLANK(A109),"","Not Registered"))</f>
        <v/>
      </c>
    </row>
    <row r="110" spans="2:8" x14ac:dyDescent="0.2">
      <c r="B110" s="5" t="str">
        <f>IFERROR(VLOOKUP($A110,'HS Info'!$A:$D,2,FALSE),IF(ISBLANK($A110), " ", "Not in HS Info"))</f>
        <v xml:space="preserve"> </v>
      </c>
      <c r="C110" s="5" t="str">
        <f>IFERROR(VLOOKUP($A110,'HS Info'!$A:$D,3,FALSE), IF(ISBLANK($A110), " ", "Not in HS Info"))</f>
        <v xml:space="preserve"> </v>
      </c>
      <c r="D110" s="5" t="str">
        <f>IFERROR(VLOOKUP($A110,'SLCC Student'!$A:$R,8,FALSE),IF(ISBLANK($A110)," ","Not Admitted"))</f>
        <v xml:space="preserve"> </v>
      </c>
      <c r="E110" s="5" t="str">
        <f>IFERROR(VLOOKUP($A110,'HS Info'!$A:$D,4,FALSE), IF(ISBLANK($A110), " ", "Not in HS Info"))</f>
        <v xml:space="preserve"> </v>
      </c>
      <c r="F110" s="8" t="str">
        <f>IFERROR(VLOOKUP($B$1&amp;D110, 'Class Export'!$A:$X, 21,FALSE), IF(ISBLANK($A110), " ", "Not Registered"  ))</f>
        <v xml:space="preserve"> </v>
      </c>
      <c r="H110" s="5" t="str">
        <f>IFERROR(VLOOKUP($B$1&amp;D110, 'Class Export'!A:X, 2, FALSE),IF(ISBLANK(A110),"","Not Registered"))</f>
        <v/>
      </c>
    </row>
    <row r="111" spans="2:8" x14ac:dyDescent="0.2">
      <c r="B111" s="5" t="str">
        <f>IFERROR(VLOOKUP($A111,'HS Info'!$A:$D,2,FALSE),IF(ISBLANK($A111), " ", "Not in HS Info"))</f>
        <v xml:space="preserve"> </v>
      </c>
      <c r="C111" s="5" t="str">
        <f>IFERROR(VLOOKUP($A111,'HS Info'!$A:$D,3,FALSE), IF(ISBLANK($A111), " ", "Not in HS Info"))</f>
        <v xml:space="preserve"> </v>
      </c>
      <c r="D111" s="5" t="str">
        <f>IFERROR(VLOOKUP($A111,'SLCC Student'!$A:$R,8,FALSE),IF(ISBLANK($A111)," ","Not Admitted"))</f>
        <v xml:space="preserve"> </v>
      </c>
      <c r="E111" s="5" t="str">
        <f>IFERROR(VLOOKUP($A111,'HS Info'!$A:$D,4,FALSE), IF(ISBLANK($A111), " ", "Not in HS Info"))</f>
        <v xml:space="preserve"> </v>
      </c>
      <c r="F111" s="8" t="str">
        <f>IFERROR(VLOOKUP($B$1&amp;D111, 'Class Export'!$A:$X, 21,FALSE), IF(ISBLANK($A111), " ", "Not Registered"  ))</f>
        <v xml:space="preserve"> </v>
      </c>
      <c r="H111" s="5" t="str">
        <f>IFERROR(VLOOKUP($B$1&amp;D111, 'Class Export'!A:X, 2, FALSE),IF(ISBLANK(A111),"","Not Registered"))</f>
        <v/>
      </c>
    </row>
    <row r="112" spans="2:8" x14ac:dyDescent="0.2">
      <c r="B112" s="5" t="str">
        <f>IFERROR(VLOOKUP($A112,'HS Info'!$A:$D,2,FALSE),IF(ISBLANK($A112), " ", "Not in HS Info"))</f>
        <v xml:space="preserve"> </v>
      </c>
      <c r="C112" s="5" t="str">
        <f>IFERROR(VLOOKUP($A112,'HS Info'!$A:$D,3,FALSE), IF(ISBLANK($A112), " ", "Not in HS Info"))</f>
        <v xml:space="preserve"> </v>
      </c>
      <c r="D112" s="5" t="str">
        <f>IFERROR(VLOOKUP($A112,'SLCC Student'!$A:$R,8,FALSE),IF(ISBLANK($A112)," ","Not Admitted"))</f>
        <v xml:space="preserve"> </v>
      </c>
      <c r="E112" s="5" t="str">
        <f>IFERROR(VLOOKUP($A112,'HS Info'!$A:$D,4,FALSE), IF(ISBLANK($A112), " ", "Not in HS Info"))</f>
        <v xml:space="preserve"> </v>
      </c>
      <c r="F112" s="8" t="str">
        <f>IFERROR(VLOOKUP($B$1&amp;D112, 'Class Export'!$A:$X, 21,FALSE), IF(ISBLANK($A112), " ", "Not Registered"  ))</f>
        <v xml:space="preserve"> </v>
      </c>
      <c r="H112" s="5" t="str">
        <f>IFERROR(VLOOKUP($B$1&amp;D112, 'Class Export'!A:X, 2, FALSE),IF(ISBLANK(A112),"","Not Registered"))</f>
        <v/>
      </c>
    </row>
    <row r="113" spans="2:8" x14ac:dyDescent="0.2">
      <c r="B113" s="5" t="str">
        <f>IFERROR(VLOOKUP($A113,'HS Info'!$A:$D,2,FALSE),IF(ISBLANK($A113), " ", "Not in HS Info"))</f>
        <v xml:space="preserve"> </v>
      </c>
      <c r="C113" s="5" t="str">
        <f>IFERROR(VLOOKUP($A113,'HS Info'!$A:$D,3,FALSE), IF(ISBLANK($A113), " ", "Not in HS Info"))</f>
        <v xml:space="preserve"> </v>
      </c>
      <c r="D113" s="5" t="str">
        <f>IFERROR(VLOOKUP($A113,'SLCC Student'!$A:$R,8,FALSE),IF(ISBLANK($A113)," ","Not Admitted"))</f>
        <v xml:space="preserve"> </v>
      </c>
      <c r="E113" s="5" t="str">
        <f>IFERROR(VLOOKUP($A113,'HS Info'!$A:$D,4,FALSE), IF(ISBLANK($A113), " ", "Not in HS Info"))</f>
        <v xml:space="preserve"> </v>
      </c>
      <c r="F113" s="8" t="str">
        <f>IFERROR(VLOOKUP($B$1&amp;D113, 'Class Export'!$A:$X, 21,FALSE), IF(ISBLANK($A113), " ", "Not Registered"  ))</f>
        <v xml:space="preserve"> </v>
      </c>
      <c r="H113" s="5" t="str">
        <f>IFERROR(VLOOKUP($B$1&amp;D113, 'Class Export'!A:X, 2, FALSE),IF(ISBLANK(A113),"","Not Registered"))</f>
        <v/>
      </c>
    </row>
    <row r="114" spans="2:8" x14ac:dyDescent="0.2">
      <c r="B114" s="5" t="str">
        <f>IFERROR(VLOOKUP($A114,'HS Info'!$A:$D,2,FALSE),IF(ISBLANK($A114), " ", "Not in HS Info"))</f>
        <v xml:space="preserve"> </v>
      </c>
      <c r="C114" s="5" t="str">
        <f>IFERROR(VLOOKUP($A114,'HS Info'!$A:$D,3,FALSE), IF(ISBLANK($A114), " ", "Not in HS Info"))</f>
        <v xml:space="preserve"> </v>
      </c>
      <c r="D114" s="5" t="str">
        <f>IFERROR(VLOOKUP($A114,'SLCC Student'!$A:$R,8,FALSE),IF(ISBLANK($A114)," ","Not Admitted"))</f>
        <v xml:space="preserve"> </v>
      </c>
      <c r="E114" s="5" t="str">
        <f>IFERROR(VLOOKUP($A114,'HS Info'!$A:$D,4,FALSE), IF(ISBLANK($A114), " ", "Not in HS Info"))</f>
        <v xml:space="preserve"> </v>
      </c>
      <c r="F114" s="8" t="str">
        <f>IFERROR(VLOOKUP($B$1&amp;D114, 'Class Export'!$A:$X, 21,FALSE), IF(ISBLANK($A114), " ", "Not Registered"  ))</f>
        <v xml:space="preserve"> </v>
      </c>
      <c r="H114" s="5" t="str">
        <f>IFERROR(VLOOKUP($B$1&amp;D114, 'Class Export'!A:X, 2, FALSE),IF(ISBLANK(A114),"","Not Registered"))</f>
        <v/>
      </c>
    </row>
    <row r="115" spans="2:8" x14ac:dyDescent="0.2">
      <c r="B115" s="5" t="str">
        <f>IFERROR(VLOOKUP($A115,'HS Info'!$A:$D,2,FALSE),IF(ISBLANK($A115), " ", "Not in HS Info"))</f>
        <v xml:space="preserve"> </v>
      </c>
      <c r="C115" s="5" t="str">
        <f>IFERROR(VLOOKUP($A115,'HS Info'!$A:$D,3,FALSE), IF(ISBLANK($A115), " ", "Not in HS Info"))</f>
        <v xml:space="preserve"> </v>
      </c>
      <c r="D115" s="5" t="str">
        <f>IFERROR(VLOOKUP($A115,'SLCC Student'!$A:$R,8,FALSE),IF(ISBLANK($A115)," ","Not Admitted"))</f>
        <v xml:space="preserve"> </v>
      </c>
      <c r="E115" s="5" t="str">
        <f>IFERROR(VLOOKUP($A115,'HS Info'!$A:$D,4,FALSE), IF(ISBLANK($A115), " ", "Not in HS Info"))</f>
        <v xml:space="preserve"> </v>
      </c>
      <c r="F115" s="8" t="str">
        <f>IFERROR(VLOOKUP($B$1&amp;D115, 'Class Export'!$A:$X, 21,FALSE), IF(ISBLANK($A115), " ", "Not Registered"  ))</f>
        <v xml:space="preserve"> </v>
      </c>
      <c r="H115" s="5" t="str">
        <f>IFERROR(VLOOKUP($B$1&amp;D115, 'Class Export'!A:X, 2, FALSE),IF(ISBLANK(A115),"","Not Registered"))</f>
        <v/>
      </c>
    </row>
    <row r="116" spans="2:8" x14ac:dyDescent="0.2">
      <c r="B116" s="5" t="str">
        <f>IFERROR(VLOOKUP($A116,'HS Info'!$A:$D,2,FALSE),IF(ISBLANK($A116), " ", "Not in HS Info"))</f>
        <v xml:space="preserve"> </v>
      </c>
      <c r="C116" s="5" t="str">
        <f>IFERROR(VLOOKUP($A116,'HS Info'!$A:$D,3,FALSE), IF(ISBLANK($A116), " ", "Not in HS Info"))</f>
        <v xml:space="preserve"> </v>
      </c>
      <c r="D116" s="5" t="str">
        <f>IFERROR(VLOOKUP($A116,'SLCC Student'!$A:$R,8,FALSE),IF(ISBLANK($A116)," ","Not Admitted"))</f>
        <v xml:space="preserve"> </v>
      </c>
      <c r="E116" s="5" t="str">
        <f>IFERROR(VLOOKUP($A116,'HS Info'!$A:$D,4,FALSE), IF(ISBLANK($A116), " ", "Not in HS Info"))</f>
        <v xml:space="preserve"> </v>
      </c>
      <c r="F116" s="8" t="str">
        <f>IFERROR(VLOOKUP($B$1&amp;D116, 'Class Export'!$A:$X, 21,FALSE), IF(ISBLANK($A116), " ", "Not Registered"  ))</f>
        <v xml:space="preserve"> </v>
      </c>
      <c r="H116" s="5" t="str">
        <f>IFERROR(VLOOKUP($B$1&amp;D116, 'Class Export'!A:X, 2, FALSE),IF(ISBLANK(A116),"","Not Registered"))</f>
        <v/>
      </c>
    </row>
    <row r="117" spans="2:8" x14ac:dyDescent="0.2">
      <c r="B117" s="5" t="str">
        <f>IFERROR(VLOOKUP($A117,'HS Info'!$A:$D,2,FALSE),IF(ISBLANK($A117), " ", "Not in HS Info"))</f>
        <v xml:space="preserve"> </v>
      </c>
      <c r="C117" s="5" t="str">
        <f>IFERROR(VLOOKUP($A117,'HS Info'!$A:$D,3,FALSE), IF(ISBLANK($A117), " ", "Not in HS Info"))</f>
        <v xml:space="preserve"> </v>
      </c>
      <c r="D117" s="5" t="str">
        <f>IFERROR(VLOOKUP($A117,'SLCC Student'!$A:$R,8,FALSE),IF(ISBLANK($A117)," ","Not Admitted"))</f>
        <v xml:space="preserve"> </v>
      </c>
      <c r="E117" s="5" t="str">
        <f>IFERROR(VLOOKUP($A117,'HS Info'!$A:$D,4,FALSE), IF(ISBLANK($A117), " ", "Not in HS Info"))</f>
        <v xml:space="preserve"> </v>
      </c>
      <c r="F117" s="8" t="str">
        <f>IFERROR(VLOOKUP($B$1&amp;D117, 'Class Export'!$A:$X, 21,FALSE), IF(ISBLANK($A117), " ", "Not Registered"  ))</f>
        <v xml:space="preserve"> </v>
      </c>
      <c r="H117" s="5" t="str">
        <f>IFERROR(VLOOKUP($B$1&amp;D117, 'Class Export'!A:X, 2, FALSE),IF(ISBLANK(A117),"","Not Registered"))</f>
        <v/>
      </c>
    </row>
    <row r="118" spans="2:8" x14ac:dyDescent="0.2">
      <c r="B118" s="5" t="str">
        <f>IFERROR(VLOOKUP($A118,'HS Info'!$A:$D,2,FALSE),IF(ISBLANK($A118), " ", "Not in HS Info"))</f>
        <v xml:space="preserve"> </v>
      </c>
      <c r="C118" s="5" t="str">
        <f>IFERROR(VLOOKUP($A118,'HS Info'!$A:$D,3,FALSE), IF(ISBLANK($A118), " ", "Not in HS Info"))</f>
        <v xml:space="preserve"> </v>
      </c>
      <c r="D118" s="5" t="str">
        <f>IFERROR(VLOOKUP($A118,'SLCC Student'!$A:$R,8,FALSE),IF(ISBLANK($A118)," ","Not Admitted"))</f>
        <v xml:space="preserve"> </v>
      </c>
      <c r="E118" s="5" t="str">
        <f>IFERROR(VLOOKUP($A118,'HS Info'!$A:$D,4,FALSE), IF(ISBLANK($A118), " ", "Not in HS Info"))</f>
        <v xml:space="preserve"> </v>
      </c>
      <c r="F118" s="8" t="str">
        <f>IFERROR(VLOOKUP($B$1&amp;D118, 'Class Export'!$A:$X, 21,FALSE), IF(ISBLANK($A118), " ", "Not Registered"  ))</f>
        <v xml:space="preserve"> </v>
      </c>
      <c r="H118" s="5" t="str">
        <f>IFERROR(VLOOKUP($B$1&amp;D118, 'Class Export'!A:X, 2, FALSE),IF(ISBLANK(A118),"","Not Registered"))</f>
        <v/>
      </c>
    </row>
    <row r="119" spans="2:8" x14ac:dyDescent="0.2">
      <c r="B119" s="5" t="str">
        <f>IFERROR(VLOOKUP($A119,'HS Info'!$A:$D,2,FALSE),IF(ISBLANK($A119), " ", "Not in HS Info"))</f>
        <v xml:space="preserve"> </v>
      </c>
      <c r="C119" s="5" t="str">
        <f>IFERROR(VLOOKUP($A119,'HS Info'!$A:$D,3,FALSE), IF(ISBLANK($A119), " ", "Not in HS Info"))</f>
        <v xml:space="preserve"> </v>
      </c>
      <c r="D119" s="5" t="str">
        <f>IFERROR(VLOOKUP($A119,'SLCC Student'!$A:$R,8,FALSE),IF(ISBLANK($A119)," ","Not Admitted"))</f>
        <v xml:space="preserve"> </v>
      </c>
      <c r="E119" s="5" t="str">
        <f>IFERROR(VLOOKUP($A119,'HS Info'!$A:$D,4,FALSE), IF(ISBLANK($A119), " ", "Not in HS Info"))</f>
        <v xml:space="preserve"> </v>
      </c>
      <c r="F119" s="8" t="str">
        <f>IFERROR(VLOOKUP($B$1&amp;D119, 'Class Export'!$A:$X, 21,FALSE), IF(ISBLANK($A119), " ", "Not Registered"  ))</f>
        <v xml:space="preserve"> </v>
      </c>
      <c r="H119" s="5" t="str">
        <f>IFERROR(VLOOKUP($B$1&amp;D119, 'Class Export'!A:X, 2, FALSE),IF(ISBLANK(A119),"","Not Registered"))</f>
        <v/>
      </c>
    </row>
    <row r="120" spans="2:8" x14ac:dyDescent="0.2">
      <c r="B120" s="5" t="str">
        <f>IFERROR(VLOOKUP($A120,'HS Info'!$A:$D,2,FALSE),IF(ISBLANK($A120), " ", "Not in HS Info"))</f>
        <v xml:space="preserve"> </v>
      </c>
      <c r="C120" s="5" t="str">
        <f>IFERROR(VLOOKUP($A120,'HS Info'!$A:$D,3,FALSE), IF(ISBLANK($A120), " ", "Not in HS Info"))</f>
        <v xml:space="preserve"> </v>
      </c>
      <c r="D120" s="5" t="str">
        <f>IFERROR(VLOOKUP($A120,'SLCC Student'!$A:$R,8,FALSE),IF(ISBLANK($A120)," ","Not Admitted"))</f>
        <v xml:space="preserve"> </v>
      </c>
      <c r="E120" s="5" t="str">
        <f>IFERROR(VLOOKUP($A120,'HS Info'!$A:$D,4,FALSE), IF(ISBLANK($A120), " ", "Not in HS Info"))</f>
        <v xml:space="preserve"> </v>
      </c>
      <c r="F120" s="8" t="str">
        <f>IFERROR(VLOOKUP($B$1&amp;D120, 'Class Export'!$A:$X, 21,FALSE), IF(ISBLANK($A120), " ", "Not Registered"  ))</f>
        <v xml:space="preserve"> </v>
      </c>
      <c r="H120" s="5" t="str">
        <f>IFERROR(VLOOKUP($B$1&amp;D120, 'Class Export'!A:X, 2, FALSE),IF(ISBLANK(A120),"","Not Registered"))</f>
        <v/>
      </c>
    </row>
    <row r="121" spans="2:8" x14ac:dyDescent="0.2">
      <c r="B121" s="5" t="str">
        <f>IFERROR(VLOOKUP($A121,'HS Info'!$A:$D,2,FALSE),IF(ISBLANK($A121), " ", "Not in HS Info"))</f>
        <v xml:space="preserve"> </v>
      </c>
      <c r="C121" s="5" t="str">
        <f>IFERROR(VLOOKUP($A121,'HS Info'!$A:$D,3,FALSE), IF(ISBLANK($A121), " ", "Not in HS Info"))</f>
        <v xml:space="preserve"> </v>
      </c>
      <c r="D121" s="5" t="str">
        <f>IFERROR(VLOOKUP($A121,'SLCC Student'!$A:$R,8,FALSE),IF(ISBLANK($A121)," ","Not Admitted"))</f>
        <v xml:space="preserve"> </v>
      </c>
      <c r="E121" s="5" t="str">
        <f>IFERROR(VLOOKUP($A121,'HS Info'!$A:$D,4,FALSE), IF(ISBLANK($A121), " ", "Not in HS Info"))</f>
        <v xml:space="preserve"> </v>
      </c>
      <c r="F121" s="8" t="str">
        <f>IFERROR(VLOOKUP($B$1&amp;D121, 'Class Export'!$A:$X, 21,FALSE), IF(ISBLANK($A121), " ", "Not Registered"  ))</f>
        <v xml:space="preserve"> </v>
      </c>
      <c r="H121" s="5" t="str">
        <f>IFERROR(VLOOKUP($B$1&amp;D121, 'Class Export'!A:X, 2, FALSE),IF(ISBLANK(A121),"","Not Registered"))</f>
        <v/>
      </c>
    </row>
    <row r="122" spans="2:8" x14ac:dyDescent="0.2">
      <c r="B122" s="5" t="str">
        <f>IFERROR(VLOOKUP($A122,'HS Info'!$A:$D,2,FALSE),IF(ISBLANK($A122), " ", "Not in HS Info"))</f>
        <v xml:space="preserve"> </v>
      </c>
      <c r="C122" s="5" t="str">
        <f>IFERROR(VLOOKUP($A122,'HS Info'!$A:$D,3,FALSE), IF(ISBLANK($A122), " ", "Not in HS Info"))</f>
        <v xml:space="preserve"> </v>
      </c>
      <c r="D122" s="5" t="str">
        <f>IFERROR(VLOOKUP($A122,'SLCC Student'!$A:$R,8,FALSE),IF(ISBLANK($A122)," ","Not Admitted"))</f>
        <v xml:space="preserve"> </v>
      </c>
      <c r="E122" s="5" t="str">
        <f>IFERROR(VLOOKUP($A122,'HS Info'!$A:$D,4,FALSE), IF(ISBLANK($A122), " ", "Not in HS Info"))</f>
        <v xml:space="preserve"> </v>
      </c>
      <c r="F122" s="8" t="str">
        <f>IFERROR(VLOOKUP($B$1&amp;D122, 'Class Export'!$A:$X, 21,FALSE), IF(ISBLANK($A122), " ", "Not Registered"  ))</f>
        <v xml:space="preserve"> </v>
      </c>
      <c r="H122" s="5" t="str">
        <f>IFERROR(VLOOKUP($B$1&amp;D122, 'Class Export'!A:X, 2, FALSE),IF(ISBLANK(A122),"","Not Registered"))</f>
        <v/>
      </c>
    </row>
    <row r="123" spans="2:8" x14ac:dyDescent="0.2">
      <c r="B123" s="5" t="str">
        <f>IFERROR(VLOOKUP($A123,'HS Info'!$A:$D,2,FALSE),IF(ISBLANK($A123), " ", "Not in HS Info"))</f>
        <v xml:space="preserve"> </v>
      </c>
      <c r="C123" s="5" t="str">
        <f>IFERROR(VLOOKUP($A123,'HS Info'!$A:$D,3,FALSE), IF(ISBLANK($A123), " ", "Not in HS Info"))</f>
        <v xml:space="preserve"> </v>
      </c>
      <c r="D123" s="5" t="str">
        <f>IFERROR(VLOOKUP($A123,'SLCC Student'!$A:$R,8,FALSE),IF(ISBLANK($A123)," ","Not Admitted"))</f>
        <v xml:space="preserve"> </v>
      </c>
      <c r="E123" s="5" t="str">
        <f>IFERROR(VLOOKUP($A123,'HS Info'!$A:$D,4,FALSE), IF(ISBLANK($A123), " ", "Not in HS Info"))</f>
        <v xml:space="preserve"> </v>
      </c>
      <c r="F123" s="8" t="str">
        <f>IFERROR(VLOOKUP($B$1&amp;D123, 'Class Export'!$A:$X, 21,FALSE), IF(ISBLANK($A123), " ", "Not Registered"  ))</f>
        <v xml:space="preserve"> </v>
      </c>
      <c r="H123" s="5" t="str">
        <f>IFERROR(VLOOKUP($B$1&amp;D123, 'Class Export'!A:X, 2, FALSE),IF(ISBLANK(A123),"","Not Registered"))</f>
        <v/>
      </c>
    </row>
    <row r="124" spans="2:8" x14ac:dyDescent="0.2">
      <c r="B124" s="5" t="str">
        <f>IFERROR(VLOOKUP($A124,'HS Info'!$A:$D,2,FALSE),IF(ISBLANK($A124), " ", "Not in HS Info"))</f>
        <v xml:space="preserve"> </v>
      </c>
      <c r="C124" s="5" t="str">
        <f>IFERROR(VLOOKUP($A124,'HS Info'!$A:$D,3,FALSE), IF(ISBLANK($A124), " ", "Not in HS Info"))</f>
        <v xml:space="preserve"> </v>
      </c>
      <c r="D124" s="5" t="str">
        <f>IFERROR(VLOOKUP($A124,'SLCC Student'!$A:$R,8,FALSE),IF(ISBLANK($A124)," ","Not Admitted"))</f>
        <v xml:space="preserve"> </v>
      </c>
      <c r="E124" s="5" t="str">
        <f>IFERROR(VLOOKUP($A124,'HS Info'!$A:$D,4,FALSE), IF(ISBLANK($A124), " ", "Not in HS Info"))</f>
        <v xml:space="preserve"> </v>
      </c>
      <c r="F124" s="8" t="str">
        <f>IFERROR(VLOOKUP($B$1&amp;D124, 'Class Export'!$A:$X, 21,FALSE), IF(ISBLANK($A124), " ", "Not Registered"  ))</f>
        <v xml:space="preserve"> </v>
      </c>
      <c r="H124" s="5" t="str">
        <f>IFERROR(VLOOKUP($B$1&amp;D124, 'Class Export'!A:X, 2, FALSE),IF(ISBLANK(A124),"","Not Registered"))</f>
        <v/>
      </c>
    </row>
    <row r="125" spans="2:8" x14ac:dyDescent="0.2">
      <c r="B125" s="5" t="str">
        <f>IFERROR(VLOOKUP($A125,'HS Info'!$A:$D,2,FALSE),IF(ISBLANK($A125), " ", "Not in HS Info"))</f>
        <v xml:space="preserve"> </v>
      </c>
      <c r="C125" s="5" t="str">
        <f>IFERROR(VLOOKUP($A125,'HS Info'!$A:$D,3,FALSE), IF(ISBLANK($A125), " ", "Not in HS Info"))</f>
        <v xml:space="preserve"> </v>
      </c>
      <c r="D125" s="5" t="str">
        <f>IFERROR(VLOOKUP($A125,'SLCC Student'!$A:$R,8,FALSE),IF(ISBLANK($A125)," ","Not Admitted"))</f>
        <v xml:space="preserve"> </v>
      </c>
      <c r="E125" s="5" t="str">
        <f>IFERROR(VLOOKUP($A125,'HS Info'!$A:$D,4,FALSE), IF(ISBLANK($A125), " ", "Not in HS Info"))</f>
        <v xml:space="preserve"> </v>
      </c>
      <c r="F125" s="8" t="str">
        <f>IFERROR(VLOOKUP($B$1&amp;D125, 'Class Export'!$A:$X, 21,FALSE), IF(ISBLANK($A125), " ", "Not Registered"  ))</f>
        <v xml:space="preserve"> </v>
      </c>
      <c r="H125" s="5" t="str">
        <f>IFERROR(VLOOKUP($B$1&amp;D125, 'Class Export'!A:X, 2, FALSE),IF(ISBLANK(A125),"","Not Registered"))</f>
        <v/>
      </c>
    </row>
    <row r="126" spans="2:8" x14ac:dyDescent="0.2">
      <c r="B126" s="5" t="str">
        <f>IFERROR(VLOOKUP($A126,'HS Info'!$A:$D,2,FALSE),IF(ISBLANK($A126), " ", "Not in HS Info"))</f>
        <v xml:space="preserve"> </v>
      </c>
      <c r="C126" s="5" t="str">
        <f>IFERROR(VLOOKUP($A126,'HS Info'!$A:$D,3,FALSE), IF(ISBLANK($A126), " ", "Not in HS Info"))</f>
        <v xml:space="preserve"> </v>
      </c>
      <c r="D126" s="5" t="str">
        <f>IFERROR(VLOOKUP($A126,'SLCC Student'!$A:$R,8,FALSE),IF(ISBLANK($A126)," ","Not Admitted"))</f>
        <v xml:space="preserve"> </v>
      </c>
      <c r="E126" s="5" t="str">
        <f>IFERROR(VLOOKUP($A126,'HS Info'!$A:$D,4,FALSE), IF(ISBLANK($A126), " ", "Not in HS Info"))</f>
        <v xml:space="preserve"> </v>
      </c>
      <c r="F126" s="8" t="str">
        <f>IFERROR(VLOOKUP($B$1&amp;D126, 'Class Export'!$A:$X, 21,FALSE), IF(ISBLANK($A126), " ", "Not Registered"  ))</f>
        <v xml:space="preserve"> </v>
      </c>
      <c r="H126" s="5" t="str">
        <f>IFERROR(VLOOKUP($B$1&amp;D126, 'Class Export'!A:X, 2, FALSE),IF(ISBLANK(A126),"","Not Registered"))</f>
        <v/>
      </c>
    </row>
    <row r="127" spans="2:8" x14ac:dyDescent="0.2">
      <c r="B127" s="5" t="str">
        <f>IFERROR(VLOOKUP($A127,'HS Info'!$A:$D,2,FALSE),IF(ISBLANK($A127), " ", "Not in HS Info"))</f>
        <v xml:space="preserve"> </v>
      </c>
      <c r="C127" s="5" t="str">
        <f>IFERROR(VLOOKUP($A127,'HS Info'!$A:$D,3,FALSE), IF(ISBLANK($A127), " ", "Not in HS Info"))</f>
        <v xml:space="preserve"> </v>
      </c>
      <c r="D127" s="5" t="str">
        <f>IFERROR(VLOOKUP($A127,'SLCC Student'!$A:$R,8,FALSE),IF(ISBLANK($A127)," ","Not Admitted"))</f>
        <v xml:space="preserve"> </v>
      </c>
      <c r="E127" s="5" t="str">
        <f>IFERROR(VLOOKUP($A127,'HS Info'!$A:$D,4,FALSE), IF(ISBLANK($A127), " ", "Not in HS Info"))</f>
        <v xml:space="preserve"> </v>
      </c>
      <c r="F127" s="8" t="str">
        <f>IFERROR(VLOOKUP($B$1&amp;D127, 'Class Export'!$A:$X, 21,FALSE), IF(ISBLANK($A127), " ", "Not Registered"  ))</f>
        <v xml:space="preserve"> </v>
      </c>
      <c r="H127" s="5" t="str">
        <f>IFERROR(VLOOKUP($B$1&amp;D127, 'Class Export'!A:X, 2, FALSE),IF(ISBLANK(A127),"","Not Registered"))</f>
        <v/>
      </c>
    </row>
    <row r="128" spans="2:8" x14ac:dyDescent="0.2">
      <c r="B128" s="5" t="str">
        <f>IFERROR(VLOOKUP($A128,'HS Info'!$A:$D,2,FALSE),IF(ISBLANK($A128), " ", "Not in HS Info"))</f>
        <v xml:space="preserve"> </v>
      </c>
      <c r="C128" s="5" t="str">
        <f>IFERROR(VLOOKUP($A128,'HS Info'!$A:$D,3,FALSE), IF(ISBLANK($A128), " ", "Not in HS Info"))</f>
        <v xml:space="preserve"> </v>
      </c>
      <c r="D128" s="5" t="str">
        <f>IFERROR(VLOOKUP($A128,'SLCC Student'!$A:$R,8,FALSE),IF(ISBLANK($A128)," ","Not Admitted"))</f>
        <v xml:space="preserve"> </v>
      </c>
      <c r="E128" s="5" t="str">
        <f>IFERROR(VLOOKUP($A128,'HS Info'!$A:$D,4,FALSE), IF(ISBLANK($A128), " ", "Not in HS Info"))</f>
        <v xml:space="preserve"> </v>
      </c>
      <c r="F128" s="8" t="str">
        <f>IFERROR(VLOOKUP($B$1&amp;D128, 'Class Export'!$A:$X, 21,FALSE), IF(ISBLANK($A128), " ", "Not Registered"  ))</f>
        <v xml:space="preserve"> </v>
      </c>
      <c r="H128" s="5" t="str">
        <f>IFERROR(VLOOKUP($B$1&amp;D128, 'Class Export'!A:X, 2, FALSE),IF(ISBLANK(A128),"","Not Registered"))</f>
        <v/>
      </c>
    </row>
    <row r="129" spans="2:8" x14ac:dyDescent="0.2">
      <c r="B129" s="5" t="str">
        <f>IFERROR(VLOOKUP($A129,'HS Info'!$A:$D,2,FALSE),IF(ISBLANK($A129), " ", "Not in HS Info"))</f>
        <v xml:space="preserve"> </v>
      </c>
      <c r="C129" s="5" t="str">
        <f>IFERROR(VLOOKUP($A129,'HS Info'!$A:$D,3,FALSE), IF(ISBLANK($A129), " ", "Not in HS Info"))</f>
        <v xml:space="preserve"> </v>
      </c>
      <c r="D129" s="5" t="str">
        <f>IFERROR(VLOOKUP($A129,'SLCC Student'!$A:$R,8,FALSE),IF(ISBLANK($A129)," ","Not Admitted"))</f>
        <v xml:space="preserve"> </v>
      </c>
      <c r="E129" s="5" t="str">
        <f>IFERROR(VLOOKUP($A129,'HS Info'!$A:$D,4,FALSE), IF(ISBLANK($A129), " ", "Not in HS Info"))</f>
        <v xml:space="preserve"> </v>
      </c>
      <c r="F129" s="8" t="str">
        <f>IFERROR(VLOOKUP($B$1&amp;D129, 'Class Export'!$A:$X, 21,FALSE), IF(ISBLANK($A129), " ", "Not Registered"  ))</f>
        <v xml:space="preserve"> </v>
      </c>
      <c r="H129" s="5" t="str">
        <f>IFERROR(VLOOKUP($B$1&amp;D129, 'Class Export'!A:X, 2, FALSE),IF(ISBLANK(A129),"","Not Registered"))</f>
        <v/>
      </c>
    </row>
    <row r="130" spans="2:8" x14ac:dyDescent="0.2">
      <c r="B130" s="5" t="str">
        <f>IFERROR(VLOOKUP($A130,'HS Info'!$A:$D,2,FALSE),IF(ISBLANK($A130), " ", "Not in HS Info"))</f>
        <v xml:space="preserve"> </v>
      </c>
      <c r="C130" s="5" t="str">
        <f>IFERROR(VLOOKUP($A130,'HS Info'!$A:$D,3,FALSE), IF(ISBLANK($A130), " ", "Not in HS Info"))</f>
        <v xml:space="preserve"> </v>
      </c>
      <c r="D130" s="5" t="str">
        <f>IFERROR(VLOOKUP($A130,'SLCC Student'!$A:$R,8,FALSE),IF(ISBLANK($A130)," ","Not Admitted"))</f>
        <v xml:space="preserve"> </v>
      </c>
      <c r="E130" s="5" t="str">
        <f>IFERROR(VLOOKUP($A130,'HS Info'!$A:$D,4,FALSE), IF(ISBLANK($A130), " ", "Not in HS Info"))</f>
        <v xml:space="preserve"> </v>
      </c>
      <c r="F130" s="8" t="str">
        <f>IFERROR(VLOOKUP($B$1&amp;D130, 'Class Export'!$A:$X, 21,FALSE), IF(ISBLANK($A130), " ", "Not Registered"  ))</f>
        <v xml:space="preserve"> </v>
      </c>
      <c r="H130" s="5" t="str">
        <f>IFERROR(VLOOKUP($B$1&amp;D130, 'Class Export'!A:X, 2, FALSE),IF(ISBLANK(A130),"","Not Registered"))</f>
        <v/>
      </c>
    </row>
    <row r="131" spans="2:8" x14ac:dyDescent="0.2">
      <c r="B131" s="5" t="str">
        <f>IFERROR(VLOOKUP($A131,'HS Info'!$A:$D,2,FALSE),IF(ISBLANK($A131), " ", "Not in HS Info"))</f>
        <v xml:space="preserve"> </v>
      </c>
      <c r="C131" s="5" t="str">
        <f>IFERROR(VLOOKUP($A131,'HS Info'!$A:$D,3,FALSE), IF(ISBLANK($A131), " ", "Not in HS Info"))</f>
        <v xml:space="preserve"> </v>
      </c>
      <c r="D131" s="5" t="str">
        <f>IFERROR(VLOOKUP($A131,'SLCC Student'!$A:$R,8,FALSE),IF(ISBLANK($A131)," ","Not Admitted"))</f>
        <v xml:space="preserve"> </v>
      </c>
      <c r="E131" s="5" t="str">
        <f>IFERROR(VLOOKUP($A131,'HS Info'!$A:$D,4,FALSE), IF(ISBLANK($A131), " ", "Not in HS Info"))</f>
        <v xml:space="preserve"> </v>
      </c>
      <c r="F131" s="8" t="str">
        <f>IFERROR(VLOOKUP($B$1&amp;D131, 'Class Export'!$A:$X, 21,FALSE), IF(ISBLANK($A131), " ", "Not Registered"  ))</f>
        <v xml:space="preserve"> </v>
      </c>
      <c r="H131" s="5" t="str">
        <f>IFERROR(VLOOKUP($B$1&amp;D131, 'Class Export'!A:X, 2, FALSE),IF(ISBLANK(A131),"","Not Registered"))</f>
        <v/>
      </c>
    </row>
    <row r="132" spans="2:8" x14ac:dyDescent="0.2">
      <c r="B132" s="5" t="str">
        <f>IFERROR(VLOOKUP($A132,'HS Info'!$A:$D,2,FALSE),IF(ISBLANK($A132), " ", "Not in HS Info"))</f>
        <v xml:space="preserve"> </v>
      </c>
      <c r="C132" s="5" t="str">
        <f>IFERROR(VLOOKUP($A132,'HS Info'!$A:$D,3,FALSE), IF(ISBLANK($A132), " ", "Not in HS Info"))</f>
        <v xml:space="preserve"> </v>
      </c>
      <c r="D132" s="5" t="str">
        <f>IFERROR(VLOOKUP($A132,'SLCC Student'!$A:$R,8,FALSE),IF(ISBLANK($A132)," ","Not Admitted"))</f>
        <v xml:space="preserve"> </v>
      </c>
      <c r="E132" s="5" t="str">
        <f>IFERROR(VLOOKUP($A132,'HS Info'!$A:$D,4,FALSE), IF(ISBLANK($A132), " ", "Not in HS Info"))</f>
        <v xml:space="preserve"> </v>
      </c>
      <c r="F132" s="8" t="str">
        <f>IFERROR(VLOOKUP($B$1&amp;D132, 'Class Export'!$A:$X, 21,FALSE), IF(ISBLANK($A132), " ", "Not Registered"  ))</f>
        <v xml:space="preserve"> </v>
      </c>
      <c r="H132" s="5" t="str">
        <f>IFERROR(VLOOKUP($B$1&amp;D132, 'Class Export'!A:X, 2, FALSE),IF(ISBLANK(A132),"","Not Registered"))</f>
        <v/>
      </c>
    </row>
    <row r="133" spans="2:8" x14ac:dyDescent="0.2">
      <c r="B133" s="5" t="str">
        <f>IFERROR(VLOOKUP($A133,'HS Info'!$A:$D,2,FALSE),IF(ISBLANK($A133), " ", "Not in HS Info"))</f>
        <v xml:space="preserve"> </v>
      </c>
      <c r="C133" s="5" t="str">
        <f>IFERROR(VLOOKUP($A133,'HS Info'!$A:$D,3,FALSE), IF(ISBLANK($A133), " ", "Not in HS Info"))</f>
        <v xml:space="preserve"> </v>
      </c>
      <c r="D133" s="5" t="str">
        <f>IFERROR(VLOOKUP($A133,'SLCC Student'!$A:$R,8,FALSE),IF(ISBLANK($A133)," ","Not Admitted"))</f>
        <v xml:space="preserve"> </v>
      </c>
      <c r="E133" s="5" t="str">
        <f>IFERROR(VLOOKUP($A133,'HS Info'!$A:$D,4,FALSE), IF(ISBLANK($A133), " ", "Not in HS Info"))</f>
        <v xml:space="preserve"> </v>
      </c>
      <c r="F133" s="8" t="str">
        <f>IFERROR(VLOOKUP($B$1&amp;D133, 'Class Export'!$A:$X, 21,FALSE), IF(ISBLANK($A133), " ", "Not Registered"  ))</f>
        <v xml:space="preserve"> </v>
      </c>
      <c r="H133" s="5" t="str">
        <f>IFERROR(VLOOKUP($B$1&amp;D133, 'Class Export'!A:X, 2, FALSE),IF(ISBLANK(A133),"","Not Registered"))</f>
        <v/>
      </c>
    </row>
    <row r="134" spans="2:8" x14ac:dyDescent="0.2">
      <c r="B134" s="5" t="str">
        <f>IFERROR(VLOOKUP($A134,'HS Info'!$A:$D,2,FALSE),IF(ISBLANK($A134), " ", "Not in HS Info"))</f>
        <v xml:space="preserve"> </v>
      </c>
      <c r="C134" s="5" t="str">
        <f>IFERROR(VLOOKUP($A134,'HS Info'!$A:$D,3,FALSE), IF(ISBLANK($A134), " ", "Not in HS Info"))</f>
        <v xml:space="preserve"> </v>
      </c>
      <c r="D134" s="5" t="str">
        <f>IFERROR(VLOOKUP($A134,'SLCC Student'!$A:$R,8,FALSE),IF(ISBLANK($A134)," ","Not Admitted"))</f>
        <v xml:space="preserve"> </v>
      </c>
      <c r="E134" s="5" t="str">
        <f>IFERROR(VLOOKUP($A134,'HS Info'!$A:$D,4,FALSE), IF(ISBLANK($A134), " ", "Not in HS Info"))</f>
        <v xml:space="preserve"> </v>
      </c>
      <c r="F134" s="8" t="str">
        <f>IFERROR(VLOOKUP($B$1&amp;D134, 'Class Export'!$A:$X, 21,FALSE), IF(ISBLANK($A134), " ", "Not Registered"  ))</f>
        <v xml:space="preserve"> </v>
      </c>
      <c r="H134" s="5" t="str">
        <f>IFERROR(VLOOKUP($B$1&amp;D134, 'Class Export'!A:X, 2, FALSE),IF(ISBLANK(A134),"","Not Registered"))</f>
        <v/>
      </c>
    </row>
    <row r="135" spans="2:8" x14ac:dyDescent="0.2">
      <c r="B135" s="5" t="str">
        <f>IFERROR(VLOOKUP($A135,'HS Info'!$A:$D,2,FALSE),IF(ISBLANK($A135), " ", "Not in HS Info"))</f>
        <v xml:space="preserve"> </v>
      </c>
      <c r="C135" s="5" t="str">
        <f>IFERROR(VLOOKUP($A135,'HS Info'!$A:$D,3,FALSE), IF(ISBLANK($A135), " ", "Not in HS Info"))</f>
        <v xml:space="preserve"> </v>
      </c>
      <c r="D135" s="5" t="str">
        <f>IFERROR(VLOOKUP($A135,'SLCC Student'!$A:$R,8,FALSE),IF(ISBLANK($A135)," ","Not Admitted"))</f>
        <v xml:space="preserve"> </v>
      </c>
      <c r="E135" s="5" t="str">
        <f>IFERROR(VLOOKUP($A135,'HS Info'!$A:$D,4,FALSE), IF(ISBLANK($A135), " ", "Not in HS Info"))</f>
        <v xml:space="preserve"> </v>
      </c>
      <c r="F135" s="8" t="str">
        <f>IFERROR(VLOOKUP($B$1&amp;D135, 'Class Export'!$A:$X, 21,FALSE), IF(ISBLANK($A135), " ", "Not Registered"  ))</f>
        <v xml:space="preserve"> </v>
      </c>
      <c r="H135" s="5" t="str">
        <f>IFERROR(VLOOKUP($B$1&amp;D135, 'Class Export'!A:X, 2, FALSE),IF(ISBLANK(A135),"","Not Registered"))</f>
        <v/>
      </c>
    </row>
    <row r="136" spans="2:8" x14ac:dyDescent="0.2">
      <c r="B136" s="5" t="str">
        <f>IFERROR(VLOOKUP($A136,'HS Info'!$A:$D,2,FALSE),IF(ISBLANK($A136), " ", "Not in HS Info"))</f>
        <v xml:space="preserve"> </v>
      </c>
      <c r="C136" s="5" t="str">
        <f>IFERROR(VLOOKUP($A136,'HS Info'!$A:$D,3,FALSE), IF(ISBLANK($A136), " ", "Not in HS Info"))</f>
        <v xml:space="preserve"> </v>
      </c>
      <c r="D136" s="5" t="str">
        <f>IFERROR(VLOOKUP($A136,'SLCC Student'!$A:$R,8,FALSE),IF(ISBLANK($A136)," ","Not Admitted"))</f>
        <v xml:space="preserve"> </v>
      </c>
      <c r="E136" s="5" t="str">
        <f>IFERROR(VLOOKUP($A136,'HS Info'!$A:$D,4,FALSE), IF(ISBLANK($A136), " ", "Not in HS Info"))</f>
        <v xml:space="preserve"> </v>
      </c>
      <c r="F136" s="8" t="str">
        <f>IFERROR(VLOOKUP($B$1&amp;D136, 'Class Export'!$A:$X, 21,FALSE), IF(ISBLANK($A136), " ", "Not Registered"  ))</f>
        <v xml:space="preserve"> </v>
      </c>
      <c r="H136" s="5" t="str">
        <f>IFERROR(VLOOKUP($B$1&amp;D136, 'Class Export'!A:X, 2, FALSE),IF(ISBLANK(A136),"","Not Registered"))</f>
        <v/>
      </c>
    </row>
    <row r="137" spans="2:8" x14ac:dyDescent="0.2">
      <c r="B137" s="5" t="str">
        <f>IFERROR(VLOOKUP($A137,'HS Info'!$A:$D,2,FALSE),IF(ISBLANK($A137), " ", "Not in HS Info"))</f>
        <v xml:space="preserve"> </v>
      </c>
      <c r="C137" s="5" t="str">
        <f>IFERROR(VLOOKUP($A137,'HS Info'!$A:$D,3,FALSE), IF(ISBLANK($A137), " ", "Not in HS Info"))</f>
        <v xml:space="preserve"> </v>
      </c>
      <c r="D137" s="5" t="str">
        <f>IFERROR(VLOOKUP($A137,'SLCC Student'!$A:$R,8,FALSE),IF(ISBLANK($A137)," ","Not Admitted"))</f>
        <v xml:space="preserve"> </v>
      </c>
      <c r="E137" s="5" t="str">
        <f>IFERROR(VLOOKUP($A137,'HS Info'!$A:$D,4,FALSE), IF(ISBLANK($A137), " ", "Not in HS Info"))</f>
        <v xml:space="preserve"> </v>
      </c>
      <c r="F137" s="8" t="str">
        <f>IFERROR(VLOOKUP($B$1&amp;D137, 'Class Export'!$A:$X, 21,FALSE), IF(ISBLANK($A137), " ", "Not Registered"  ))</f>
        <v xml:space="preserve"> </v>
      </c>
      <c r="H137" s="5" t="str">
        <f>IFERROR(VLOOKUP($B$1&amp;D137, 'Class Export'!A:X, 2, FALSE),IF(ISBLANK(A137),"","Not Registered"))</f>
        <v/>
      </c>
    </row>
    <row r="138" spans="2:8" x14ac:dyDescent="0.2">
      <c r="B138" s="5" t="str">
        <f>IFERROR(VLOOKUP($A138,'HS Info'!$A:$D,2,FALSE),IF(ISBLANK($A138), " ", "Not in HS Info"))</f>
        <v xml:space="preserve"> </v>
      </c>
      <c r="C138" s="5" t="str">
        <f>IFERROR(VLOOKUP($A138,'HS Info'!$A:$D,3,FALSE), IF(ISBLANK($A138), " ", "Not in HS Info"))</f>
        <v xml:space="preserve"> </v>
      </c>
      <c r="D138" s="5" t="str">
        <f>IFERROR(VLOOKUP($A138,'SLCC Student'!$A:$R,8,FALSE),IF(ISBLANK($A138)," ","Not Admitted"))</f>
        <v xml:space="preserve"> </v>
      </c>
      <c r="E138" s="5" t="str">
        <f>IFERROR(VLOOKUP($A138,'HS Info'!$A:$D,4,FALSE), IF(ISBLANK($A138), " ", "Not in HS Info"))</f>
        <v xml:space="preserve"> </v>
      </c>
      <c r="F138" s="8" t="str">
        <f>IFERROR(VLOOKUP($B$1&amp;D138, 'Class Export'!$A:$X, 21,FALSE), IF(ISBLANK($A138), " ", "Not Registered"  ))</f>
        <v xml:space="preserve"> </v>
      </c>
      <c r="H138" s="5" t="str">
        <f>IFERROR(VLOOKUP($B$1&amp;D138, 'Class Export'!A:X, 2, FALSE),IF(ISBLANK(A138),"","Not Registered"))</f>
        <v/>
      </c>
    </row>
    <row r="139" spans="2:8" x14ac:dyDescent="0.2">
      <c r="B139" s="5" t="str">
        <f>IFERROR(VLOOKUP($A139,'HS Info'!$A:$D,2,FALSE),IF(ISBLANK($A139), " ", "Not in HS Info"))</f>
        <v xml:space="preserve"> </v>
      </c>
      <c r="C139" s="5" t="str">
        <f>IFERROR(VLOOKUP($A139,'HS Info'!$A:$D,3,FALSE), IF(ISBLANK($A139), " ", "Not in HS Info"))</f>
        <v xml:space="preserve"> </v>
      </c>
      <c r="D139" s="5" t="str">
        <f>IFERROR(VLOOKUP($A139,'SLCC Student'!$A:$R,8,FALSE),IF(ISBLANK($A139)," ","Not Admitted"))</f>
        <v xml:space="preserve"> </v>
      </c>
      <c r="E139" s="5" t="str">
        <f>IFERROR(VLOOKUP($A139,'HS Info'!$A:$D,4,FALSE), IF(ISBLANK($A139), " ", "Not in HS Info"))</f>
        <v xml:space="preserve"> </v>
      </c>
      <c r="F139" s="8" t="str">
        <f>IFERROR(VLOOKUP($B$1&amp;D139, 'Class Export'!$A:$X, 21,FALSE), IF(ISBLANK($A139), " ", "Not Registered"  ))</f>
        <v xml:space="preserve"> </v>
      </c>
      <c r="H139" s="5" t="str">
        <f>IFERROR(VLOOKUP($B$1&amp;D139, 'Class Export'!A:X, 2, FALSE),IF(ISBLANK(A139),"","Not Registered"))</f>
        <v/>
      </c>
    </row>
    <row r="140" spans="2:8" x14ac:dyDescent="0.2">
      <c r="B140" s="5" t="str">
        <f>IFERROR(VLOOKUP($A140,'HS Info'!$A:$D,2,FALSE),IF(ISBLANK($A140), " ", "Not in HS Info"))</f>
        <v xml:space="preserve"> </v>
      </c>
      <c r="C140" s="5" t="str">
        <f>IFERROR(VLOOKUP($A140,'HS Info'!$A:$D,3,FALSE), IF(ISBLANK($A140), " ", "Not in HS Info"))</f>
        <v xml:space="preserve"> </v>
      </c>
      <c r="D140" s="5" t="str">
        <f>IFERROR(VLOOKUP($A140,'SLCC Student'!$A:$R,8,FALSE),IF(ISBLANK($A140)," ","Not Admitted"))</f>
        <v xml:space="preserve"> </v>
      </c>
      <c r="E140" s="5" t="str">
        <f>IFERROR(VLOOKUP($A140,'HS Info'!$A:$D,4,FALSE), IF(ISBLANK($A140), " ", "Not in HS Info"))</f>
        <v xml:space="preserve"> </v>
      </c>
      <c r="F140" s="8" t="str">
        <f>IFERROR(VLOOKUP($B$1&amp;D140, 'Class Export'!$A:$X, 21,FALSE), IF(ISBLANK($A140), " ", "Not Registered"  ))</f>
        <v xml:space="preserve"> </v>
      </c>
      <c r="H140" s="5" t="str">
        <f>IFERROR(VLOOKUP($B$1&amp;D140, 'Class Export'!A:X, 2, FALSE),IF(ISBLANK(A140),"","Not Registered"))</f>
        <v/>
      </c>
    </row>
    <row r="141" spans="2:8" x14ac:dyDescent="0.2">
      <c r="B141" s="5" t="str">
        <f>IFERROR(VLOOKUP($A141,'HS Info'!$A:$D,2,FALSE),IF(ISBLANK($A141), " ", "Not in HS Info"))</f>
        <v xml:space="preserve"> </v>
      </c>
      <c r="C141" s="5" t="str">
        <f>IFERROR(VLOOKUP($A141,'HS Info'!$A:$D,3,FALSE), IF(ISBLANK($A141), " ", "Not in HS Info"))</f>
        <v xml:space="preserve"> </v>
      </c>
      <c r="D141" s="5" t="str">
        <f>IFERROR(VLOOKUP($A141,'SLCC Student'!$A:$R,8,FALSE),IF(ISBLANK($A141)," ","Not Admitted"))</f>
        <v xml:space="preserve"> </v>
      </c>
      <c r="E141" s="5" t="str">
        <f>IFERROR(VLOOKUP($A141,'HS Info'!$A:$D,4,FALSE), IF(ISBLANK($A141), " ", "Not in HS Info"))</f>
        <v xml:space="preserve"> </v>
      </c>
      <c r="F141" s="8" t="str">
        <f>IFERROR(VLOOKUP($B$1&amp;D141, 'Class Export'!$A:$X, 21,FALSE), IF(ISBLANK($A141), " ", "Not Registered"  ))</f>
        <v xml:space="preserve"> </v>
      </c>
      <c r="H141" s="5" t="str">
        <f>IFERROR(VLOOKUP($B$1&amp;D141, 'Class Export'!A:X, 2, FALSE),IF(ISBLANK(A141),"","Not Registered"))</f>
        <v/>
      </c>
    </row>
    <row r="142" spans="2:8" x14ac:dyDescent="0.2">
      <c r="B142" s="5" t="str">
        <f>IFERROR(VLOOKUP($A142,'HS Info'!$A:$D,2,FALSE),IF(ISBLANK($A142), " ", "Not in HS Info"))</f>
        <v xml:space="preserve"> </v>
      </c>
      <c r="C142" s="5" t="str">
        <f>IFERROR(VLOOKUP($A142,'HS Info'!$A:$D,3,FALSE), IF(ISBLANK($A142), " ", "Not in HS Info"))</f>
        <v xml:space="preserve"> </v>
      </c>
      <c r="D142" s="5" t="str">
        <f>IFERROR(VLOOKUP($A142,'SLCC Student'!$A:$R,8,FALSE),IF(ISBLANK($A142)," ","Not Admitted"))</f>
        <v xml:space="preserve"> </v>
      </c>
      <c r="E142" s="5" t="str">
        <f>IFERROR(VLOOKUP($A142,'HS Info'!$A:$D,4,FALSE), IF(ISBLANK($A142), " ", "Not in HS Info"))</f>
        <v xml:space="preserve"> </v>
      </c>
      <c r="F142" s="8" t="str">
        <f>IFERROR(VLOOKUP($B$1&amp;D142, 'Class Export'!$A:$X, 21,FALSE), IF(ISBLANK($A142), " ", "Not Registered"  ))</f>
        <v xml:space="preserve"> </v>
      </c>
      <c r="H142" s="5" t="str">
        <f>IFERROR(VLOOKUP($B$1&amp;D142, 'Class Export'!A:X, 2, FALSE),IF(ISBLANK(A142),"","Not Registered"))</f>
        <v/>
      </c>
    </row>
    <row r="143" spans="2:8" x14ac:dyDescent="0.2">
      <c r="B143" s="5" t="str">
        <f>IFERROR(VLOOKUP($A143,'HS Info'!$A:$D,2,FALSE),IF(ISBLANK($A143), " ", "Not in HS Info"))</f>
        <v xml:space="preserve"> </v>
      </c>
      <c r="C143" s="5" t="str">
        <f>IFERROR(VLOOKUP($A143,'HS Info'!$A:$D,3,FALSE), IF(ISBLANK($A143), " ", "Not in HS Info"))</f>
        <v xml:space="preserve"> </v>
      </c>
      <c r="D143" s="5" t="str">
        <f>IFERROR(VLOOKUP($A143,'SLCC Student'!$A:$R,8,FALSE),IF(ISBLANK($A143)," ","Not Admitted"))</f>
        <v xml:space="preserve"> </v>
      </c>
      <c r="E143" s="5" t="str">
        <f>IFERROR(VLOOKUP($A143,'HS Info'!$A:$D,4,FALSE), IF(ISBLANK($A143), " ", "Not in HS Info"))</f>
        <v xml:space="preserve"> </v>
      </c>
      <c r="F143" s="8" t="str">
        <f>IFERROR(VLOOKUP($B$1&amp;D143, 'Class Export'!$A:$X, 21,FALSE), IF(ISBLANK($A143), " ", "Not Registered"  ))</f>
        <v xml:space="preserve"> </v>
      </c>
      <c r="H143" s="5" t="str">
        <f>IFERROR(VLOOKUP($B$1&amp;D143, 'Class Export'!A:X, 2, FALSE),IF(ISBLANK(A143),"","Not Registered"))</f>
        <v/>
      </c>
    </row>
    <row r="144" spans="2:8" x14ac:dyDescent="0.2">
      <c r="B144" s="5" t="str">
        <f>IFERROR(VLOOKUP($A144,'HS Info'!$A:$D,2,FALSE),IF(ISBLANK($A144), " ", "Not in HS Info"))</f>
        <v xml:space="preserve"> </v>
      </c>
      <c r="C144" s="5" t="str">
        <f>IFERROR(VLOOKUP($A144,'HS Info'!$A:$D,3,FALSE), IF(ISBLANK($A144), " ", "Not in HS Info"))</f>
        <v xml:space="preserve"> </v>
      </c>
      <c r="D144" s="5" t="str">
        <f>IFERROR(VLOOKUP($A144,'SLCC Student'!$A:$R,8,FALSE),IF(ISBLANK($A144)," ","Not Admitted"))</f>
        <v xml:space="preserve"> </v>
      </c>
      <c r="E144" s="5" t="str">
        <f>IFERROR(VLOOKUP($A144,'HS Info'!$A:$D,4,FALSE), IF(ISBLANK($A144), " ", "Not in HS Info"))</f>
        <v xml:space="preserve"> </v>
      </c>
      <c r="F144" s="8" t="str">
        <f>IFERROR(VLOOKUP($B$1&amp;D144, 'Class Export'!$A:$X, 21,FALSE), IF(ISBLANK($A144), " ", "Not Registered"  ))</f>
        <v xml:space="preserve"> </v>
      </c>
      <c r="H144" s="5" t="str">
        <f>IFERROR(VLOOKUP($B$1&amp;D144, 'Class Export'!A:X, 2, FALSE),IF(ISBLANK(A144),"","Not Registered"))</f>
        <v/>
      </c>
    </row>
    <row r="145" spans="2:8" x14ac:dyDescent="0.2">
      <c r="B145" s="5" t="str">
        <f>IFERROR(VLOOKUP($A145,'HS Info'!$A:$D,2,FALSE),IF(ISBLANK($A145), " ", "Not in HS Info"))</f>
        <v xml:space="preserve"> </v>
      </c>
      <c r="C145" s="5" t="str">
        <f>IFERROR(VLOOKUP($A145,'HS Info'!$A:$D,3,FALSE), IF(ISBLANK($A145), " ", "Not in HS Info"))</f>
        <v xml:space="preserve"> </v>
      </c>
      <c r="D145" s="5" t="str">
        <f>IFERROR(VLOOKUP($A145,'SLCC Student'!$A:$R,8,FALSE),IF(ISBLANK($A145)," ","Not Admitted"))</f>
        <v xml:space="preserve"> </v>
      </c>
      <c r="E145" s="5" t="str">
        <f>IFERROR(VLOOKUP($A145,'HS Info'!$A:$D,4,FALSE), IF(ISBLANK($A145), " ", "Not in HS Info"))</f>
        <v xml:space="preserve"> </v>
      </c>
      <c r="F145" s="8" t="str">
        <f>IFERROR(VLOOKUP($B$1&amp;D145, 'Class Export'!$A:$X, 21,FALSE), IF(ISBLANK($A145), " ", "Not Registered"  ))</f>
        <v xml:space="preserve"> </v>
      </c>
      <c r="H145" s="5" t="str">
        <f>IFERROR(VLOOKUP($B$1&amp;D145, 'Class Export'!A:X, 2, FALSE),IF(ISBLANK(A145),"","Not Registered"))</f>
        <v/>
      </c>
    </row>
    <row r="146" spans="2:8" x14ac:dyDescent="0.2">
      <c r="B146" s="5" t="str">
        <f>IFERROR(VLOOKUP($A146,'HS Info'!$A:$D,2,FALSE),IF(ISBLANK($A146), " ", "Not in HS Info"))</f>
        <v xml:space="preserve"> </v>
      </c>
      <c r="C146" s="5" t="str">
        <f>IFERROR(VLOOKUP($A146,'HS Info'!$A:$D,3,FALSE), IF(ISBLANK($A146), " ", "Not in HS Info"))</f>
        <v xml:space="preserve"> </v>
      </c>
      <c r="D146" s="5" t="str">
        <f>IFERROR(VLOOKUP($A146,'SLCC Student'!$A:$R,8,FALSE),IF(ISBLANK($A146)," ","Not Admitted"))</f>
        <v xml:space="preserve"> </v>
      </c>
      <c r="E146" s="5" t="str">
        <f>IFERROR(VLOOKUP($A146,'HS Info'!$A:$D,4,FALSE), IF(ISBLANK($A146), " ", "Not in HS Info"))</f>
        <v xml:space="preserve"> </v>
      </c>
      <c r="F146" s="8" t="str">
        <f>IFERROR(VLOOKUP($B$1&amp;D146, 'Class Export'!$A:$X, 21,FALSE), IF(ISBLANK($A146), " ", "Not Registered"  ))</f>
        <v xml:space="preserve"> </v>
      </c>
      <c r="H146" s="5" t="str">
        <f>IFERROR(VLOOKUP($B$1&amp;D146, 'Class Export'!A:X, 2, FALSE),IF(ISBLANK(A146),"","Not Registered"))</f>
        <v/>
      </c>
    </row>
    <row r="147" spans="2:8" x14ac:dyDescent="0.2">
      <c r="B147" s="5" t="str">
        <f>IFERROR(VLOOKUP($A147,'HS Info'!$A:$D,2,FALSE),IF(ISBLANK($A147), " ", "Not in HS Info"))</f>
        <v xml:space="preserve"> </v>
      </c>
      <c r="C147" s="5" t="str">
        <f>IFERROR(VLOOKUP($A147,'HS Info'!$A:$D,3,FALSE), IF(ISBLANK($A147), " ", "Not in HS Info"))</f>
        <v xml:space="preserve"> </v>
      </c>
      <c r="D147" s="5" t="str">
        <f>IFERROR(VLOOKUP($A147,'SLCC Student'!$A:$R,8,FALSE),IF(ISBLANK($A147)," ","Not Admitted"))</f>
        <v xml:space="preserve"> </v>
      </c>
      <c r="E147" s="5" t="str">
        <f>IFERROR(VLOOKUP($A147,'HS Info'!$A:$D,4,FALSE), IF(ISBLANK($A147), " ", "Not in HS Info"))</f>
        <v xml:space="preserve"> </v>
      </c>
      <c r="F147" s="8" t="str">
        <f>IFERROR(VLOOKUP($B$1&amp;D147, 'Class Export'!$A:$X, 21,FALSE), IF(ISBLANK($A147), " ", "Not Registered"  ))</f>
        <v xml:space="preserve"> </v>
      </c>
      <c r="H147" s="5" t="str">
        <f>IFERROR(VLOOKUP($B$1&amp;D147, 'Class Export'!A:X, 2, FALSE),IF(ISBLANK(A147),"","Not Registered"))</f>
        <v/>
      </c>
    </row>
    <row r="148" spans="2:8" x14ac:dyDescent="0.2">
      <c r="B148" s="5" t="str">
        <f>IFERROR(VLOOKUP($A148,'HS Info'!$A:$D,2,FALSE),IF(ISBLANK($A148), " ", "Not in HS Info"))</f>
        <v xml:space="preserve"> </v>
      </c>
      <c r="C148" s="5" t="str">
        <f>IFERROR(VLOOKUP($A148,'HS Info'!$A:$D,3,FALSE), IF(ISBLANK($A148), " ", "Not in HS Info"))</f>
        <v xml:space="preserve"> </v>
      </c>
      <c r="D148" s="5" t="str">
        <f>IFERROR(VLOOKUP($A148,'SLCC Student'!$A:$R,8,FALSE),IF(ISBLANK($A148)," ","Not Admitted"))</f>
        <v xml:space="preserve"> </v>
      </c>
      <c r="E148" s="5" t="str">
        <f>IFERROR(VLOOKUP($A148,'HS Info'!$A:$D,4,FALSE), IF(ISBLANK($A148), " ", "Not in HS Info"))</f>
        <v xml:space="preserve"> </v>
      </c>
      <c r="F148" s="8" t="str">
        <f>IFERROR(VLOOKUP($B$1&amp;D148, 'Class Export'!$A:$X, 21,FALSE), IF(ISBLANK($A148), " ", "Not Registered"  ))</f>
        <v xml:space="preserve"> </v>
      </c>
      <c r="H148" s="5" t="str">
        <f>IFERROR(VLOOKUP($B$1&amp;D148, 'Class Export'!A:X, 2, FALSE),IF(ISBLANK(A148),"","Not Registered"))</f>
        <v/>
      </c>
    </row>
    <row r="149" spans="2:8" x14ac:dyDescent="0.2">
      <c r="B149" s="5" t="str">
        <f>IFERROR(VLOOKUP($A149,'HS Info'!$A:$D,2,FALSE),IF(ISBLANK($A149), " ", "Not in HS Info"))</f>
        <v xml:space="preserve"> </v>
      </c>
      <c r="C149" s="5" t="str">
        <f>IFERROR(VLOOKUP($A149,'HS Info'!$A:$D,3,FALSE), IF(ISBLANK($A149), " ", "Not in HS Info"))</f>
        <v xml:space="preserve"> </v>
      </c>
      <c r="D149" s="5" t="str">
        <f>IFERROR(VLOOKUP($A149,'SLCC Student'!$A:$R,8,FALSE),IF(ISBLANK($A149)," ","Not Admitted"))</f>
        <v xml:space="preserve"> </v>
      </c>
      <c r="E149" s="5" t="str">
        <f>IFERROR(VLOOKUP($A149,'HS Info'!$A:$D,4,FALSE), IF(ISBLANK($A149), " ", "Not in HS Info"))</f>
        <v xml:space="preserve"> </v>
      </c>
      <c r="F149" s="8" t="str">
        <f>IFERROR(VLOOKUP($B$1&amp;D149, 'Class Export'!$A:$X, 21,FALSE), IF(ISBLANK($A149), " ", "Not Registered"  ))</f>
        <v xml:space="preserve"> </v>
      </c>
      <c r="H149" s="5" t="str">
        <f>IFERROR(VLOOKUP($B$1&amp;D149, 'Class Export'!A:X, 2, FALSE),IF(ISBLANK(A149),"","Not Registered"))</f>
        <v/>
      </c>
    </row>
    <row r="150" spans="2:8" x14ac:dyDescent="0.2">
      <c r="B150" s="5" t="str">
        <f>IFERROR(VLOOKUP($A150,'HS Info'!$A:$D,2,FALSE),IF(ISBLANK($A150), " ", "Not in HS Info"))</f>
        <v xml:space="preserve"> </v>
      </c>
      <c r="C150" s="5" t="str">
        <f>IFERROR(VLOOKUP($A150,'HS Info'!$A:$D,3,FALSE), IF(ISBLANK($A150), " ", "Not in HS Info"))</f>
        <v xml:space="preserve"> </v>
      </c>
      <c r="D150" s="5" t="str">
        <f>IFERROR(VLOOKUP($A150,'SLCC Student'!$A:$R,8,FALSE),IF(ISBLANK($A150)," ","Not Admitted"))</f>
        <v xml:space="preserve"> </v>
      </c>
      <c r="E150" s="5" t="str">
        <f>IFERROR(VLOOKUP($A150,'HS Info'!$A:$D,4,FALSE), IF(ISBLANK($A150), " ", "Not in HS Info"))</f>
        <v xml:space="preserve"> </v>
      </c>
      <c r="F150" s="8" t="str">
        <f>IFERROR(VLOOKUP($B$1&amp;D150, 'Class Export'!$A:$X, 21,FALSE), IF(ISBLANK($A150), " ", "Not Registered"  ))</f>
        <v xml:space="preserve"> </v>
      </c>
      <c r="H150" s="5" t="str">
        <f>IFERROR(VLOOKUP($B$1&amp;D150, 'Class Export'!A:X, 2, FALSE),IF(ISBLANK(A150),"","Not Registered"))</f>
        <v/>
      </c>
    </row>
    <row r="151" spans="2:8" x14ac:dyDescent="0.2">
      <c r="B151" s="5" t="str">
        <f>IFERROR(VLOOKUP($A151,'HS Info'!$A:$D,2,FALSE),IF(ISBLANK($A151), " ", "Not in HS Info"))</f>
        <v xml:space="preserve"> </v>
      </c>
      <c r="C151" s="5" t="str">
        <f>IFERROR(VLOOKUP($A151,'HS Info'!$A:$D,3,FALSE), IF(ISBLANK($A151), " ", "Not in HS Info"))</f>
        <v xml:space="preserve"> </v>
      </c>
      <c r="D151" s="5" t="str">
        <f>IFERROR(VLOOKUP($A151,'SLCC Student'!$A:$R,8,FALSE),IF(ISBLANK($A151)," ","Not Admitted"))</f>
        <v xml:space="preserve"> </v>
      </c>
      <c r="E151" s="5" t="str">
        <f>IFERROR(VLOOKUP($A151,'HS Info'!$A:$D,4,FALSE), IF(ISBLANK($A151), " ", "Not in HS Info"))</f>
        <v xml:space="preserve"> </v>
      </c>
      <c r="F151" s="8" t="str">
        <f>IFERROR(VLOOKUP($B$1&amp;D151, 'Class Export'!$A:$X, 21,FALSE), IF(ISBLANK($A151), " ", "Not Registered"  ))</f>
        <v xml:space="preserve"> </v>
      </c>
      <c r="H151" s="5" t="str">
        <f>IFERROR(VLOOKUP($B$1&amp;D151, 'Class Export'!A:X, 2, FALSE),IF(ISBLANK(A151),"","Not Registered"))</f>
        <v/>
      </c>
    </row>
    <row r="152" spans="2:8" x14ac:dyDescent="0.2">
      <c r="B152" s="5" t="str">
        <f>IFERROR(VLOOKUP($A152,'HS Info'!$A:$D,2,FALSE),IF(ISBLANK($A152), " ", "Not in HS Info"))</f>
        <v xml:space="preserve"> </v>
      </c>
      <c r="C152" s="5" t="str">
        <f>IFERROR(VLOOKUP($A152,'HS Info'!$A:$D,3,FALSE), IF(ISBLANK($A152), " ", "Not in HS Info"))</f>
        <v xml:space="preserve"> </v>
      </c>
      <c r="D152" s="5" t="str">
        <f>IFERROR(VLOOKUP($A152,'SLCC Student'!$A:$R,8,FALSE),IF(ISBLANK($A152)," ","Not Admitted"))</f>
        <v xml:space="preserve"> </v>
      </c>
      <c r="E152" s="5" t="str">
        <f>IFERROR(VLOOKUP($A152,'HS Info'!$A:$D,4,FALSE), IF(ISBLANK($A152), " ", "Not in HS Info"))</f>
        <v xml:space="preserve"> </v>
      </c>
      <c r="F152" s="8" t="str">
        <f>IFERROR(VLOOKUP($B$1&amp;D152, 'Class Export'!$A:$X, 21,FALSE), IF(ISBLANK($A152), " ", "Not Registered"  ))</f>
        <v xml:space="preserve"> </v>
      </c>
      <c r="H152" s="5" t="str">
        <f>IFERROR(VLOOKUP($B$1&amp;D152, 'Class Export'!A:X, 2, FALSE),IF(ISBLANK(A152),"","Not Registered"))</f>
        <v/>
      </c>
    </row>
    <row r="153" spans="2:8" x14ac:dyDescent="0.2">
      <c r="B153" s="5" t="str">
        <f>IFERROR(VLOOKUP($A153,'HS Info'!$A:$D,2,FALSE),IF(ISBLANK($A153), " ", "Not in HS Info"))</f>
        <v xml:space="preserve"> </v>
      </c>
      <c r="C153" s="5" t="str">
        <f>IFERROR(VLOOKUP($A153,'HS Info'!$A:$D,3,FALSE), IF(ISBLANK($A153), " ", "Not in HS Info"))</f>
        <v xml:space="preserve"> </v>
      </c>
      <c r="D153" s="5" t="str">
        <f>IFERROR(VLOOKUP($A153,'SLCC Student'!$A:$R,8,FALSE),IF(ISBLANK($A153)," ","Not Admitted"))</f>
        <v xml:space="preserve"> </v>
      </c>
      <c r="E153" s="5" t="str">
        <f>IFERROR(VLOOKUP($A153,'HS Info'!$A:$D,4,FALSE), IF(ISBLANK($A153), " ", "Not in HS Info"))</f>
        <v xml:space="preserve"> </v>
      </c>
      <c r="F153" s="8" t="str">
        <f>IFERROR(VLOOKUP($B$1&amp;D153, 'Class Export'!$A:$X, 21,FALSE), IF(ISBLANK($A153), " ", "Not Registered"  ))</f>
        <v xml:space="preserve"> </v>
      </c>
      <c r="H153" s="5" t="str">
        <f>IFERROR(VLOOKUP($B$1&amp;D153, 'Class Export'!A:X, 2, FALSE),IF(ISBLANK(A153),"","Not Registered"))</f>
        <v/>
      </c>
    </row>
    <row r="154" spans="2:8" x14ac:dyDescent="0.2">
      <c r="B154" s="5" t="str">
        <f>IFERROR(VLOOKUP($A154,'HS Info'!$A:$D,2,FALSE),IF(ISBLANK($A154), " ", "Not in HS Info"))</f>
        <v xml:space="preserve"> </v>
      </c>
      <c r="C154" s="5" t="str">
        <f>IFERROR(VLOOKUP($A154,'HS Info'!$A:$D,3,FALSE), IF(ISBLANK($A154), " ", "Not in HS Info"))</f>
        <v xml:space="preserve"> </v>
      </c>
      <c r="D154" s="5" t="str">
        <f>IFERROR(VLOOKUP($A154,'SLCC Student'!$A:$R,8,FALSE),IF(ISBLANK($A154)," ","Not Admitted"))</f>
        <v xml:space="preserve"> </v>
      </c>
      <c r="E154" s="5" t="str">
        <f>IFERROR(VLOOKUP($A154,'HS Info'!$A:$D,4,FALSE), IF(ISBLANK($A154), " ", "Not in HS Info"))</f>
        <v xml:space="preserve"> </v>
      </c>
      <c r="F154" s="8" t="str">
        <f>IFERROR(VLOOKUP($B$1&amp;D154, 'Class Export'!$A:$X, 21,FALSE), IF(ISBLANK($A154), " ", "Not Registered"  ))</f>
        <v xml:space="preserve"> </v>
      </c>
      <c r="H154" s="5" t="str">
        <f>IFERROR(VLOOKUP($B$1&amp;D154, 'Class Export'!A:X, 2, FALSE),IF(ISBLANK(A154),"","Not Registered"))</f>
        <v/>
      </c>
    </row>
    <row r="155" spans="2:8" x14ac:dyDescent="0.2">
      <c r="B155" s="5" t="str">
        <f>IFERROR(VLOOKUP($A155,'HS Info'!$A:$D,2,FALSE),IF(ISBLANK($A155), " ", "Not in HS Info"))</f>
        <v xml:space="preserve"> </v>
      </c>
      <c r="C155" s="5" t="str">
        <f>IFERROR(VLOOKUP($A155,'HS Info'!$A:$D,3,FALSE), IF(ISBLANK($A155), " ", "Not in HS Info"))</f>
        <v xml:space="preserve"> </v>
      </c>
      <c r="D155" s="5" t="str">
        <f>IFERROR(VLOOKUP($A155,'SLCC Student'!$A:$R,8,FALSE),IF(ISBLANK($A155)," ","Not Admitted"))</f>
        <v xml:space="preserve"> </v>
      </c>
      <c r="E155" s="5" t="str">
        <f>IFERROR(VLOOKUP($A155,'HS Info'!$A:$D,4,FALSE), IF(ISBLANK($A155), " ", "Not in HS Info"))</f>
        <v xml:space="preserve"> </v>
      </c>
      <c r="F155" s="8" t="str">
        <f>IFERROR(VLOOKUP($B$1&amp;D155, 'Class Export'!$A:$X, 21,FALSE), IF(ISBLANK($A155), " ", "Not Registered"  ))</f>
        <v xml:space="preserve"> </v>
      </c>
      <c r="H155" s="5" t="str">
        <f>IFERROR(VLOOKUP($B$1&amp;D155, 'Class Export'!A:X, 2, FALSE),IF(ISBLANK(A155),"","Not Registered"))</f>
        <v/>
      </c>
    </row>
    <row r="156" spans="2:8" x14ac:dyDescent="0.2">
      <c r="B156" s="5" t="str">
        <f>IFERROR(VLOOKUP($A156,'HS Info'!$A:$D,2,FALSE),IF(ISBLANK($A156), " ", "Not in HS Info"))</f>
        <v xml:space="preserve"> </v>
      </c>
      <c r="C156" s="5" t="str">
        <f>IFERROR(VLOOKUP($A156,'HS Info'!$A:$D,3,FALSE), IF(ISBLANK($A156), " ", "Not in HS Info"))</f>
        <v xml:space="preserve"> </v>
      </c>
      <c r="D156" s="5" t="str">
        <f>IFERROR(VLOOKUP($A156,'SLCC Student'!$A:$R,8,FALSE),IF(ISBLANK($A156)," ","Not Admitted"))</f>
        <v xml:space="preserve"> </v>
      </c>
      <c r="E156" s="5" t="str">
        <f>IFERROR(VLOOKUP($A156,'HS Info'!$A:$D,4,FALSE), IF(ISBLANK($A156), " ", "Not in HS Info"))</f>
        <v xml:space="preserve"> </v>
      </c>
      <c r="F156" s="8" t="str">
        <f>IFERROR(VLOOKUP($B$1&amp;D156, 'Class Export'!$A:$X, 21,FALSE), IF(ISBLANK($A156), " ", "Not Registered"  ))</f>
        <v xml:space="preserve"> </v>
      </c>
      <c r="H156" s="5" t="str">
        <f>IFERROR(VLOOKUP($B$1&amp;D156, 'Class Export'!A:X, 2, FALSE),IF(ISBLANK(A156),"","Not Registered"))</f>
        <v/>
      </c>
    </row>
    <row r="157" spans="2:8" x14ac:dyDescent="0.2">
      <c r="B157" s="5" t="str">
        <f>IFERROR(VLOOKUP($A157,'HS Info'!$A:$D,2,FALSE),IF(ISBLANK($A157), " ", "Not in HS Info"))</f>
        <v xml:space="preserve"> </v>
      </c>
      <c r="C157" s="5" t="str">
        <f>IFERROR(VLOOKUP($A157,'HS Info'!$A:$D,3,FALSE), IF(ISBLANK($A157), " ", "Not in HS Info"))</f>
        <v xml:space="preserve"> </v>
      </c>
      <c r="D157" s="5" t="str">
        <f>IFERROR(VLOOKUP($A157,'SLCC Student'!$A:$R,8,FALSE),IF(ISBLANK($A157)," ","Not Admitted"))</f>
        <v xml:space="preserve"> </v>
      </c>
      <c r="E157" s="5" t="str">
        <f>IFERROR(VLOOKUP($A157,'HS Info'!$A:$D,4,FALSE), IF(ISBLANK($A157), " ", "Not in HS Info"))</f>
        <v xml:space="preserve"> </v>
      </c>
      <c r="F157" s="8" t="str">
        <f>IFERROR(VLOOKUP($B$1&amp;D157, 'Class Export'!$A:$X, 21,FALSE), IF(ISBLANK($A157), " ", "Not Registered"  ))</f>
        <v xml:space="preserve"> </v>
      </c>
      <c r="H157" s="5" t="str">
        <f>IFERROR(VLOOKUP($B$1&amp;D157, 'Class Export'!A:X, 2, FALSE),IF(ISBLANK(A157),"","Not Registered"))</f>
        <v/>
      </c>
    </row>
    <row r="158" spans="2:8" x14ac:dyDescent="0.2">
      <c r="B158" s="5" t="str">
        <f>IFERROR(VLOOKUP($A158,'HS Info'!$A:$D,2,FALSE),IF(ISBLANK($A158), " ", "Not in HS Info"))</f>
        <v xml:space="preserve"> </v>
      </c>
      <c r="C158" s="5" t="str">
        <f>IFERROR(VLOOKUP($A158,'HS Info'!$A:$D,3,FALSE), IF(ISBLANK($A158), " ", "Not in HS Info"))</f>
        <v xml:space="preserve"> </v>
      </c>
      <c r="D158" s="5" t="str">
        <f>IFERROR(VLOOKUP($A158,'SLCC Student'!$A:$R,8,FALSE),IF(ISBLANK($A158)," ","Not Admitted"))</f>
        <v xml:space="preserve"> </v>
      </c>
      <c r="E158" s="5" t="str">
        <f>IFERROR(VLOOKUP($A158,'HS Info'!$A:$D,4,FALSE), IF(ISBLANK($A158), " ", "Not in HS Info"))</f>
        <v xml:space="preserve"> </v>
      </c>
      <c r="F158" s="8" t="str">
        <f>IFERROR(VLOOKUP($B$1&amp;D158, 'Class Export'!$A:$X, 21,FALSE), IF(ISBLANK($A158), " ", "Not Registered"  ))</f>
        <v xml:space="preserve"> </v>
      </c>
      <c r="H158" s="5" t="str">
        <f>IFERROR(VLOOKUP($B$1&amp;D158, 'Class Export'!A:X, 2, FALSE),IF(ISBLANK(A158),"","Not Registered"))</f>
        <v/>
      </c>
    </row>
    <row r="159" spans="2:8" x14ac:dyDescent="0.2">
      <c r="B159" s="5" t="str">
        <f>IFERROR(VLOOKUP($A159,'HS Info'!$A:$D,2,FALSE),IF(ISBLANK($A159), " ", "Not in HS Info"))</f>
        <v xml:space="preserve"> </v>
      </c>
      <c r="C159" s="5" t="str">
        <f>IFERROR(VLOOKUP($A159,'HS Info'!$A:$D,3,FALSE), IF(ISBLANK($A159), " ", "Not in HS Info"))</f>
        <v xml:space="preserve"> </v>
      </c>
      <c r="D159" s="5" t="str">
        <f>IFERROR(VLOOKUP($A159,'SLCC Student'!$A:$R,8,FALSE),IF(ISBLANK($A159)," ","Not Admitted"))</f>
        <v xml:space="preserve"> </v>
      </c>
      <c r="E159" s="5" t="str">
        <f>IFERROR(VLOOKUP($A159,'HS Info'!$A:$D,4,FALSE), IF(ISBLANK($A159), " ", "Not in HS Info"))</f>
        <v xml:space="preserve"> </v>
      </c>
      <c r="F159" s="8" t="str">
        <f>IFERROR(VLOOKUP($B$1&amp;D159, 'Class Export'!$A:$X, 21,FALSE), IF(ISBLANK($A159), " ", "Not Registered"  ))</f>
        <v xml:space="preserve"> </v>
      </c>
      <c r="H159" s="5" t="str">
        <f>IFERROR(VLOOKUP($B$1&amp;D159, 'Class Export'!A:X, 2, FALSE),IF(ISBLANK(A159),"","Not Registered"))</f>
        <v/>
      </c>
    </row>
    <row r="160" spans="2:8" x14ac:dyDescent="0.2">
      <c r="B160" s="5" t="str">
        <f>IFERROR(VLOOKUP($A160,'HS Info'!$A:$D,2,FALSE),IF(ISBLANK($A160), " ", "Not in HS Info"))</f>
        <v xml:space="preserve"> </v>
      </c>
      <c r="C160" s="5" t="str">
        <f>IFERROR(VLOOKUP($A160,'HS Info'!$A:$D,3,FALSE), IF(ISBLANK($A160), " ", "Not in HS Info"))</f>
        <v xml:space="preserve"> </v>
      </c>
      <c r="D160" s="5" t="str">
        <f>IFERROR(VLOOKUP($A160,'SLCC Student'!$A:$R,8,FALSE),IF(ISBLANK($A160)," ","Not Admitted"))</f>
        <v xml:space="preserve"> </v>
      </c>
      <c r="E160" s="5" t="str">
        <f>IFERROR(VLOOKUP($A160,'HS Info'!$A:$D,4,FALSE), IF(ISBLANK($A160), " ", "Not in HS Info"))</f>
        <v xml:space="preserve"> </v>
      </c>
      <c r="F160" s="8" t="str">
        <f>IFERROR(VLOOKUP($B$1&amp;D160, 'Class Export'!$A:$X, 21,FALSE), IF(ISBLANK($A160), " ", "Not Registered"  ))</f>
        <v xml:space="preserve"> </v>
      </c>
      <c r="H160" s="5" t="str">
        <f>IFERROR(VLOOKUP($B$1&amp;D160, 'Class Export'!A:X, 2, FALSE),IF(ISBLANK(A160),"","Not Registered"))</f>
        <v/>
      </c>
    </row>
    <row r="161" spans="2:8" x14ac:dyDescent="0.2">
      <c r="B161" s="5" t="str">
        <f>IFERROR(VLOOKUP($A161,'HS Info'!$A:$D,2,FALSE),IF(ISBLANK($A161), " ", "Not in HS Info"))</f>
        <v xml:space="preserve"> </v>
      </c>
      <c r="C161" s="5" t="str">
        <f>IFERROR(VLOOKUP($A161,'HS Info'!$A:$D,3,FALSE), IF(ISBLANK($A161), " ", "Not in HS Info"))</f>
        <v xml:space="preserve"> </v>
      </c>
      <c r="D161" s="5" t="str">
        <f>IFERROR(VLOOKUP($A161,'SLCC Student'!$A:$R,8,FALSE),IF(ISBLANK($A161)," ","Not Admitted"))</f>
        <v xml:space="preserve"> </v>
      </c>
      <c r="E161" s="5" t="str">
        <f>IFERROR(VLOOKUP($A161,'HS Info'!$A:$D,4,FALSE), IF(ISBLANK($A161), " ", "Not in HS Info"))</f>
        <v xml:space="preserve"> </v>
      </c>
      <c r="F161" s="8" t="str">
        <f>IFERROR(VLOOKUP($B$1&amp;D161, 'Class Export'!$A:$X, 21,FALSE), IF(ISBLANK($A161), " ", "Not Registered"  ))</f>
        <v xml:space="preserve"> </v>
      </c>
      <c r="H161" s="5" t="str">
        <f>IFERROR(VLOOKUP($B$1&amp;D161, 'Class Export'!A:X, 2, FALSE),IF(ISBLANK(A161),"","Not Registered"))</f>
        <v/>
      </c>
    </row>
    <row r="162" spans="2:8" x14ac:dyDescent="0.2">
      <c r="B162" s="5" t="str">
        <f>IFERROR(VLOOKUP($A162,'HS Info'!$A:$D,2,FALSE),IF(ISBLANK($A162), " ", "Not in HS Info"))</f>
        <v xml:space="preserve"> </v>
      </c>
      <c r="C162" s="5" t="str">
        <f>IFERROR(VLOOKUP($A162,'HS Info'!$A:$D,3,FALSE), IF(ISBLANK($A162), " ", "Not in HS Info"))</f>
        <v xml:space="preserve"> </v>
      </c>
      <c r="D162" s="5" t="str">
        <f>IFERROR(VLOOKUP($A162,'SLCC Student'!$A:$R,8,FALSE),IF(ISBLANK($A162)," ","Not Admitted"))</f>
        <v xml:space="preserve"> </v>
      </c>
      <c r="E162" s="5" t="str">
        <f>IFERROR(VLOOKUP($A162,'HS Info'!$A:$D,4,FALSE), IF(ISBLANK($A162), " ", "Not in HS Info"))</f>
        <v xml:space="preserve"> </v>
      </c>
      <c r="F162" s="8" t="str">
        <f>IFERROR(VLOOKUP($B$1&amp;D162, 'Class Export'!$A:$X, 21,FALSE), IF(ISBLANK($A162), " ", "Not Registered"  ))</f>
        <v xml:space="preserve"> </v>
      </c>
      <c r="H162" s="5" t="str">
        <f>IFERROR(VLOOKUP($B$1&amp;D162, 'Class Export'!A:X, 2, FALSE),IF(ISBLANK(A162),"","Not Registered"))</f>
        <v/>
      </c>
    </row>
    <row r="163" spans="2:8" x14ac:dyDescent="0.2">
      <c r="B163" s="5" t="str">
        <f>IFERROR(VLOOKUP($A163,'HS Info'!$A:$D,2,FALSE),IF(ISBLANK($A163), " ", "Not in HS Info"))</f>
        <v xml:space="preserve"> </v>
      </c>
      <c r="C163" s="5" t="str">
        <f>IFERROR(VLOOKUP($A163,'HS Info'!$A:$D,3,FALSE), IF(ISBLANK($A163), " ", "Not in HS Info"))</f>
        <v xml:space="preserve"> </v>
      </c>
      <c r="D163" s="5" t="str">
        <f>IFERROR(VLOOKUP($A163,'SLCC Student'!$A:$R,8,FALSE),IF(ISBLANK($A163)," ","Not Admitted"))</f>
        <v xml:space="preserve"> </v>
      </c>
      <c r="E163" s="5" t="str">
        <f>IFERROR(VLOOKUP($A163,'HS Info'!$A:$D,4,FALSE), IF(ISBLANK($A163), " ", "Not in HS Info"))</f>
        <v xml:space="preserve"> </v>
      </c>
      <c r="F163" s="8" t="str">
        <f>IFERROR(VLOOKUP($B$1&amp;D163, 'Class Export'!$A:$X, 21,FALSE), IF(ISBLANK($A163), " ", "Not Registered"  ))</f>
        <v xml:space="preserve"> </v>
      </c>
      <c r="H163" s="5" t="str">
        <f>IFERROR(VLOOKUP($B$1&amp;D163, 'Class Export'!A:X, 2, FALSE),IF(ISBLANK(A163),"","Not Registered"))</f>
        <v/>
      </c>
    </row>
    <row r="164" spans="2:8" x14ac:dyDescent="0.2">
      <c r="B164" s="5" t="str">
        <f>IFERROR(VLOOKUP($A164,'HS Info'!$A:$D,2,FALSE),IF(ISBLANK($A164), " ", "Not in HS Info"))</f>
        <v xml:space="preserve"> </v>
      </c>
      <c r="C164" s="5" t="str">
        <f>IFERROR(VLOOKUP($A164,'HS Info'!$A:$D,3,FALSE), IF(ISBLANK($A164), " ", "Not in HS Info"))</f>
        <v xml:space="preserve"> </v>
      </c>
      <c r="D164" s="5" t="str">
        <f>IFERROR(VLOOKUP($A164,'SLCC Student'!$A:$R,8,FALSE),IF(ISBLANK($A164)," ","Not Admitted"))</f>
        <v xml:space="preserve"> </v>
      </c>
      <c r="E164" s="5" t="str">
        <f>IFERROR(VLOOKUP($A164,'HS Info'!$A:$D,4,FALSE), IF(ISBLANK($A164), " ", "Not in HS Info"))</f>
        <v xml:space="preserve"> </v>
      </c>
      <c r="F164" s="8" t="str">
        <f>IFERROR(VLOOKUP($B$1&amp;D164, 'Class Export'!$A:$X, 21,FALSE), IF(ISBLANK($A164), " ", "Not Registered"  ))</f>
        <v xml:space="preserve"> </v>
      </c>
      <c r="H164" s="5" t="str">
        <f>IFERROR(VLOOKUP($B$1&amp;D164, 'Class Export'!A:X, 2, FALSE),IF(ISBLANK(A164),"","Not Registered"))</f>
        <v/>
      </c>
    </row>
    <row r="165" spans="2:8" x14ac:dyDescent="0.2">
      <c r="B165" s="5" t="str">
        <f>IFERROR(VLOOKUP($A165,'HS Info'!$A:$D,2,FALSE),IF(ISBLANK($A165), " ", "Not in HS Info"))</f>
        <v xml:space="preserve"> </v>
      </c>
      <c r="C165" s="5" t="str">
        <f>IFERROR(VLOOKUP($A165,'HS Info'!$A:$D,3,FALSE), IF(ISBLANK($A165), " ", "Not in HS Info"))</f>
        <v xml:space="preserve"> </v>
      </c>
      <c r="D165" s="5" t="str">
        <f>IFERROR(VLOOKUP($A165,'SLCC Student'!$A:$R,8,FALSE),IF(ISBLANK($A165)," ","Not Admitted"))</f>
        <v xml:space="preserve"> </v>
      </c>
      <c r="E165" s="5" t="str">
        <f>IFERROR(VLOOKUP($A165,'HS Info'!$A:$D,4,FALSE), IF(ISBLANK($A165), " ", "Not in HS Info"))</f>
        <v xml:space="preserve"> </v>
      </c>
      <c r="F165" s="8" t="str">
        <f>IFERROR(VLOOKUP($B$1&amp;D165, 'Class Export'!$A:$X, 21,FALSE), IF(ISBLANK($A165), " ", "Not Registered"  ))</f>
        <v xml:space="preserve"> </v>
      </c>
      <c r="H165" s="5" t="str">
        <f>IFERROR(VLOOKUP($B$1&amp;D165, 'Class Export'!A:X, 2, FALSE),IF(ISBLANK(A165),"","Not Registered"))</f>
        <v/>
      </c>
    </row>
    <row r="166" spans="2:8" x14ac:dyDescent="0.2">
      <c r="B166" s="5" t="str">
        <f>IFERROR(VLOOKUP($A166,'HS Info'!$A:$D,2,FALSE),IF(ISBLANK($A166), " ", "Not in HS Info"))</f>
        <v xml:space="preserve"> </v>
      </c>
      <c r="C166" s="5" t="str">
        <f>IFERROR(VLOOKUP($A166,'HS Info'!$A:$D,3,FALSE), IF(ISBLANK($A166), " ", "Not in HS Info"))</f>
        <v xml:space="preserve"> </v>
      </c>
      <c r="D166" s="5" t="str">
        <f>IFERROR(VLOOKUP($A166,'SLCC Student'!$A:$R,8,FALSE),IF(ISBLANK($A166)," ","Not Admitted"))</f>
        <v xml:space="preserve"> </v>
      </c>
      <c r="E166" s="5" t="str">
        <f>IFERROR(VLOOKUP($A166,'HS Info'!$A:$D,4,FALSE), IF(ISBLANK($A166), " ", "Not in HS Info"))</f>
        <v xml:space="preserve"> </v>
      </c>
      <c r="F166" s="8" t="str">
        <f>IFERROR(VLOOKUP($B$1&amp;D166, 'Class Export'!$A:$X, 21,FALSE), IF(ISBLANK($A166), " ", "Not Registered"  ))</f>
        <v xml:space="preserve"> </v>
      </c>
      <c r="H166" s="5" t="str">
        <f>IFERROR(VLOOKUP($B$1&amp;D166, 'Class Export'!A:X, 2, FALSE),IF(ISBLANK(A166),"","Not Registered"))</f>
        <v/>
      </c>
    </row>
    <row r="167" spans="2:8" x14ac:dyDescent="0.2">
      <c r="B167" s="5" t="str">
        <f>IFERROR(VLOOKUP($A167,'HS Info'!$A:$D,2,FALSE),IF(ISBLANK($A167), " ", "Not in HS Info"))</f>
        <v xml:space="preserve"> </v>
      </c>
      <c r="C167" s="5" t="str">
        <f>IFERROR(VLOOKUP($A167,'HS Info'!$A:$D,3,FALSE), IF(ISBLANK($A167), " ", "Not in HS Info"))</f>
        <v xml:space="preserve"> </v>
      </c>
      <c r="D167" s="5" t="str">
        <f>IFERROR(VLOOKUP($A167,'SLCC Student'!$A:$R,8,FALSE),IF(ISBLANK($A167)," ","Not Admitted"))</f>
        <v xml:space="preserve"> </v>
      </c>
      <c r="E167" s="5" t="str">
        <f>IFERROR(VLOOKUP($A167,'HS Info'!$A:$D,4,FALSE), IF(ISBLANK($A167), " ", "Not in HS Info"))</f>
        <v xml:space="preserve"> </v>
      </c>
      <c r="F167" s="8" t="str">
        <f>IFERROR(VLOOKUP($B$1&amp;D167, 'Class Export'!$A:$X, 21,FALSE), IF(ISBLANK($A167), " ", "Not Registered"  ))</f>
        <v xml:space="preserve"> </v>
      </c>
      <c r="H167" s="5" t="str">
        <f>IFERROR(VLOOKUP($B$1&amp;D167, 'Class Export'!A:X, 2, FALSE),IF(ISBLANK(A167),"","Not Registered"))</f>
        <v/>
      </c>
    </row>
    <row r="168" spans="2:8" x14ac:dyDescent="0.2">
      <c r="B168" s="5" t="str">
        <f>IFERROR(VLOOKUP($A168,'HS Info'!$A:$D,2,FALSE),IF(ISBLANK($A168), " ", "Not in HS Info"))</f>
        <v xml:space="preserve"> </v>
      </c>
      <c r="C168" s="5" t="str">
        <f>IFERROR(VLOOKUP($A168,'HS Info'!$A:$D,3,FALSE), IF(ISBLANK($A168), " ", "Not in HS Info"))</f>
        <v xml:space="preserve"> </v>
      </c>
      <c r="D168" s="5" t="str">
        <f>IFERROR(VLOOKUP($A168,'SLCC Student'!$A:$R,8,FALSE),IF(ISBLANK($A168)," ","Not Admitted"))</f>
        <v xml:space="preserve"> </v>
      </c>
      <c r="E168" s="5" t="str">
        <f>IFERROR(VLOOKUP($A168,'HS Info'!$A:$D,4,FALSE), IF(ISBLANK($A168), " ", "Not in HS Info"))</f>
        <v xml:space="preserve"> </v>
      </c>
      <c r="F168" s="8" t="str">
        <f>IFERROR(VLOOKUP($B$1&amp;D168, 'Class Export'!$A:$X, 21,FALSE), IF(ISBLANK($A168), " ", "Not Registered"  ))</f>
        <v xml:space="preserve"> </v>
      </c>
      <c r="H168" s="5" t="str">
        <f>IFERROR(VLOOKUP($B$1&amp;D168, 'Class Export'!A:X, 2, FALSE),IF(ISBLANK(A168),"","Not Registered"))</f>
        <v/>
      </c>
    </row>
    <row r="169" spans="2:8" x14ac:dyDescent="0.2">
      <c r="B169" s="5" t="str">
        <f>IFERROR(VLOOKUP($A169,'HS Info'!$A:$D,2,FALSE),IF(ISBLANK($A169), " ", "Not in HS Info"))</f>
        <v xml:space="preserve"> </v>
      </c>
      <c r="C169" s="5" t="str">
        <f>IFERROR(VLOOKUP($A169,'HS Info'!$A:$D,3,FALSE), IF(ISBLANK($A169), " ", "Not in HS Info"))</f>
        <v xml:space="preserve"> </v>
      </c>
      <c r="D169" s="5" t="str">
        <f>IFERROR(VLOOKUP($A169,'SLCC Student'!$A:$R,8,FALSE),IF(ISBLANK($A169)," ","Not Admitted"))</f>
        <v xml:space="preserve"> </v>
      </c>
      <c r="E169" s="5" t="str">
        <f>IFERROR(VLOOKUP($A169,'HS Info'!$A:$D,4,FALSE), IF(ISBLANK($A169), " ", "Not in HS Info"))</f>
        <v xml:space="preserve"> </v>
      </c>
      <c r="F169" s="8" t="str">
        <f>IFERROR(VLOOKUP($B$1&amp;D169, 'Class Export'!$A:$X, 21,FALSE), IF(ISBLANK($A169), " ", "Not Registered"  ))</f>
        <v xml:space="preserve"> </v>
      </c>
      <c r="H169" s="5" t="str">
        <f>IFERROR(VLOOKUP($B$1&amp;D169, 'Class Export'!A:X, 2, FALSE),IF(ISBLANK(A169),"","Not Registered"))</f>
        <v/>
      </c>
    </row>
    <row r="170" spans="2:8" x14ac:dyDescent="0.2">
      <c r="B170" s="5" t="str">
        <f>IFERROR(VLOOKUP($A170,'HS Info'!$A:$D,2,FALSE),IF(ISBLANK($A170), " ", "Not in HS Info"))</f>
        <v xml:space="preserve"> </v>
      </c>
      <c r="C170" s="5" t="str">
        <f>IFERROR(VLOOKUP($A170,'HS Info'!$A:$D,3,FALSE), IF(ISBLANK($A170), " ", "Not in HS Info"))</f>
        <v xml:space="preserve"> </v>
      </c>
      <c r="D170" s="5" t="str">
        <f>IFERROR(VLOOKUP($A170,'SLCC Student'!$A:$R,8,FALSE),IF(ISBLANK($A170)," ","Not Admitted"))</f>
        <v xml:space="preserve"> </v>
      </c>
      <c r="E170" s="5" t="str">
        <f>IFERROR(VLOOKUP($A170,'HS Info'!$A:$D,4,FALSE), IF(ISBLANK($A170), " ", "Not in HS Info"))</f>
        <v xml:space="preserve"> </v>
      </c>
      <c r="F170" s="8" t="str">
        <f>IFERROR(VLOOKUP($B$1&amp;D170, 'Class Export'!$A:$X, 21,FALSE), IF(ISBLANK($A170), " ", "Not Registered"  ))</f>
        <v xml:space="preserve"> </v>
      </c>
      <c r="H170" s="5" t="str">
        <f>IFERROR(VLOOKUP($B$1&amp;D170, 'Class Export'!A:X, 2, FALSE),IF(ISBLANK(A170),"","Not Registered"))</f>
        <v/>
      </c>
    </row>
    <row r="171" spans="2:8" x14ac:dyDescent="0.2">
      <c r="B171" s="5" t="str">
        <f>IFERROR(VLOOKUP($A171,'HS Info'!$A:$D,2,FALSE),IF(ISBLANK($A171), " ", "Not in HS Info"))</f>
        <v xml:space="preserve"> </v>
      </c>
      <c r="C171" s="5" t="str">
        <f>IFERROR(VLOOKUP($A171,'HS Info'!$A:$D,3,FALSE), IF(ISBLANK($A171), " ", "Not in HS Info"))</f>
        <v xml:space="preserve"> </v>
      </c>
      <c r="D171" s="5" t="str">
        <f>IFERROR(VLOOKUP($A171,'SLCC Student'!$A:$R,8,FALSE),IF(ISBLANK($A171)," ","Not Admitted"))</f>
        <v xml:space="preserve"> </v>
      </c>
      <c r="E171" s="5" t="str">
        <f>IFERROR(VLOOKUP($A171,'HS Info'!$A:$D,4,FALSE), IF(ISBLANK($A171), " ", "Not in HS Info"))</f>
        <v xml:space="preserve"> </v>
      </c>
      <c r="F171" s="8" t="str">
        <f>IFERROR(VLOOKUP($B$1&amp;D171, 'Class Export'!$A:$X, 21,FALSE), IF(ISBLANK($A171), " ", "Not Registered"  ))</f>
        <v xml:space="preserve"> </v>
      </c>
      <c r="H171" s="5" t="str">
        <f>IFERROR(VLOOKUP($B$1&amp;D171, 'Class Export'!A:X, 2, FALSE),IF(ISBLANK(A171),"","Not Registered"))</f>
        <v/>
      </c>
    </row>
    <row r="172" spans="2:8" x14ac:dyDescent="0.2">
      <c r="B172" s="5" t="str">
        <f>IFERROR(VLOOKUP($A172,'HS Info'!$A:$D,2,FALSE),IF(ISBLANK($A172), " ", "Not in HS Info"))</f>
        <v xml:space="preserve"> </v>
      </c>
      <c r="C172" s="5" t="str">
        <f>IFERROR(VLOOKUP($A172,'HS Info'!$A:$D,3,FALSE), IF(ISBLANK($A172), " ", "Not in HS Info"))</f>
        <v xml:space="preserve"> </v>
      </c>
      <c r="D172" s="5" t="str">
        <f>IFERROR(VLOOKUP($A172,'SLCC Student'!$A:$R,8,FALSE),IF(ISBLANK($A172)," ","Not Admitted"))</f>
        <v xml:space="preserve"> </v>
      </c>
      <c r="E172" s="5" t="str">
        <f>IFERROR(VLOOKUP($A172,'HS Info'!$A:$D,4,FALSE), IF(ISBLANK($A172), " ", "Not in HS Info"))</f>
        <v xml:space="preserve"> </v>
      </c>
      <c r="F172" s="8" t="str">
        <f>IFERROR(VLOOKUP($B$1&amp;D172, 'Class Export'!$A:$X, 21,FALSE), IF(ISBLANK($A172), " ", "Not Registered"  ))</f>
        <v xml:space="preserve"> </v>
      </c>
      <c r="H172" s="5" t="str">
        <f>IFERROR(VLOOKUP($B$1&amp;D172, 'Class Export'!A:X, 2, FALSE),IF(ISBLANK(A172),"","Not Registered"))</f>
        <v/>
      </c>
    </row>
    <row r="173" spans="2:8" x14ac:dyDescent="0.2">
      <c r="B173" s="5" t="str">
        <f>IFERROR(VLOOKUP($A173,'HS Info'!$A:$D,2,FALSE),IF(ISBLANK($A173), " ", "Not in HS Info"))</f>
        <v xml:space="preserve"> </v>
      </c>
      <c r="C173" s="5" t="str">
        <f>IFERROR(VLOOKUP($A173,'HS Info'!$A:$D,3,FALSE), IF(ISBLANK($A173), " ", "Not in HS Info"))</f>
        <v xml:space="preserve"> </v>
      </c>
      <c r="D173" s="5" t="str">
        <f>IFERROR(VLOOKUP($A173,'SLCC Student'!$A:$R,8,FALSE),IF(ISBLANK($A173)," ","Not Admitted"))</f>
        <v xml:space="preserve"> </v>
      </c>
      <c r="E173" s="5" t="str">
        <f>IFERROR(VLOOKUP($A173,'HS Info'!$A:$D,4,FALSE), IF(ISBLANK($A173), " ", "Not in HS Info"))</f>
        <v xml:space="preserve"> </v>
      </c>
      <c r="F173" s="8" t="str">
        <f>IFERROR(VLOOKUP($B$1&amp;D173, 'Class Export'!$A:$X, 21,FALSE), IF(ISBLANK($A173), " ", "Not Registered"  ))</f>
        <v xml:space="preserve"> </v>
      </c>
      <c r="H173" s="5" t="str">
        <f>IFERROR(VLOOKUP($B$1&amp;D173, 'Class Export'!A:X, 2, FALSE),IF(ISBLANK(A173),"","Not Registered"))</f>
        <v/>
      </c>
    </row>
    <row r="174" spans="2:8" x14ac:dyDescent="0.2">
      <c r="B174" s="5" t="str">
        <f>IFERROR(VLOOKUP($A174,'HS Info'!$A:$D,2,FALSE),IF(ISBLANK($A174), " ", "Not in HS Info"))</f>
        <v xml:space="preserve"> </v>
      </c>
      <c r="C174" s="5" t="str">
        <f>IFERROR(VLOOKUP($A174,'HS Info'!$A:$D,3,FALSE), IF(ISBLANK($A174), " ", "Not in HS Info"))</f>
        <v xml:space="preserve"> </v>
      </c>
      <c r="D174" s="5" t="str">
        <f>IFERROR(VLOOKUP($A174,'SLCC Student'!$A:$R,8,FALSE),IF(ISBLANK($A174)," ","Not Admitted"))</f>
        <v xml:space="preserve"> </v>
      </c>
      <c r="E174" s="5" t="str">
        <f>IFERROR(VLOOKUP($A174,'HS Info'!$A:$D,4,FALSE), IF(ISBLANK($A174), " ", "Not in HS Info"))</f>
        <v xml:space="preserve"> </v>
      </c>
      <c r="F174" s="8" t="str">
        <f>IFERROR(VLOOKUP($B$1&amp;D174, 'Class Export'!$A:$X, 21,FALSE), IF(ISBLANK($A174), " ", "Not Registered"  ))</f>
        <v xml:space="preserve"> </v>
      </c>
      <c r="H174" s="5" t="str">
        <f>IFERROR(VLOOKUP($B$1&amp;D174, 'Class Export'!A:X, 2, FALSE),IF(ISBLANK(A174),"","Not Registered"))</f>
        <v/>
      </c>
    </row>
    <row r="175" spans="2:8" x14ac:dyDescent="0.2">
      <c r="B175" s="5" t="str">
        <f>IFERROR(VLOOKUP($A175,'HS Info'!$A:$D,2,FALSE),IF(ISBLANK($A175), " ", "Not in HS Info"))</f>
        <v xml:space="preserve"> </v>
      </c>
      <c r="C175" s="5" t="str">
        <f>IFERROR(VLOOKUP($A175,'HS Info'!$A:$D,3,FALSE), IF(ISBLANK($A175), " ", "Not in HS Info"))</f>
        <v xml:space="preserve"> </v>
      </c>
      <c r="D175" s="5" t="str">
        <f>IFERROR(VLOOKUP($A175,'SLCC Student'!$A:$R,8,FALSE),IF(ISBLANK($A175)," ","Not Admitted"))</f>
        <v xml:space="preserve"> </v>
      </c>
      <c r="E175" s="5" t="str">
        <f>IFERROR(VLOOKUP($A175,'HS Info'!$A:$D,4,FALSE), IF(ISBLANK($A175), " ", "Not in HS Info"))</f>
        <v xml:space="preserve"> </v>
      </c>
      <c r="F175" s="8" t="str">
        <f>IFERROR(VLOOKUP($B$1&amp;D175, 'Class Export'!$A:$X, 21,FALSE), IF(ISBLANK($A175), " ", "Not Registered"  ))</f>
        <v xml:space="preserve"> </v>
      </c>
      <c r="H175" s="5" t="str">
        <f>IFERROR(VLOOKUP($B$1&amp;D175, 'Class Export'!A:X, 2, FALSE),IF(ISBLANK(A175),"","Not Registered"))</f>
        <v/>
      </c>
    </row>
    <row r="176" spans="2:8" x14ac:dyDescent="0.2">
      <c r="B176" s="5" t="str">
        <f>IFERROR(VLOOKUP($A176,'HS Info'!$A:$D,2,FALSE),IF(ISBLANK($A176), " ", "Not in HS Info"))</f>
        <v xml:space="preserve"> </v>
      </c>
      <c r="C176" s="5" t="str">
        <f>IFERROR(VLOOKUP($A176,'HS Info'!$A:$D,3,FALSE), IF(ISBLANK($A176), " ", "Not in HS Info"))</f>
        <v xml:space="preserve"> </v>
      </c>
      <c r="D176" s="5" t="str">
        <f>IFERROR(VLOOKUP($A176,'SLCC Student'!$A:$R,8,FALSE),IF(ISBLANK($A176)," ","Not Admitted"))</f>
        <v xml:space="preserve"> </v>
      </c>
      <c r="E176" s="5" t="str">
        <f>IFERROR(VLOOKUP($A176,'HS Info'!$A:$D,4,FALSE), IF(ISBLANK($A176), " ", "Not in HS Info"))</f>
        <v xml:space="preserve"> </v>
      </c>
      <c r="F176" s="8" t="str">
        <f>IFERROR(VLOOKUP($B$1&amp;D176, 'Class Export'!$A:$X, 21,FALSE), IF(ISBLANK($A176), " ", "Not Registered"  ))</f>
        <v xml:space="preserve"> </v>
      </c>
      <c r="H176" s="5" t="str">
        <f>IFERROR(VLOOKUP($B$1&amp;D176, 'Class Export'!A:X, 2, FALSE),IF(ISBLANK(A176),"","Not Registered"))</f>
        <v/>
      </c>
    </row>
    <row r="177" spans="2:8" x14ac:dyDescent="0.2">
      <c r="B177" s="5" t="str">
        <f>IFERROR(VLOOKUP($A177,'HS Info'!$A:$D,2,FALSE),IF(ISBLANK($A177), " ", "Not in HS Info"))</f>
        <v xml:space="preserve"> </v>
      </c>
      <c r="C177" s="5" t="str">
        <f>IFERROR(VLOOKUP($A177,'HS Info'!$A:$D,3,FALSE), IF(ISBLANK($A177), " ", "Not in HS Info"))</f>
        <v xml:space="preserve"> </v>
      </c>
      <c r="D177" s="5" t="str">
        <f>IFERROR(VLOOKUP($A177,'SLCC Student'!$A:$R,8,FALSE),IF(ISBLANK($A177)," ","Not Admitted"))</f>
        <v xml:space="preserve"> </v>
      </c>
      <c r="E177" s="5" t="str">
        <f>IFERROR(VLOOKUP($A177,'HS Info'!$A:$D,4,FALSE), IF(ISBLANK($A177), " ", "Not in HS Info"))</f>
        <v xml:space="preserve"> </v>
      </c>
      <c r="F177" s="8" t="str">
        <f>IFERROR(VLOOKUP($B$1&amp;D177, 'Class Export'!$A:$X, 21,FALSE), IF(ISBLANK($A177), " ", "Not Registered"  ))</f>
        <v xml:space="preserve"> </v>
      </c>
      <c r="H177" s="5" t="str">
        <f>IFERROR(VLOOKUP($B$1&amp;D177, 'Class Export'!A:X, 2, FALSE),IF(ISBLANK(A177),"","Not Registered"))</f>
        <v/>
      </c>
    </row>
    <row r="178" spans="2:8" x14ac:dyDescent="0.2">
      <c r="B178" s="5" t="str">
        <f>IFERROR(VLOOKUP($A178,'HS Info'!$A:$D,2,FALSE),IF(ISBLANK($A178), " ", "Not in HS Info"))</f>
        <v xml:space="preserve"> </v>
      </c>
      <c r="C178" s="5" t="str">
        <f>IFERROR(VLOOKUP($A178,'HS Info'!$A:$D,3,FALSE), IF(ISBLANK($A178), " ", "Not in HS Info"))</f>
        <v xml:space="preserve"> </v>
      </c>
      <c r="D178" s="5" t="str">
        <f>IFERROR(VLOOKUP($A178,'SLCC Student'!$A:$R,8,FALSE),IF(ISBLANK($A178)," ","Not Admitted"))</f>
        <v xml:space="preserve"> </v>
      </c>
      <c r="E178" s="5" t="str">
        <f>IFERROR(VLOOKUP($A178,'HS Info'!$A:$D,4,FALSE), IF(ISBLANK($A178), " ", "Not in HS Info"))</f>
        <v xml:space="preserve"> </v>
      </c>
      <c r="F178" s="8" t="str">
        <f>IFERROR(VLOOKUP($B$1&amp;D178, 'Class Export'!$A:$X, 21,FALSE), IF(ISBLANK($A178), " ", "Not Registered"  ))</f>
        <v xml:space="preserve"> </v>
      </c>
      <c r="H178" s="5" t="str">
        <f>IFERROR(VLOOKUP($B$1&amp;D178, 'Class Export'!A:X, 2, FALSE),IF(ISBLANK(A178),"","Not Registered"))</f>
        <v/>
      </c>
    </row>
    <row r="179" spans="2:8" x14ac:dyDescent="0.2">
      <c r="B179" s="5" t="str">
        <f>IFERROR(VLOOKUP($A179,'HS Info'!$A:$D,2,FALSE),IF(ISBLANK($A179), " ", "Not in HS Info"))</f>
        <v xml:space="preserve"> </v>
      </c>
      <c r="C179" s="5" t="str">
        <f>IFERROR(VLOOKUP($A179,'HS Info'!$A:$D,3,FALSE), IF(ISBLANK($A179), " ", "Not in HS Info"))</f>
        <v xml:space="preserve"> </v>
      </c>
      <c r="D179" s="5" t="str">
        <f>IFERROR(VLOOKUP($A179,'SLCC Student'!$A:$R,8,FALSE),IF(ISBLANK($A179)," ","Not Admitted"))</f>
        <v xml:space="preserve"> </v>
      </c>
      <c r="E179" s="5" t="str">
        <f>IFERROR(VLOOKUP($A179,'HS Info'!$A:$D,4,FALSE), IF(ISBLANK($A179), " ", "Not in HS Info"))</f>
        <v xml:space="preserve"> </v>
      </c>
      <c r="F179" s="8" t="str">
        <f>IFERROR(VLOOKUP($B$1&amp;D179, 'Class Export'!$A:$X, 21,FALSE), IF(ISBLANK($A179), " ", "Not Registered"  ))</f>
        <v xml:space="preserve"> </v>
      </c>
      <c r="H179" s="5" t="str">
        <f>IFERROR(VLOOKUP($B$1&amp;D179, 'Class Export'!A:X, 2, FALSE),IF(ISBLANK(A179),"","Not Registered"))</f>
        <v/>
      </c>
    </row>
    <row r="180" spans="2:8" x14ac:dyDescent="0.2">
      <c r="B180" s="5" t="str">
        <f>IFERROR(VLOOKUP($A180,'HS Info'!$A:$D,2,FALSE),IF(ISBLANK($A180), " ", "Not in HS Info"))</f>
        <v xml:space="preserve"> </v>
      </c>
      <c r="C180" s="5" t="str">
        <f>IFERROR(VLOOKUP($A180,'HS Info'!$A:$D,3,FALSE), IF(ISBLANK($A180), " ", "Not in HS Info"))</f>
        <v xml:space="preserve"> </v>
      </c>
      <c r="D180" s="5" t="str">
        <f>IFERROR(VLOOKUP($A180,'SLCC Student'!$A:$R,8,FALSE),IF(ISBLANK($A180)," ","Not Admitted"))</f>
        <v xml:space="preserve"> </v>
      </c>
      <c r="E180" s="5" t="str">
        <f>IFERROR(VLOOKUP($A180,'HS Info'!$A:$D,4,FALSE), IF(ISBLANK($A180), " ", "Not in HS Info"))</f>
        <v xml:space="preserve"> </v>
      </c>
      <c r="F180" s="8" t="str">
        <f>IFERROR(VLOOKUP($B$1&amp;D180, 'Class Export'!$A:$X, 21,FALSE), IF(ISBLANK($A180), " ", "Not Registered"  ))</f>
        <v xml:space="preserve"> </v>
      </c>
      <c r="H180" s="5" t="str">
        <f>IFERROR(VLOOKUP($B$1&amp;D180, 'Class Export'!A:X, 2, FALSE),IF(ISBLANK(A180),"","Not Registered"))</f>
        <v/>
      </c>
    </row>
    <row r="181" spans="2:8" x14ac:dyDescent="0.2">
      <c r="B181" s="5" t="str">
        <f>IFERROR(VLOOKUP($A181,'HS Info'!$A:$D,2,FALSE),IF(ISBLANK($A181), " ", "Not in HS Info"))</f>
        <v xml:space="preserve"> </v>
      </c>
      <c r="C181" s="5" t="str">
        <f>IFERROR(VLOOKUP($A181,'HS Info'!$A:$D,3,FALSE), IF(ISBLANK($A181), " ", "Not in HS Info"))</f>
        <v xml:space="preserve"> </v>
      </c>
      <c r="D181" s="5" t="str">
        <f>IFERROR(VLOOKUP($A181,'SLCC Student'!$A:$R,8,FALSE),IF(ISBLANK($A181)," ","Not Admitted"))</f>
        <v xml:space="preserve"> </v>
      </c>
      <c r="E181" s="5" t="str">
        <f>IFERROR(VLOOKUP($A181,'HS Info'!$A:$D,4,FALSE), IF(ISBLANK($A181), " ", "Not in HS Info"))</f>
        <v xml:space="preserve"> </v>
      </c>
      <c r="F181" s="8" t="str">
        <f>IFERROR(VLOOKUP($B$1&amp;D181, 'Class Export'!$A:$X, 21,FALSE), IF(ISBLANK($A181), " ", "Not Registered"  ))</f>
        <v xml:space="preserve"> </v>
      </c>
      <c r="H181" s="5" t="str">
        <f>IFERROR(VLOOKUP($B$1&amp;D181, 'Class Export'!A:X, 2, FALSE),IF(ISBLANK(A181),"","Not Registered"))</f>
        <v/>
      </c>
    </row>
    <row r="182" spans="2:8" x14ac:dyDescent="0.2">
      <c r="B182" s="5" t="str">
        <f>IFERROR(VLOOKUP($A182,'HS Info'!$A:$D,2,FALSE),IF(ISBLANK($A182), " ", "Not in HS Info"))</f>
        <v xml:space="preserve"> </v>
      </c>
      <c r="C182" s="5" t="str">
        <f>IFERROR(VLOOKUP($A182,'HS Info'!$A:$D,3,FALSE), IF(ISBLANK($A182), " ", "Not in HS Info"))</f>
        <v xml:space="preserve"> </v>
      </c>
      <c r="D182" s="5" t="str">
        <f>IFERROR(VLOOKUP($A182,'SLCC Student'!$A:$R,8,FALSE),IF(ISBLANK($A182)," ","Not Admitted"))</f>
        <v xml:space="preserve"> </v>
      </c>
      <c r="E182" s="5" t="str">
        <f>IFERROR(VLOOKUP($A182,'HS Info'!$A:$D,4,FALSE), IF(ISBLANK($A182), " ", "Not in HS Info"))</f>
        <v xml:space="preserve"> </v>
      </c>
      <c r="F182" s="8" t="str">
        <f>IFERROR(VLOOKUP($B$1&amp;D182, 'Class Export'!$A:$X, 21,FALSE), IF(ISBLANK($A182), " ", "Not Registered"  ))</f>
        <v xml:space="preserve"> </v>
      </c>
      <c r="H182" s="5" t="str">
        <f>IFERROR(VLOOKUP($B$1&amp;D182, 'Class Export'!A:X, 2, FALSE),IF(ISBLANK(A182),"","Not Registered"))</f>
        <v/>
      </c>
    </row>
    <row r="183" spans="2:8" x14ac:dyDescent="0.2">
      <c r="B183" s="5" t="str">
        <f>IFERROR(VLOOKUP($A183,'HS Info'!$A:$D,2,FALSE),IF(ISBLANK($A183), " ", "Not in HS Info"))</f>
        <v xml:space="preserve"> </v>
      </c>
      <c r="C183" s="5" t="str">
        <f>IFERROR(VLOOKUP($A183,'HS Info'!$A:$D,3,FALSE), IF(ISBLANK($A183), " ", "Not in HS Info"))</f>
        <v xml:space="preserve"> </v>
      </c>
      <c r="D183" s="5" t="str">
        <f>IFERROR(VLOOKUP($A183,'SLCC Student'!$A:$R,8,FALSE),IF(ISBLANK($A183)," ","Not Admitted"))</f>
        <v xml:space="preserve"> </v>
      </c>
      <c r="E183" s="5" t="str">
        <f>IFERROR(VLOOKUP($A183,'HS Info'!$A:$D,4,FALSE), IF(ISBLANK($A183), " ", "Not in HS Info"))</f>
        <v xml:space="preserve"> </v>
      </c>
      <c r="F183" s="8" t="str">
        <f>IFERROR(VLOOKUP($B$1&amp;D183, 'Class Export'!$A:$X, 21,FALSE), IF(ISBLANK($A183), " ", "Not Registered"  ))</f>
        <v xml:space="preserve"> </v>
      </c>
      <c r="H183" s="5" t="str">
        <f>IFERROR(VLOOKUP($B$1&amp;D183, 'Class Export'!A:X, 2, FALSE),IF(ISBLANK(A183),"","Not Registered"))</f>
        <v/>
      </c>
    </row>
    <row r="184" spans="2:8" x14ac:dyDescent="0.2">
      <c r="B184" s="5" t="str">
        <f>IFERROR(VLOOKUP($A184,'HS Info'!$A:$D,2,FALSE),IF(ISBLANK($A184), " ", "Not in HS Info"))</f>
        <v xml:space="preserve"> </v>
      </c>
      <c r="C184" s="5" t="str">
        <f>IFERROR(VLOOKUP($A184,'HS Info'!$A:$D,3,FALSE), IF(ISBLANK($A184), " ", "Not in HS Info"))</f>
        <v xml:space="preserve"> </v>
      </c>
      <c r="D184" s="5" t="str">
        <f>IFERROR(VLOOKUP($A184,'SLCC Student'!$A:$R,8,FALSE),IF(ISBLANK($A184)," ","Not Admitted"))</f>
        <v xml:space="preserve"> </v>
      </c>
      <c r="E184" s="5" t="str">
        <f>IFERROR(VLOOKUP($A184,'HS Info'!$A:$D,4,FALSE), IF(ISBLANK($A184), " ", "Not in HS Info"))</f>
        <v xml:space="preserve"> </v>
      </c>
      <c r="F184" s="8" t="str">
        <f>IFERROR(VLOOKUP($B$1&amp;D184, 'Class Export'!$A:$X, 21,FALSE), IF(ISBLANK($A184), " ", "Not Registered"  ))</f>
        <v xml:space="preserve"> </v>
      </c>
      <c r="H184" s="5" t="str">
        <f>IFERROR(VLOOKUP($B$1&amp;D184, 'Class Export'!A:X, 2, FALSE),IF(ISBLANK(A184),"","Not Registered"))</f>
        <v/>
      </c>
    </row>
    <row r="185" spans="2:8" x14ac:dyDescent="0.2">
      <c r="B185" s="5" t="str">
        <f>IFERROR(VLOOKUP($A185,'HS Info'!$A:$D,2,FALSE),IF(ISBLANK($A185), " ", "Not in HS Info"))</f>
        <v xml:space="preserve"> </v>
      </c>
      <c r="C185" s="5" t="str">
        <f>IFERROR(VLOOKUP($A185,'HS Info'!$A:$D,3,FALSE), IF(ISBLANK($A185), " ", "Not in HS Info"))</f>
        <v xml:space="preserve"> </v>
      </c>
      <c r="D185" s="5" t="str">
        <f>IFERROR(VLOOKUP($A185,'SLCC Student'!$A:$R,8,FALSE),IF(ISBLANK($A185)," ","Not Admitted"))</f>
        <v xml:space="preserve"> </v>
      </c>
      <c r="E185" s="5" t="str">
        <f>IFERROR(VLOOKUP($A185,'HS Info'!$A:$D,4,FALSE), IF(ISBLANK($A185), " ", "Not in HS Info"))</f>
        <v xml:space="preserve"> </v>
      </c>
      <c r="F185" s="8" t="str">
        <f>IFERROR(VLOOKUP($B$1&amp;D185, 'Class Export'!$A:$X, 21,FALSE), IF(ISBLANK($A185), " ", "Not Registered"  ))</f>
        <v xml:space="preserve"> </v>
      </c>
      <c r="H185" s="5" t="str">
        <f>IFERROR(VLOOKUP($B$1&amp;D185, 'Class Export'!A:X, 2, FALSE),IF(ISBLANK(A185),"","Not Registered"))</f>
        <v/>
      </c>
    </row>
    <row r="186" spans="2:8" x14ac:dyDescent="0.2">
      <c r="B186" s="5" t="str">
        <f>IFERROR(VLOOKUP($A186,'HS Info'!$A:$D,2,FALSE),IF(ISBLANK($A186), " ", "Not in HS Info"))</f>
        <v xml:space="preserve"> </v>
      </c>
      <c r="C186" s="5" t="str">
        <f>IFERROR(VLOOKUP($A186,'HS Info'!$A:$D,3,FALSE), IF(ISBLANK($A186), " ", "Not in HS Info"))</f>
        <v xml:space="preserve"> </v>
      </c>
      <c r="D186" s="5" t="str">
        <f>IFERROR(VLOOKUP($A186,'SLCC Student'!$A:$R,8,FALSE),IF(ISBLANK($A186)," ","Not Admitted"))</f>
        <v xml:space="preserve"> </v>
      </c>
      <c r="E186" s="5" t="str">
        <f>IFERROR(VLOOKUP($A186,'HS Info'!$A:$D,4,FALSE), IF(ISBLANK($A186), " ", "Not in HS Info"))</f>
        <v xml:space="preserve"> </v>
      </c>
      <c r="F186" s="8" t="str">
        <f>IFERROR(VLOOKUP($B$1&amp;D186, 'Class Export'!$A:$X, 21,FALSE), IF(ISBLANK($A186), " ", "Not Registered"  ))</f>
        <v xml:space="preserve"> </v>
      </c>
      <c r="H186" s="5" t="str">
        <f>IFERROR(VLOOKUP($B$1&amp;D186, 'Class Export'!A:X, 2, FALSE),IF(ISBLANK(A186),"","Not Registered"))</f>
        <v/>
      </c>
    </row>
    <row r="187" spans="2:8" x14ac:dyDescent="0.2">
      <c r="B187" s="5" t="str">
        <f>IFERROR(VLOOKUP($A187,'HS Info'!$A:$D,2,FALSE),IF(ISBLANK($A187), " ", "Not in HS Info"))</f>
        <v xml:space="preserve"> </v>
      </c>
      <c r="C187" s="5" t="str">
        <f>IFERROR(VLOOKUP($A187,'HS Info'!$A:$D,3,FALSE), IF(ISBLANK($A187), " ", "Not in HS Info"))</f>
        <v xml:space="preserve"> </v>
      </c>
      <c r="D187" s="5" t="str">
        <f>IFERROR(VLOOKUP($A187,'SLCC Student'!$A:$R,8,FALSE),IF(ISBLANK($A187)," ","Not Admitted"))</f>
        <v xml:space="preserve"> </v>
      </c>
      <c r="E187" s="5" t="str">
        <f>IFERROR(VLOOKUP($A187,'HS Info'!$A:$D,4,FALSE), IF(ISBLANK($A187), " ", "Not in HS Info"))</f>
        <v xml:space="preserve"> </v>
      </c>
      <c r="F187" s="8" t="str">
        <f>IFERROR(VLOOKUP($B$1&amp;D187, 'Class Export'!$A:$X, 21,FALSE), IF(ISBLANK($A187), " ", "Not Registered"  ))</f>
        <v xml:space="preserve"> </v>
      </c>
      <c r="H187" s="5" t="str">
        <f>IFERROR(VLOOKUP($B$1&amp;D187, 'Class Export'!A:X, 2, FALSE),IF(ISBLANK(A187),"","Not Registered"))</f>
        <v/>
      </c>
    </row>
    <row r="188" spans="2:8" x14ac:dyDescent="0.2">
      <c r="B188" s="5" t="str">
        <f>IFERROR(VLOOKUP($A188,'HS Info'!$A:$D,2,FALSE),IF(ISBLANK($A188), " ", "Not in HS Info"))</f>
        <v xml:space="preserve"> </v>
      </c>
      <c r="C188" s="5" t="str">
        <f>IFERROR(VLOOKUP($A188,'HS Info'!$A:$D,3,FALSE), IF(ISBLANK($A188), " ", "Not in HS Info"))</f>
        <v xml:space="preserve"> </v>
      </c>
      <c r="D188" s="5" t="str">
        <f>IFERROR(VLOOKUP($A188,'SLCC Student'!$A:$R,8,FALSE),IF(ISBLANK($A188)," ","Not Admitted"))</f>
        <v xml:space="preserve"> </v>
      </c>
      <c r="E188" s="5" t="str">
        <f>IFERROR(VLOOKUP($A188,'HS Info'!$A:$D,4,FALSE), IF(ISBLANK($A188), " ", "Not in HS Info"))</f>
        <v xml:space="preserve"> </v>
      </c>
      <c r="F188" s="8" t="str">
        <f>IFERROR(VLOOKUP($B$1&amp;D188, 'Class Export'!$A:$X, 21,FALSE), IF(ISBLANK($A188), " ", "Not Registered"  ))</f>
        <v xml:space="preserve"> </v>
      </c>
      <c r="H188" s="5" t="str">
        <f>IFERROR(VLOOKUP($B$1&amp;D188, 'Class Export'!A:X, 2, FALSE),IF(ISBLANK(A188),"","Not Registered"))</f>
        <v/>
      </c>
    </row>
    <row r="189" spans="2:8" x14ac:dyDescent="0.2">
      <c r="B189" s="5" t="str">
        <f>IFERROR(VLOOKUP($A189,'HS Info'!$A:$D,2,FALSE),IF(ISBLANK($A189), " ", "Not in HS Info"))</f>
        <v xml:space="preserve"> </v>
      </c>
      <c r="C189" s="5" t="str">
        <f>IFERROR(VLOOKUP($A189,'HS Info'!$A:$D,3,FALSE), IF(ISBLANK($A189), " ", "Not in HS Info"))</f>
        <v xml:space="preserve"> </v>
      </c>
      <c r="D189" s="5" t="str">
        <f>IFERROR(VLOOKUP($A189,'SLCC Student'!$A:$R,8,FALSE),IF(ISBLANK($A189)," ","Not Admitted"))</f>
        <v xml:space="preserve"> </v>
      </c>
      <c r="E189" s="5" t="str">
        <f>IFERROR(VLOOKUP($A189,'HS Info'!$A:$D,4,FALSE), IF(ISBLANK($A189), " ", "Not in HS Info"))</f>
        <v xml:space="preserve"> </v>
      </c>
      <c r="F189" s="8" t="str">
        <f>IFERROR(VLOOKUP($B$1&amp;D189, 'Class Export'!$A:$X, 21,FALSE), IF(ISBLANK($A189), " ", "Not Registered"  ))</f>
        <v xml:space="preserve"> </v>
      </c>
      <c r="H189" s="5" t="str">
        <f>IFERROR(VLOOKUP($B$1&amp;D189, 'Class Export'!A:X, 2, FALSE),IF(ISBLANK(A189),"","Not Registered"))</f>
        <v/>
      </c>
    </row>
    <row r="190" spans="2:8" x14ac:dyDescent="0.2">
      <c r="B190" s="5" t="str">
        <f>IFERROR(VLOOKUP($A190,'HS Info'!$A:$D,2,FALSE),IF(ISBLANK($A190), " ", "Not in HS Info"))</f>
        <v xml:space="preserve"> </v>
      </c>
      <c r="C190" s="5" t="str">
        <f>IFERROR(VLOOKUP($A190,'HS Info'!$A:$D,3,FALSE), IF(ISBLANK($A190), " ", "Not in HS Info"))</f>
        <v xml:space="preserve"> </v>
      </c>
      <c r="D190" s="5" t="str">
        <f>IFERROR(VLOOKUP($A190,'SLCC Student'!$A:$R,8,FALSE),IF(ISBLANK($A190)," ","Not Admitted"))</f>
        <v xml:space="preserve"> </v>
      </c>
      <c r="E190" s="5" t="str">
        <f>IFERROR(VLOOKUP($A190,'HS Info'!$A:$D,4,FALSE), IF(ISBLANK($A190), " ", "Not in HS Info"))</f>
        <v xml:space="preserve"> </v>
      </c>
      <c r="F190" s="8" t="str">
        <f>IFERROR(VLOOKUP($B$1&amp;D190, 'Class Export'!$A:$X, 21,FALSE), IF(ISBLANK($A190), " ", "Not Registered"  ))</f>
        <v xml:space="preserve"> </v>
      </c>
      <c r="H190" s="5" t="str">
        <f>IFERROR(VLOOKUP($B$1&amp;D190, 'Class Export'!A:X, 2, FALSE),IF(ISBLANK(A190),"","Not Registered"))</f>
        <v/>
      </c>
    </row>
    <row r="191" spans="2:8" x14ac:dyDescent="0.2">
      <c r="B191" s="5" t="str">
        <f>IFERROR(VLOOKUP($A191,'HS Info'!$A:$D,2,FALSE),IF(ISBLANK($A191), " ", "Not in HS Info"))</f>
        <v xml:space="preserve"> </v>
      </c>
      <c r="C191" s="5" t="str">
        <f>IFERROR(VLOOKUP($A191,'HS Info'!$A:$D,3,FALSE), IF(ISBLANK($A191), " ", "Not in HS Info"))</f>
        <v xml:space="preserve"> </v>
      </c>
      <c r="D191" s="5" t="str">
        <f>IFERROR(VLOOKUP($A191,'SLCC Student'!$A:$R,8,FALSE),IF(ISBLANK($A191)," ","Not Admitted"))</f>
        <v xml:space="preserve"> </v>
      </c>
      <c r="E191" s="5" t="str">
        <f>IFERROR(VLOOKUP($A191,'HS Info'!$A:$D,4,FALSE), IF(ISBLANK($A191), " ", "Not in HS Info"))</f>
        <v xml:space="preserve"> </v>
      </c>
      <c r="F191" s="8" t="str">
        <f>IFERROR(VLOOKUP($B$1&amp;D191, 'Class Export'!$A:$X, 21,FALSE), IF(ISBLANK($A191), " ", "Not Registered"  ))</f>
        <v xml:space="preserve"> </v>
      </c>
      <c r="H191" s="5" t="str">
        <f>IFERROR(VLOOKUP($B$1&amp;D191, 'Class Export'!A:X, 2, FALSE),IF(ISBLANK(A191),"","Not Registered"))</f>
        <v/>
      </c>
    </row>
    <row r="192" spans="2:8" x14ac:dyDescent="0.2">
      <c r="B192" s="5" t="str">
        <f>IFERROR(VLOOKUP($A192,'HS Info'!$A:$D,2,FALSE),IF(ISBLANK($A192), " ", "Not in HS Info"))</f>
        <v xml:space="preserve"> </v>
      </c>
      <c r="C192" s="5" t="str">
        <f>IFERROR(VLOOKUP($A192,'HS Info'!$A:$D,3,FALSE), IF(ISBLANK($A192), " ", "Not in HS Info"))</f>
        <v xml:space="preserve"> </v>
      </c>
      <c r="D192" s="5" t="str">
        <f>IFERROR(VLOOKUP($A192,'SLCC Student'!$A:$R,8,FALSE),IF(ISBLANK($A192)," ","Not Admitted"))</f>
        <v xml:space="preserve"> </v>
      </c>
      <c r="E192" s="5" t="str">
        <f>IFERROR(VLOOKUP($A192,'HS Info'!$A:$D,4,FALSE), IF(ISBLANK($A192), " ", "Not in HS Info"))</f>
        <v xml:space="preserve"> </v>
      </c>
      <c r="F192" s="8" t="str">
        <f>IFERROR(VLOOKUP($B$1&amp;D192, 'Class Export'!$A:$X, 21,FALSE), IF(ISBLANK($A192), " ", "Not Registered"  ))</f>
        <v xml:space="preserve"> </v>
      </c>
      <c r="H192" s="5" t="str">
        <f>IFERROR(VLOOKUP($B$1&amp;D192, 'Class Export'!A:X, 2, FALSE),IF(ISBLANK(A192),"","Not Registered"))</f>
        <v/>
      </c>
    </row>
    <row r="193" spans="2:8" x14ac:dyDescent="0.2">
      <c r="B193" s="5" t="str">
        <f>IFERROR(VLOOKUP($A193,'HS Info'!$A:$D,2,FALSE),IF(ISBLANK($A193), " ", "Not in HS Info"))</f>
        <v xml:space="preserve"> </v>
      </c>
      <c r="C193" s="5" t="str">
        <f>IFERROR(VLOOKUP($A193,'HS Info'!$A:$D,3,FALSE), IF(ISBLANK($A193), " ", "Not in HS Info"))</f>
        <v xml:space="preserve"> </v>
      </c>
      <c r="D193" s="5" t="str">
        <f>IFERROR(VLOOKUP($A193,'SLCC Student'!$A:$R,8,FALSE),IF(ISBLANK($A193)," ","Not Admitted"))</f>
        <v xml:space="preserve"> </v>
      </c>
      <c r="E193" s="5" t="str">
        <f>IFERROR(VLOOKUP($A193,'HS Info'!$A:$D,4,FALSE), IF(ISBLANK($A193), " ", "Not in HS Info"))</f>
        <v xml:space="preserve"> </v>
      </c>
      <c r="F193" s="8" t="str">
        <f>IFERROR(VLOOKUP($B$1&amp;D193, 'Class Export'!$A:$X, 21,FALSE), IF(ISBLANK($A193), " ", "Not Registered"  ))</f>
        <v xml:space="preserve"> </v>
      </c>
      <c r="H193" s="5" t="str">
        <f>IFERROR(VLOOKUP($B$1&amp;D193, 'Class Export'!A:X, 2, FALSE),IF(ISBLANK(A193),"","Not Registered"))</f>
        <v/>
      </c>
    </row>
    <row r="194" spans="2:8" x14ac:dyDescent="0.2">
      <c r="B194" s="5" t="str">
        <f>IFERROR(VLOOKUP($A194,'HS Info'!$A:$D,2,FALSE),IF(ISBLANK($A194), " ", "Not in HS Info"))</f>
        <v xml:space="preserve"> </v>
      </c>
      <c r="C194" s="5" t="str">
        <f>IFERROR(VLOOKUP($A194,'HS Info'!$A:$D,3,FALSE), IF(ISBLANK($A194), " ", "Not in HS Info"))</f>
        <v xml:space="preserve"> </v>
      </c>
      <c r="D194" s="5" t="str">
        <f>IFERROR(VLOOKUP($A194,'SLCC Student'!$A:$R,8,FALSE),IF(ISBLANK($A194)," ","Not Admitted"))</f>
        <v xml:space="preserve"> </v>
      </c>
      <c r="E194" s="5" t="str">
        <f>IFERROR(VLOOKUP($A194,'HS Info'!$A:$D,4,FALSE), IF(ISBLANK($A194), " ", "Not in HS Info"))</f>
        <v xml:space="preserve"> </v>
      </c>
      <c r="F194" s="8" t="str">
        <f>IFERROR(VLOOKUP($B$1&amp;D194, 'Class Export'!$A:$X, 21,FALSE), IF(ISBLANK($A194), " ", "Not Registered"  ))</f>
        <v xml:space="preserve"> </v>
      </c>
      <c r="H194" s="5" t="str">
        <f>IFERROR(VLOOKUP($B$1&amp;D194, 'Class Export'!A:X, 2, FALSE),IF(ISBLANK(A194),"","Not Registered"))</f>
        <v/>
      </c>
    </row>
    <row r="195" spans="2:8" x14ac:dyDescent="0.2">
      <c r="B195" s="5" t="str">
        <f>IFERROR(VLOOKUP($A195,'HS Info'!$A:$D,2,FALSE),IF(ISBLANK($A195), " ", "Not in HS Info"))</f>
        <v xml:space="preserve"> </v>
      </c>
      <c r="C195" s="5" t="str">
        <f>IFERROR(VLOOKUP($A195,'HS Info'!$A:$D,3,FALSE), IF(ISBLANK($A195), " ", "Not in HS Info"))</f>
        <v xml:space="preserve"> </v>
      </c>
      <c r="D195" s="5" t="str">
        <f>IFERROR(VLOOKUP($A195,'SLCC Student'!$A:$R,8,FALSE),IF(ISBLANK($A195)," ","Not Admitted"))</f>
        <v xml:space="preserve"> </v>
      </c>
      <c r="E195" s="5" t="str">
        <f>IFERROR(VLOOKUP($A195,'HS Info'!$A:$D,4,FALSE), IF(ISBLANK($A195), " ", "Not in HS Info"))</f>
        <v xml:space="preserve"> </v>
      </c>
      <c r="F195" s="8" t="str">
        <f>IFERROR(VLOOKUP($B$1&amp;D195, 'Class Export'!$A:$X, 21,FALSE), IF(ISBLANK($A195), " ", "Not Registered"  ))</f>
        <v xml:space="preserve"> </v>
      </c>
      <c r="H195" s="5" t="str">
        <f>IFERROR(VLOOKUP($B$1&amp;D195, 'Class Export'!A:X, 2, FALSE),IF(ISBLANK(A195),"","Not Registered"))</f>
        <v/>
      </c>
    </row>
    <row r="196" spans="2:8" x14ac:dyDescent="0.2">
      <c r="B196" s="5" t="str">
        <f>IFERROR(VLOOKUP($A196,'HS Info'!$A:$D,2,FALSE),IF(ISBLANK($A196), " ", "Not in HS Info"))</f>
        <v xml:space="preserve"> </v>
      </c>
      <c r="C196" s="5" t="str">
        <f>IFERROR(VLOOKUP($A196,'HS Info'!$A:$D,3,FALSE), IF(ISBLANK($A196), " ", "Not in HS Info"))</f>
        <v xml:space="preserve"> </v>
      </c>
      <c r="D196" s="5" t="str">
        <f>IFERROR(VLOOKUP($A196,'SLCC Student'!$A:$R,8,FALSE),IF(ISBLANK($A196)," ","Not Admitted"))</f>
        <v xml:space="preserve"> </v>
      </c>
      <c r="E196" s="5" t="str">
        <f>IFERROR(VLOOKUP($A196,'HS Info'!$A:$D,4,FALSE), IF(ISBLANK($A196), " ", "Not in HS Info"))</f>
        <v xml:space="preserve"> </v>
      </c>
      <c r="F196" s="8" t="str">
        <f>IFERROR(VLOOKUP($B$1&amp;D196, 'Class Export'!$A:$X, 21,FALSE), IF(ISBLANK($A196), " ", "Not Registered"  ))</f>
        <v xml:space="preserve"> </v>
      </c>
      <c r="H196" s="5" t="str">
        <f>IFERROR(VLOOKUP($B$1&amp;D196, 'Class Export'!A:X, 2, FALSE),IF(ISBLANK(A196),"","Not Registered"))</f>
        <v/>
      </c>
    </row>
    <row r="197" spans="2:8" x14ac:dyDescent="0.2">
      <c r="B197" s="5" t="str">
        <f>IFERROR(VLOOKUP($A197,'HS Info'!$A:$D,2,FALSE),IF(ISBLANK($A197), " ", "Not in HS Info"))</f>
        <v xml:space="preserve"> </v>
      </c>
      <c r="C197" s="5" t="str">
        <f>IFERROR(VLOOKUP($A197,'HS Info'!$A:$D,3,FALSE), IF(ISBLANK($A197), " ", "Not in HS Info"))</f>
        <v xml:space="preserve"> </v>
      </c>
      <c r="D197" s="5" t="str">
        <f>IFERROR(VLOOKUP($A197,'SLCC Student'!$A:$R,8,FALSE),IF(ISBLANK($A197)," ","Not Admitted"))</f>
        <v xml:space="preserve"> </v>
      </c>
      <c r="E197" s="5" t="str">
        <f>IFERROR(VLOOKUP($A197,'HS Info'!$A:$D,4,FALSE), IF(ISBLANK($A197), " ", "Not in HS Info"))</f>
        <v xml:space="preserve"> </v>
      </c>
      <c r="F197" s="8" t="str">
        <f>IFERROR(VLOOKUP($B$1&amp;D197, 'Class Export'!$A:$X, 21,FALSE), IF(ISBLANK($A197), " ", "Not Registered"  ))</f>
        <v xml:space="preserve"> </v>
      </c>
      <c r="H197" s="5" t="str">
        <f>IFERROR(VLOOKUP($B$1&amp;D197, 'Class Export'!A:X, 2, FALSE),IF(ISBLANK(A197),"","Not Registered"))</f>
        <v/>
      </c>
    </row>
    <row r="198" spans="2:8" x14ac:dyDescent="0.2">
      <c r="B198" s="5" t="str">
        <f>IFERROR(VLOOKUP($A198,'HS Info'!$A:$D,2,FALSE),IF(ISBLANK($A198), " ", "Not in HS Info"))</f>
        <v xml:space="preserve"> </v>
      </c>
      <c r="C198" s="5" t="str">
        <f>IFERROR(VLOOKUP($A198,'HS Info'!$A:$D,3,FALSE), IF(ISBLANK($A198), " ", "Not in HS Info"))</f>
        <v xml:space="preserve"> </v>
      </c>
      <c r="D198" s="5" t="str">
        <f>IFERROR(VLOOKUP($A198,'SLCC Student'!$A:$R,8,FALSE),IF(ISBLANK($A198)," ","Not Admitted"))</f>
        <v xml:space="preserve"> </v>
      </c>
      <c r="E198" s="5" t="str">
        <f>IFERROR(VLOOKUP($A198,'HS Info'!$A:$D,4,FALSE), IF(ISBLANK($A198), " ", "Not in HS Info"))</f>
        <v xml:space="preserve"> </v>
      </c>
      <c r="F198" s="8" t="str">
        <f>IFERROR(VLOOKUP($B$1&amp;D198, 'Class Export'!$A:$X, 21,FALSE), IF(ISBLANK($A198), " ", "Not Registered"  ))</f>
        <v xml:space="preserve"> </v>
      </c>
      <c r="H198" s="5" t="str">
        <f>IFERROR(VLOOKUP($B$1&amp;D198, 'Class Export'!A:X, 2, FALSE),IF(ISBLANK(A198),"","Not Registered"))</f>
        <v/>
      </c>
    </row>
    <row r="199" spans="2:8" x14ac:dyDescent="0.2">
      <c r="B199" s="5" t="str">
        <f>IFERROR(VLOOKUP($A199,'HS Info'!$A:$D,2,FALSE),IF(ISBLANK($A199), " ", "Not in HS Info"))</f>
        <v xml:space="preserve"> </v>
      </c>
      <c r="C199" s="5" t="str">
        <f>IFERROR(VLOOKUP($A199,'HS Info'!$A:$D,3,FALSE), IF(ISBLANK($A199), " ", "Not in HS Info"))</f>
        <v xml:space="preserve"> </v>
      </c>
      <c r="D199" s="5" t="str">
        <f>IFERROR(VLOOKUP($A199,'SLCC Student'!$A:$R,8,FALSE),IF(ISBLANK($A199)," ","Not Admitted"))</f>
        <v xml:space="preserve"> </v>
      </c>
      <c r="E199" s="5" t="str">
        <f>IFERROR(VLOOKUP($A199,'HS Info'!$A:$D,4,FALSE), IF(ISBLANK($A199), " ", "Not in HS Info"))</f>
        <v xml:space="preserve"> </v>
      </c>
      <c r="F199" s="8" t="str">
        <f>IFERROR(VLOOKUP($B$1&amp;D199, 'Class Export'!$A:$X, 21,FALSE), IF(ISBLANK($A199), " ", "Not Registered"  ))</f>
        <v xml:space="preserve"> </v>
      </c>
      <c r="H199" s="5" t="str">
        <f>IFERROR(VLOOKUP($B$1&amp;D199, 'Class Export'!A:X, 2, FALSE),IF(ISBLANK(A199),"","Not Registered"))</f>
        <v/>
      </c>
    </row>
    <row r="200" spans="2:8" x14ac:dyDescent="0.2">
      <c r="B200" s="5" t="str">
        <f>IFERROR(VLOOKUP($A200,'HS Info'!$A:$D,2,FALSE),IF(ISBLANK($A200), " ", "Not in HS Info"))</f>
        <v xml:space="preserve"> </v>
      </c>
      <c r="C200" s="5" t="str">
        <f>IFERROR(VLOOKUP($A200,'HS Info'!$A:$D,3,FALSE), IF(ISBLANK($A200), " ", "Not in HS Info"))</f>
        <v xml:space="preserve"> </v>
      </c>
      <c r="D200" s="5" t="str">
        <f>IFERROR(VLOOKUP($A200,'SLCC Student'!$A:$R,8,FALSE),IF(ISBLANK($A200)," ","Not Admitted"))</f>
        <v xml:space="preserve"> </v>
      </c>
      <c r="E200" s="5" t="str">
        <f>IFERROR(VLOOKUP($A200,'HS Info'!$A:$D,4,FALSE), IF(ISBLANK($A200), " ", "Not in HS Info"))</f>
        <v xml:space="preserve"> </v>
      </c>
      <c r="F200" s="8" t="str">
        <f>IFERROR(VLOOKUP($B$1&amp;D200, 'Class Export'!$A:$X, 21,FALSE), IF(ISBLANK($A200), " ", "Not Registered"  ))</f>
        <v xml:space="preserve"> </v>
      </c>
      <c r="H200" s="5" t="str">
        <f>IFERROR(VLOOKUP($B$1&amp;D200, 'Class Export'!A:X, 2, FALSE),IF(ISBLANK(A200),"","Not Registered"))</f>
        <v/>
      </c>
    </row>
    <row r="201" spans="2:8" x14ac:dyDescent="0.2">
      <c r="B201" s="5" t="str">
        <f>IFERROR(VLOOKUP($A201,'HS Info'!$A:$D,2,FALSE),IF(ISBLANK($A201), " ", "Not in HS Info"))</f>
        <v xml:space="preserve"> </v>
      </c>
      <c r="C201" s="5" t="str">
        <f>IFERROR(VLOOKUP($A201,'HS Info'!$A:$D,3,FALSE), IF(ISBLANK($A201), " ", "Not in HS Info"))</f>
        <v xml:space="preserve"> </v>
      </c>
      <c r="D201" s="5" t="str">
        <f>IFERROR(VLOOKUP($A201,'SLCC Student'!$A:$R,8,FALSE),IF(ISBLANK($A201)," ","Not Admitted"))</f>
        <v xml:space="preserve"> </v>
      </c>
      <c r="E201" s="5" t="str">
        <f>IFERROR(VLOOKUP($A201,'HS Info'!$A:$D,4,FALSE), IF(ISBLANK($A201), " ", "Not in HS Info"))</f>
        <v xml:space="preserve"> </v>
      </c>
      <c r="F201" s="8" t="str">
        <f>IFERROR(VLOOKUP($B$1&amp;D201, 'Class Export'!$A:$X, 21,FALSE), IF(ISBLANK($A201), " ", "Not Registered"  ))</f>
        <v xml:space="preserve"> </v>
      </c>
      <c r="H201" s="5" t="str">
        <f>IFERROR(VLOOKUP($B$1&amp;D201, 'Class Export'!A:X, 2, FALSE),IF(ISBLANK(A201),"","Not Registered"))</f>
        <v/>
      </c>
    </row>
    <row r="202" spans="2:8" x14ac:dyDescent="0.2">
      <c r="B202" s="5" t="str">
        <f>IFERROR(VLOOKUP($A202,'HS Info'!$A:$D,2,FALSE),IF(ISBLANK($A202), " ", "Not in HS Info"))</f>
        <v xml:space="preserve"> </v>
      </c>
      <c r="C202" s="5" t="str">
        <f>IFERROR(VLOOKUP($A202,'HS Info'!$A:$D,3,FALSE), IF(ISBLANK($A202), " ", "Not in HS Info"))</f>
        <v xml:space="preserve"> </v>
      </c>
      <c r="D202" s="5" t="str">
        <f>IFERROR(VLOOKUP($A202,'SLCC Student'!$A:$R,8,FALSE),IF(ISBLANK($A202)," ","Not Admitted"))</f>
        <v xml:space="preserve"> </v>
      </c>
      <c r="E202" s="5" t="str">
        <f>IFERROR(VLOOKUP($A202,'HS Info'!$A:$D,4,FALSE), IF(ISBLANK($A202), " ", "Not in HS Info"))</f>
        <v xml:space="preserve"> </v>
      </c>
      <c r="F202" s="8" t="str">
        <f>IFERROR(VLOOKUP($B$1&amp;D202, 'Class Export'!$A:$X, 21,FALSE), IF(ISBLANK($A202), " ", "Not Registered"  ))</f>
        <v xml:space="preserve"> </v>
      </c>
      <c r="H202" s="5" t="str">
        <f>IFERROR(VLOOKUP($B$1&amp;D202, 'Class Export'!A:X, 2, FALSE),IF(ISBLANK(A202),"","Not Registered"))</f>
        <v/>
      </c>
    </row>
    <row r="203" spans="2:8" x14ac:dyDescent="0.2">
      <c r="B203" s="5" t="str">
        <f>IFERROR(VLOOKUP($A203,'HS Info'!$A:$D,2,FALSE),IF(ISBLANK($A203), " ", "Not in HS Info"))</f>
        <v xml:space="preserve"> </v>
      </c>
      <c r="C203" s="5" t="str">
        <f>IFERROR(VLOOKUP($A203,'HS Info'!$A:$D,3,FALSE), IF(ISBLANK($A203), " ", "Not in HS Info"))</f>
        <v xml:space="preserve"> </v>
      </c>
      <c r="D203" s="5" t="str">
        <f>IFERROR(VLOOKUP($A203,'SLCC Student'!$A:$R,8,FALSE),IF(ISBLANK($A203)," ","Not Admitted"))</f>
        <v xml:space="preserve"> </v>
      </c>
      <c r="E203" s="5" t="str">
        <f>IFERROR(VLOOKUP($A203,'HS Info'!$A:$D,4,FALSE), IF(ISBLANK($A203), " ", "Not in HS Info"))</f>
        <v xml:space="preserve"> </v>
      </c>
      <c r="F203" s="8" t="str">
        <f>IFERROR(VLOOKUP($B$1&amp;D203, 'Class Export'!$A:$X, 21,FALSE), IF(ISBLANK($A203), " ", "Not Registered"  ))</f>
        <v xml:space="preserve"> </v>
      </c>
      <c r="H203" s="5" t="str">
        <f>IFERROR(VLOOKUP($B$1&amp;D203, 'Class Export'!A:X, 2, FALSE),IF(ISBLANK(A203),"","Not Registered"))</f>
        <v/>
      </c>
    </row>
    <row r="204" spans="2:8" x14ac:dyDescent="0.2">
      <c r="B204" s="5" t="str">
        <f>IFERROR(VLOOKUP($A204,'HS Info'!$A:$D,2,FALSE),IF(ISBLANK($A204), " ", "Not in HS Info"))</f>
        <v xml:space="preserve"> </v>
      </c>
      <c r="C204" s="5" t="str">
        <f>IFERROR(VLOOKUP($A204,'HS Info'!$A:$D,3,FALSE), IF(ISBLANK($A204), " ", "Not in HS Info"))</f>
        <v xml:space="preserve"> </v>
      </c>
      <c r="D204" s="5" t="str">
        <f>IFERROR(VLOOKUP($A204,'SLCC Student'!$A:$R,8,FALSE),IF(ISBLANK($A204)," ","Not Admitted"))</f>
        <v xml:space="preserve"> </v>
      </c>
      <c r="E204" s="5" t="str">
        <f>IFERROR(VLOOKUP($A204,'HS Info'!$A:$D,4,FALSE), IF(ISBLANK($A204), " ", "Not in HS Info"))</f>
        <v xml:space="preserve"> </v>
      </c>
      <c r="F204" s="8" t="str">
        <f>IFERROR(VLOOKUP($B$1&amp;D204, 'Class Export'!$A:$X, 21,FALSE), IF(ISBLANK($A204), " ", "Not Registered"  ))</f>
        <v xml:space="preserve"> </v>
      </c>
      <c r="H204" s="5" t="str">
        <f>IFERROR(VLOOKUP($B$1&amp;D204, 'Class Export'!A:X, 2, FALSE),IF(ISBLANK(A204),"","Not Registered"))</f>
        <v/>
      </c>
    </row>
    <row r="205" spans="2:8" x14ac:dyDescent="0.2">
      <c r="B205" s="5" t="str">
        <f>IFERROR(VLOOKUP($A205,'HS Info'!$A:$D,2,FALSE),IF(ISBLANK($A205), " ", "Not in HS Info"))</f>
        <v xml:space="preserve"> </v>
      </c>
      <c r="C205" s="5" t="str">
        <f>IFERROR(VLOOKUP($A205,'HS Info'!$A:$D,3,FALSE), IF(ISBLANK($A205), " ", "Not in HS Info"))</f>
        <v xml:space="preserve"> </v>
      </c>
      <c r="D205" s="5" t="str">
        <f>IFERROR(VLOOKUP($A205,'SLCC Student'!$A:$R,8,FALSE),IF(ISBLANK($A205)," ","Not Admitted"))</f>
        <v xml:space="preserve"> </v>
      </c>
      <c r="E205" s="5" t="str">
        <f>IFERROR(VLOOKUP($A205,'HS Info'!$A:$D,4,FALSE), IF(ISBLANK($A205), " ", "Not in HS Info"))</f>
        <v xml:space="preserve"> </v>
      </c>
      <c r="F205" s="8" t="str">
        <f>IFERROR(VLOOKUP($B$1&amp;D205, 'Class Export'!$A:$X, 21,FALSE), IF(ISBLANK($A205), " ", "Not Registered"  ))</f>
        <v xml:space="preserve"> </v>
      </c>
      <c r="H205" s="5" t="str">
        <f>IFERROR(VLOOKUP($B$1&amp;D205, 'Class Export'!A:X, 2, FALSE),IF(ISBLANK(A205),"","Not Registered"))</f>
        <v/>
      </c>
    </row>
    <row r="206" spans="2:8" x14ac:dyDescent="0.2">
      <c r="B206" s="5" t="str">
        <f>IFERROR(VLOOKUP($A206,'HS Info'!$A:$D,2,FALSE),IF(ISBLANK($A206), " ", "Not in HS Info"))</f>
        <v xml:space="preserve"> </v>
      </c>
      <c r="C206" s="5" t="str">
        <f>IFERROR(VLOOKUP($A206,'HS Info'!$A:$D,3,FALSE), IF(ISBLANK($A206), " ", "Not in HS Info"))</f>
        <v xml:space="preserve"> </v>
      </c>
      <c r="D206" s="5" t="str">
        <f>IFERROR(VLOOKUP($A206,'SLCC Student'!$A:$R,8,FALSE),IF(ISBLANK($A206)," ","Not Admitted"))</f>
        <v xml:space="preserve"> </v>
      </c>
      <c r="E206" s="5" t="str">
        <f>IFERROR(VLOOKUP($A206,'HS Info'!$A:$D,4,FALSE), IF(ISBLANK($A206), " ", "Not in HS Info"))</f>
        <v xml:space="preserve"> </v>
      </c>
      <c r="F206" s="8" t="str">
        <f>IFERROR(VLOOKUP($B$1&amp;D206, 'Class Export'!$A:$X, 21,FALSE), IF(ISBLANK($A206), " ", "Not Registered"  ))</f>
        <v xml:space="preserve"> </v>
      </c>
      <c r="H206" s="5" t="str">
        <f>IFERROR(VLOOKUP($B$1&amp;D206, 'Class Export'!A:X, 2, FALSE),IF(ISBLANK(A206),"","Not Registered"))</f>
        <v/>
      </c>
    </row>
    <row r="207" spans="2:8" x14ac:dyDescent="0.2">
      <c r="B207" s="5" t="str">
        <f>IFERROR(VLOOKUP($A207,'HS Info'!$A:$D,2,FALSE),IF(ISBLANK($A207), " ", "Not in HS Info"))</f>
        <v xml:space="preserve"> </v>
      </c>
      <c r="C207" s="5" t="str">
        <f>IFERROR(VLOOKUP($A207,'HS Info'!$A:$D,3,FALSE), IF(ISBLANK($A207), " ", "Not in HS Info"))</f>
        <v xml:space="preserve"> </v>
      </c>
      <c r="D207" s="5" t="str">
        <f>IFERROR(VLOOKUP($A207,'SLCC Student'!$A:$R,8,FALSE),IF(ISBLANK($A207)," ","Not Admitted"))</f>
        <v xml:space="preserve"> </v>
      </c>
      <c r="E207" s="5" t="str">
        <f>IFERROR(VLOOKUP($A207,'HS Info'!$A:$D,4,FALSE), IF(ISBLANK($A207), " ", "Not in HS Info"))</f>
        <v xml:space="preserve"> </v>
      </c>
      <c r="F207" s="8" t="str">
        <f>IFERROR(VLOOKUP($B$1&amp;D207, 'Class Export'!$A:$X, 21,FALSE), IF(ISBLANK($A207), " ", "Not Registered"  ))</f>
        <v xml:space="preserve"> </v>
      </c>
      <c r="H207" s="5" t="str">
        <f>IFERROR(VLOOKUP($B$1&amp;D207, 'Class Export'!A:X, 2, FALSE),IF(ISBLANK(A207),"","Not Registered"))</f>
        <v/>
      </c>
    </row>
    <row r="208" spans="2:8" x14ac:dyDescent="0.2">
      <c r="B208" s="5" t="str">
        <f>IFERROR(VLOOKUP($A208,'HS Info'!$A:$D,2,FALSE),IF(ISBLANK($A208), " ", "Not in HS Info"))</f>
        <v xml:space="preserve"> </v>
      </c>
      <c r="C208" s="5" t="str">
        <f>IFERROR(VLOOKUP($A208,'HS Info'!$A:$D,3,FALSE), IF(ISBLANK($A208), " ", "Not in HS Info"))</f>
        <v xml:space="preserve"> </v>
      </c>
      <c r="D208" s="5" t="str">
        <f>IFERROR(VLOOKUP($A208,'SLCC Student'!$A:$R,8,FALSE),IF(ISBLANK($A208)," ","Not Admitted"))</f>
        <v xml:space="preserve"> </v>
      </c>
      <c r="E208" s="5" t="str">
        <f>IFERROR(VLOOKUP($A208,'HS Info'!$A:$D,4,FALSE), IF(ISBLANK($A208), " ", "Not in HS Info"))</f>
        <v xml:space="preserve"> </v>
      </c>
      <c r="F208" s="8" t="str">
        <f>IFERROR(VLOOKUP($B$1&amp;D208, 'Class Export'!$A:$X, 21,FALSE), IF(ISBLANK($A208), " ", "Not Registered"  ))</f>
        <v xml:space="preserve"> </v>
      </c>
      <c r="H208" s="5" t="str">
        <f>IFERROR(VLOOKUP($B$1&amp;D208, 'Class Export'!A:X, 2, FALSE),IF(ISBLANK(A208),"","Not Registered"))</f>
        <v/>
      </c>
    </row>
    <row r="209" spans="2:8" x14ac:dyDescent="0.2">
      <c r="B209" s="5" t="str">
        <f>IFERROR(VLOOKUP($A209,'HS Info'!$A:$D,2,FALSE),IF(ISBLANK($A209), " ", "Not in HS Info"))</f>
        <v xml:space="preserve"> </v>
      </c>
      <c r="C209" s="5" t="str">
        <f>IFERROR(VLOOKUP($A209,'HS Info'!$A:$D,3,FALSE), IF(ISBLANK($A209), " ", "Not in HS Info"))</f>
        <v xml:space="preserve"> </v>
      </c>
      <c r="D209" s="5" t="str">
        <f>IFERROR(VLOOKUP($A209,'SLCC Student'!$A:$R,8,FALSE),IF(ISBLANK($A209)," ","Not Admitted"))</f>
        <v xml:space="preserve"> </v>
      </c>
      <c r="E209" s="5" t="str">
        <f>IFERROR(VLOOKUP($A209,'HS Info'!$A:$D,4,FALSE), IF(ISBLANK($A209), " ", "Not in HS Info"))</f>
        <v xml:space="preserve"> </v>
      </c>
      <c r="F209" s="8" t="str">
        <f>IFERROR(VLOOKUP($B$1&amp;D209, 'Class Export'!$A:$X, 21,FALSE), IF(ISBLANK($A209), " ", "Not Registered"  ))</f>
        <v xml:space="preserve"> </v>
      </c>
      <c r="H209" s="5" t="str">
        <f>IFERROR(VLOOKUP($B$1&amp;D209, 'Class Export'!A:X, 2, FALSE),IF(ISBLANK(A209),"","Not Registered"))</f>
        <v/>
      </c>
    </row>
    <row r="210" spans="2:8" x14ac:dyDescent="0.2">
      <c r="B210" s="5" t="str">
        <f>IFERROR(VLOOKUP($A210,'HS Info'!$A:$D,2,FALSE),IF(ISBLANK($A210), " ", "Not in HS Info"))</f>
        <v xml:space="preserve"> </v>
      </c>
      <c r="C210" s="5" t="str">
        <f>IFERROR(VLOOKUP($A210,'HS Info'!$A:$D,3,FALSE), IF(ISBLANK($A210), " ", "Not in HS Info"))</f>
        <v xml:space="preserve"> </v>
      </c>
      <c r="D210" s="5" t="str">
        <f>IFERROR(VLOOKUP($A210,'SLCC Student'!$A:$R,8,FALSE),IF(ISBLANK($A210)," ","Not Admitted"))</f>
        <v xml:space="preserve"> </v>
      </c>
      <c r="E210" s="5" t="str">
        <f>IFERROR(VLOOKUP($A210,'HS Info'!$A:$D,4,FALSE), IF(ISBLANK($A210), " ", "Not in HS Info"))</f>
        <v xml:space="preserve"> </v>
      </c>
      <c r="F210" s="8" t="str">
        <f>IFERROR(VLOOKUP($B$1&amp;D210, 'Class Export'!$A:$X, 21,FALSE), IF(ISBLANK($A210), " ", "Not Registered"  ))</f>
        <v xml:space="preserve"> </v>
      </c>
      <c r="H210" s="5" t="str">
        <f>IFERROR(VLOOKUP($B$1&amp;D210, 'Class Export'!A:X, 2, FALSE),IF(ISBLANK(A210),"","Not Registered"))</f>
        <v/>
      </c>
    </row>
    <row r="211" spans="2:8" x14ac:dyDescent="0.2">
      <c r="B211" s="5" t="str">
        <f>IFERROR(VLOOKUP($A211,'HS Info'!$A:$D,2,FALSE),IF(ISBLANK($A211), " ", "Not in HS Info"))</f>
        <v xml:space="preserve"> </v>
      </c>
      <c r="C211" s="5" t="str">
        <f>IFERROR(VLOOKUP($A211,'HS Info'!$A:$D,3,FALSE), IF(ISBLANK($A211), " ", "Not in HS Info"))</f>
        <v xml:space="preserve"> </v>
      </c>
      <c r="D211" s="5" t="str">
        <f>IFERROR(VLOOKUP($A211,'SLCC Student'!$A:$R,8,FALSE),IF(ISBLANK($A211)," ","Not Admitted"))</f>
        <v xml:space="preserve"> </v>
      </c>
      <c r="E211" s="5" t="str">
        <f>IFERROR(VLOOKUP($A211,'HS Info'!$A:$D,4,FALSE), IF(ISBLANK($A211), " ", "Not in HS Info"))</f>
        <v xml:space="preserve"> </v>
      </c>
      <c r="F211" s="8" t="str">
        <f>IFERROR(VLOOKUP($B$1&amp;D211, 'Class Export'!$A:$X, 21,FALSE), IF(ISBLANK($A211), " ", "Not Registered"  ))</f>
        <v xml:space="preserve"> </v>
      </c>
      <c r="H211" s="5" t="str">
        <f>IFERROR(VLOOKUP($B$1&amp;D211, 'Class Export'!A:X, 2, FALSE),IF(ISBLANK(A211),"","Not Registered"))</f>
        <v/>
      </c>
    </row>
    <row r="212" spans="2:8" x14ac:dyDescent="0.2">
      <c r="B212" s="5" t="str">
        <f>IFERROR(VLOOKUP($A212,'HS Info'!$A:$D,2,FALSE),IF(ISBLANK($A212), " ", "Not in HS Info"))</f>
        <v xml:space="preserve"> </v>
      </c>
      <c r="C212" s="5" t="str">
        <f>IFERROR(VLOOKUP($A212,'HS Info'!$A:$D,3,FALSE), IF(ISBLANK($A212), " ", "Not in HS Info"))</f>
        <v xml:space="preserve"> </v>
      </c>
      <c r="D212" s="5" t="str">
        <f>IFERROR(VLOOKUP($A212,'SLCC Student'!$A:$R,8,FALSE),IF(ISBLANK($A212)," ","Not Admitted"))</f>
        <v xml:space="preserve"> </v>
      </c>
      <c r="E212" s="5" t="str">
        <f>IFERROR(VLOOKUP($A212,'HS Info'!$A:$D,4,FALSE), IF(ISBLANK($A212), " ", "Not in HS Info"))</f>
        <v xml:space="preserve"> </v>
      </c>
      <c r="F212" s="8" t="str">
        <f>IFERROR(VLOOKUP($B$1&amp;D212, 'Class Export'!$A:$X, 21,FALSE), IF(ISBLANK($A212), " ", "Not Registered"  ))</f>
        <v xml:space="preserve"> </v>
      </c>
      <c r="H212" s="5" t="str">
        <f>IFERROR(VLOOKUP($B$1&amp;D212, 'Class Export'!A:X, 2, FALSE),IF(ISBLANK(A212),"","Not Registered"))</f>
        <v/>
      </c>
    </row>
    <row r="213" spans="2:8" x14ac:dyDescent="0.2">
      <c r="B213" s="5" t="str">
        <f>IFERROR(VLOOKUP($A213,'HS Info'!$A:$D,2,FALSE),IF(ISBLANK($A213), " ", "Not in HS Info"))</f>
        <v xml:space="preserve"> </v>
      </c>
      <c r="C213" s="5" t="str">
        <f>IFERROR(VLOOKUP($A213,'HS Info'!$A:$D,3,FALSE), IF(ISBLANK($A213), " ", "Not in HS Info"))</f>
        <v xml:space="preserve"> </v>
      </c>
      <c r="D213" s="5" t="str">
        <f>IFERROR(VLOOKUP($A213,'SLCC Student'!$A:$R,8,FALSE),IF(ISBLANK($A213)," ","Not Admitted"))</f>
        <v xml:space="preserve"> </v>
      </c>
      <c r="E213" s="5" t="str">
        <f>IFERROR(VLOOKUP($A213,'HS Info'!$A:$D,4,FALSE), IF(ISBLANK($A213), " ", "Not in HS Info"))</f>
        <v xml:space="preserve"> </v>
      </c>
      <c r="F213" s="8" t="str">
        <f>IFERROR(VLOOKUP($B$1&amp;D213, 'Class Export'!$A:$X, 21,FALSE), IF(ISBLANK($A213), " ", "Not Registered"  ))</f>
        <v xml:space="preserve"> </v>
      </c>
      <c r="H213" s="5" t="str">
        <f>IFERROR(VLOOKUP($B$1&amp;D213, 'Class Export'!A:X, 2, FALSE),IF(ISBLANK(A213),"","Not Registered"))</f>
        <v/>
      </c>
    </row>
    <row r="214" spans="2:8" x14ac:dyDescent="0.2">
      <c r="B214" s="5" t="str">
        <f>IFERROR(VLOOKUP($A214,'HS Info'!$A:$D,2,FALSE),IF(ISBLANK($A214), " ", "Not in HS Info"))</f>
        <v xml:space="preserve"> </v>
      </c>
      <c r="C214" s="5" t="str">
        <f>IFERROR(VLOOKUP($A214,'HS Info'!$A:$D,3,FALSE), IF(ISBLANK($A214), " ", "Not in HS Info"))</f>
        <v xml:space="preserve"> </v>
      </c>
      <c r="D214" s="5" t="str">
        <f>IFERROR(VLOOKUP($A214,'SLCC Student'!$A:$R,8,FALSE),IF(ISBLANK($A214)," ","Not Admitted"))</f>
        <v xml:space="preserve"> </v>
      </c>
      <c r="E214" s="5" t="str">
        <f>IFERROR(VLOOKUP($A214,'HS Info'!$A:$D,4,FALSE), IF(ISBLANK($A214), " ", "Not in HS Info"))</f>
        <v xml:space="preserve"> </v>
      </c>
      <c r="F214" s="8" t="str">
        <f>IFERROR(VLOOKUP($B$1&amp;D214, 'Class Export'!$A:$X, 21,FALSE), IF(ISBLANK($A214), " ", "Not Registered"  ))</f>
        <v xml:space="preserve"> </v>
      </c>
      <c r="H214" s="5" t="str">
        <f>IFERROR(VLOOKUP($B$1&amp;D214, 'Class Export'!A:X, 2, FALSE),IF(ISBLANK(A214),"","Not Registered"))</f>
        <v/>
      </c>
    </row>
    <row r="215" spans="2:8" x14ac:dyDescent="0.2">
      <c r="B215" s="5" t="str">
        <f>IFERROR(VLOOKUP($A215,'HS Info'!$A:$D,2,FALSE),IF(ISBLANK($A215), " ", "Not in HS Info"))</f>
        <v xml:space="preserve"> </v>
      </c>
      <c r="C215" s="5" t="str">
        <f>IFERROR(VLOOKUP($A215,'HS Info'!$A:$D,3,FALSE), IF(ISBLANK($A215), " ", "Not in HS Info"))</f>
        <v xml:space="preserve"> </v>
      </c>
      <c r="D215" s="5" t="str">
        <f>IFERROR(VLOOKUP($A215,'SLCC Student'!$A:$R,8,FALSE),IF(ISBLANK($A215)," ","Not Admitted"))</f>
        <v xml:space="preserve"> </v>
      </c>
      <c r="E215" s="5" t="str">
        <f>IFERROR(VLOOKUP($A215,'HS Info'!$A:$D,4,FALSE), IF(ISBLANK($A215), " ", "Not in HS Info"))</f>
        <v xml:space="preserve"> </v>
      </c>
      <c r="F215" s="8" t="str">
        <f>IFERROR(VLOOKUP($B$1&amp;D215, 'Class Export'!$A:$X, 21,FALSE), IF(ISBLANK($A215), " ", "Not Registered"  ))</f>
        <v xml:space="preserve"> </v>
      </c>
      <c r="H215" s="5" t="str">
        <f>IFERROR(VLOOKUP($B$1&amp;D215, 'Class Export'!A:X, 2, FALSE),IF(ISBLANK(A215),"","Not Registered"))</f>
        <v/>
      </c>
    </row>
    <row r="216" spans="2:8" x14ac:dyDescent="0.2">
      <c r="B216" s="5" t="str">
        <f>IFERROR(VLOOKUP($A216,'HS Info'!$A:$D,2,FALSE),IF(ISBLANK($A216), " ", "Not in HS Info"))</f>
        <v xml:space="preserve"> </v>
      </c>
      <c r="C216" s="5" t="str">
        <f>IFERROR(VLOOKUP($A216,'HS Info'!$A:$D,3,FALSE), IF(ISBLANK($A216), " ", "Not in HS Info"))</f>
        <v xml:space="preserve"> </v>
      </c>
      <c r="D216" s="5" t="str">
        <f>IFERROR(VLOOKUP($A216,'SLCC Student'!$A:$R,8,FALSE),IF(ISBLANK($A216)," ","Not Admitted"))</f>
        <v xml:space="preserve"> </v>
      </c>
      <c r="E216" s="5" t="str">
        <f>IFERROR(VLOOKUP($A216,'HS Info'!$A:$D,4,FALSE), IF(ISBLANK($A216), " ", "Not in HS Info"))</f>
        <v xml:space="preserve"> </v>
      </c>
      <c r="F216" s="8" t="str">
        <f>IFERROR(VLOOKUP($B$1&amp;D216, 'Class Export'!$A:$X, 21,FALSE), IF(ISBLANK($A216), " ", "Not Registered"  ))</f>
        <v xml:space="preserve"> </v>
      </c>
      <c r="H216" s="5" t="str">
        <f>IFERROR(VLOOKUP($B$1&amp;D216, 'Class Export'!A:X, 2, FALSE),IF(ISBLANK(A216),"","Not Registered"))</f>
        <v/>
      </c>
    </row>
    <row r="217" spans="2:8" x14ac:dyDescent="0.2">
      <c r="B217" s="5" t="str">
        <f>IFERROR(VLOOKUP($A217,'HS Info'!$A:$D,2,FALSE),IF(ISBLANK($A217), " ", "Not in HS Info"))</f>
        <v xml:space="preserve"> </v>
      </c>
      <c r="C217" s="5" t="str">
        <f>IFERROR(VLOOKUP($A217,'HS Info'!$A:$D,3,FALSE), IF(ISBLANK($A217), " ", "Not in HS Info"))</f>
        <v xml:space="preserve"> </v>
      </c>
      <c r="D217" s="5" t="str">
        <f>IFERROR(VLOOKUP($A217,'SLCC Student'!$A:$R,8,FALSE),IF(ISBLANK($A217)," ","Not Admitted"))</f>
        <v xml:space="preserve"> </v>
      </c>
      <c r="E217" s="5" t="str">
        <f>IFERROR(VLOOKUP($A217,'HS Info'!$A:$D,4,FALSE), IF(ISBLANK($A217), " ", "Not in HS Info"))</f>
        <v xml:space="preserve"> </v>
      </c>
      <c r="F217" s="8" t="str">
        <f>IFERROR(VLOOKUP($B$1&amp;D217, 'Class Export'!$A:$X, 21,FALSE), IF(ISBLANK($A217), " ", "Not Registered"  ))</f>
        <v xml:space="preserve"> </v>
      </c>
      <c r="H217" s="5" t="str">
        <f>IFERROR(VLOOKUP($B$1&amp;D217, 'Class Export'!A:X, 2, FALSE),IF(ISBLANK(A217),"","Not Registered"))</f>
        <v/>
      </c>
    </row>
    <row r="218" spans="2:8" x14ac:dyDescent="0.2">
      <c r="B218" s="5" t="str">
        <f>IFERROR(VLOOKUP($A218,'HS Info'!$A:$D,2,FALSE),IF(ISBLANK($A218), " ", "Not in HS Info"))</f>
        <v xml:space="preserve"> </v>
      </c>
      <c r="C218" s="5" t="str">
        <f>IFERROR(VLOOKUP($A218,'HS Info'!$A:$D,3,FALSE), IF(ISBLANK($A218), " ", "Not in HS Info"))</f>
        <v xml:space="preserve"> </v>
      </c>
      <c r="D218" s="5" t="str">
        <f>IFERROR(VLOOKUP($A218,'SLCC Student'!$A:$R,8,FALSE),IF(ISBLANK($A218)," ","Not Admitted"))</f>
        <v xml:space="preserve"> </v>
      </c>
      <c r="E218" s="5" t="str">
        <f>IFERROR(VLOOKUP($A218,'HS Info'!$A:$D,4,FALSE), IF(ISBLANK($A218), " ", "Not in HS Info"))</f>
        <v xml:space="preserve"> </v>
      </c>
      <c r="F218" s="8" t="str">
        <f>IFERROR(VLOOKUP($B$1&amp;D218, 'Class Export'!$A:$X, 21,FALSE), IF(ISBLANK($A218), " ", "Not Registered"  ))</f>
        <v xml:space="preserve"> </v>
      </c>
      <c r="H218" s="5" t="str">
        <f>IFERROR(VLOOKUP($B$1&amp;D218, 'Class Export'!A:X, 2, FALSE),IF(ISBLANK(A218),"","Not Registered"))</f>
        <v/>
      </c>
    </row>
    <row r="219" spans="2:8" x14ac:dyDescent="0.2">
      <c r="B219" s="5" t="str">
        <f>IFERROR(VLOOKUP($A219,'HS Info'!$A:$D,2,FALSE),IF(ISBLANK($A219), " ", "Not in HS Info"))</f>
        <v xml:space="preserve"> </v>
      </c>
      <c r="C219" s="5" t="str">
        <f>IFERROR(VLOOKUP($A219,'HS Info'!$A:$D,3,FALSE), IF(ISBLANK($A219), " ", "Not in HS Info"))</f>
        <v xml:space="preserve"> </v>
      </c>
      <c r="D219" s="5" t="str">
        <f>IFERROR(VLOOKUP($A219,'SLCC Student'!$A:$R,8,FALSE),IF(ISBLANK($A219)," ","Not Admitted"))</f>
        <v xml:space="preserve"> </v>
      </c>
      <c r="E219" s="5" t="str">
        <f>IFERROR(VLOOKUP($A219,'HS Info'!$A:$D,4,FALSE), IF(ISBLANK($A219), " ", "Not in HS Info"))</f>
        <v xml:space="preserve"> </v>
      </c>
      <c r="F219" s="8" t="str">
        <f>IFERROR(VLOOKUP($B$1&amp;D219, 'Class Export'!$A:$X, 21,FALSE), IF(ISBLANK($A219), " ", "Not Registered"  ))</f>
        <v xml:space="preserve"> </v>
      </c>
      <c r="H219" s="5" t="str">
        <f>IFERROR(VLOOKUP($B$1&amp;D219, 'Class Export'!A:X, 2, FALSE),IF(ISBLANK(A219),"","Not Registered"))</f>
        <v/>
      </c>
    </row>
    <row r="220" spans="2:8" x14ac:dyDescent="0.2">
      <c r="B220" s="5" t="str">
        <f>IFERROR(VLOOKUP($A220,'HS Info'!$A:$D,2,FALSE),IF(ISBLANK($A220), " ", "Not in HS Info"))</f>
        <v xml:space="preserve"> </v>
      </c>
      <c r="C220" s="5" t="str">
        <f>IFERROR(VLOOKUP($A220,'HS Info'!$A:$D,3,FALSE), IF(ISBLANK($A220), " ", "Not in HS Info"))</f>
        <v xml:space="preserve"> </v>
      </c>
      <c r="D220" s="5" t="str">
        <f>IFERROR(VLOOKUP($A220,'SLCC Student'!$A:$R,8,FALSE),IF(ISBLANK($A220)," ","Not Admitted"))</f>
        <v xml:space="preserve"> </v>
      </c>
      <c r="E220" s="5" t="str">
        <f>IFERROR(VLOOKUP($A220,'HS Info'!$A:$D,4,FALSE), IF(ISBLANK($A220), " ", "Not in HS Info"))</f>
        <v xml:space="preserve"> </v>
      </c>
      <c r="F220" s="8" t="str">
        <f>IFERROR(VLOOKUP($B$1&amp;D220, 'Class Export'!$A:$X, 21,FALSE), IF(ISBLANK($A220), " ", "Not Registered"  ))</f>
        <v xml:space="preserve"> </v>
      </c>
      <c r="H220" s="5" t="str">
        <f>IFERROR(VLOOKUP($B$1&amp;D220, 'Class Export'!A:X, 2, FALSE),IF(ISBLANK(A220),"","Not Registered"))</f>
        <v/>
      </c>
    </row>
    <row r="221" spans="2:8" x14ac:dyDescent="0.2">
      <c r="B221" s="5" t="str">
        <f>IFERROR(VLOOKUP($A221,'HS Info'!$A:$D,2,FALSE),IF(ISBLANK($A221), " ", "Not in HS Info"))</f>
        <v xml:space="preserve"> </v>
      </c>
      <c r="C221" s="5" t="str">
        <f>IFERROR(VLOOKUP($A221,'HS Info'!$A:$D,3,FALSE), IF(ISBLANK($A221), " ", "Not in HS Info"))</f>
        <v xml:space="preserve"> </v>
      </c>
      <c r="D221" s="5" t="str">
        <f>IFERROR(VLOOKUP($A221,'SLCC Student'!$A:$R,8,FALSE),IF(ISBLANK($A221)," ","Not Admitted"))</f>
        <v xml:space="preserve"> </v>
      </c>
      <c r="E221" s="5" t="str">
        <f>IFERROR(VLOOKUP($A221,'HS Info'!$A:$D,4,FALSE), IF(ISBLANK($A221), " ", "Not in HS Info"))</f>
        <v xml:space="preserve"> </v>
      </c>
      <c r="F221" s="8" t="str">
        <f>IFERROR(VLOOKUP($B$1&amp;D221, 'Class Export'!$A:$X, 21,FALSE), IF(ISBLANK($A221), " ", "Not Registered"  ))</f>
        <v xml:space="preserve"> </v>
      </c>
      <c r="H221" s="5" t="str">
        <f>IFERROR(VLOOKUP($B$1&amp;D221, 'Class Export'!A:X, 2, FALSE),IF(ISBLANK(A221),"","Not Registered"))</f>
        <v/>
      </c>
    </row>
    <row r="222" spans="2:8" x14ac:dyDescent="0.2">
      <c r="B222" s="5" t="str">
        <f>IFERROR(VLOOKUP($A222,'HS Info'!$A:$D,2,FALSE),IF(ISBLANK($A222), " ", "Not in HS Info"))</f>
        <v xml:space="preserve"> </v>
      </c>
      <c r="C222" s="5" t="str">
        <f>IFERROR(VLOOKUP($A222,'HS Info'!$A:$D,3,FALSE), IF(ISBLANK($A222), " ", "Not in HS Info"))</f>
        <v xml:space="preserve"> </v>
      </c>
      <c r="D222" s="5" t="str">
        <f>IFERROR(VLOOKUP($A222,'SLCC Student'!$A:$R,8,FALSE),IF(ISBLANK($A222)," ","Not Admitted"))</f>
        <v xml:space="preserve"> </v>
      </c>
      <c r="E222" s="5" t="str">
        <f>IFERROR(VLOOKUP($A222,'HS Info'!$A:$D,4,FALSE), IF(ISBLANK($A222), " ", "Not in HS Info"))</f>
        <v xml:space="preserve"> </v>
      </c>
      <c r="F222" s="8" t="str">
        <f>IFERROR(VLOOKUP($B$1&amp;D222, 'Class Export'!$A:$X, 21,FALSE), IF(ISBLANK($A222), " ", "Not Registered"  ))</f>
        <v xml:space="preserve"> </v>
      </c>
      <c r="H222" s="5" t="str">
        <f>IFERROR(VLOOKUP($B$1&amp;D222, 'Class Export'!A:X, 2, FALSE),IF(ISBLANK(A222),"","Not Registered"))</f>
        <v/>
      </c>
    </row>
    <row r="223" spans="2:8" x14ac:dyDescent="0.2">
      <c r="B223" s="5" t="str">
        <f>IFERROR(VLOOKUP($A223,'HS Info'!$A:$D,2,FALSE),IF(ISBLANK($A223), " ", "Not in HS Info"))</f>
        <v xml:space="preserve"> </v>
      </c>
      <c r="C223" s="5" t="str">
        <f>IFERROR(VLOOKUP($A223,'HS Info'!$A:$D,3,FALSE), IF(ISBLANK($A223), " ", "Not in HS Info"))</f>
        <v xml:space="preserve"> </v>
      </c>
      <c r="D223" s="5" t="str">
        <f>IFERROR(VLOOKUP($A223,'SLCC Student'!$A:$R,8,FALSE),IF(ISBLANK($A223)," ","Not Admitted"))</f>
        <v xml:space="preserve"> </v>
      </c>
      <c r="E223" s="5" t="str">
        <f>IFERROR(VLOOKUP($A223,'HS Info'!$A:$D,4,FALSE), IF(ISBLANK($A223), " ", "Not in HS Info"))</f>
        <v xml:space="preserve"> </v>
      </c>
      <c r="F223" s="8" t="str">
        <f>IFERROR(VLOOKUP($B$1&amp;D223, 'Class Export'!$A:$X, 21,FALSE), IF(ISBLANK($A223), " ", "Not Registered"  ))</f>
        <v xml:space="preserve"> </v>
      </c>
      <c r="H223" s="5" t="str">
        <f>IFERROR(VLOOKUP($B$1&amp;D223, 'Class Export'!A:X, 2, FALSE),IF(ISBLANK(A223),"","Not Registered"))</f>
        <v/>
      </c>
    </row>
    <row r="224" spans="2:8" x14ac:dyDescent="0.2">
      <c r="B224" s="5" t="str">
        <f>IFERROR(VLOOKUP($A224,'HS Info'!$A:$D,2,FALSE),IF(ISBLANK($A224), " ", "Not in HS Info"))</f>
        <v xml:space="preserve"> </v>
      </c>
      <c r="C224" s="5" t="str">
        <f>IFERROR(VLOOKUP($A224,'HS Info'!$A:$D,3,FALSE), IF(ISBLANK($A224), " ", "Not in HS Info"))</f>
        <v xml:space="preserve"> </v>
      </c>
      <c r="D224" s="5" t="str">
        <f>IFERROR(VLOOKUP($A224,'SLCC Student'!$A:$R,8,FALSE),IF(ISBLANK($A224)," ","Not Admitted"))</f>
        <v xml:space="preserve"> </v>
      </c>
      <c r="E224" s="5" t="str">
        <f>IFERROR(VLOOKUP($A224,'HS Info'!$A:$D,4,FALSE), IF(ISBLANK($A224), " ", "Not in HS Info"))</f>
        <v xml:space="preserve"> </v>
      </c>
      <c r="F224" s="8" t="str">
        <f>IFERROR(VLOOKUP($B$1&amp;D224, 'Class Export'!$A:$X, 21,FALSE), IF(ISBLANK($A224), " ", "Not Registered"  ))</f>
        <v xml:space="preserve"> </v>
      </c>
      <c r="H224" s="5" t="str">
        <f>IFERROR(VLOOKUP($B$1&amp;D224, 'Class Export'!A:X, 2, FALSE),IF(ISBLANK(A224),"","Not Registered"))</f>
        <v/>
      </c>
    </row>
    <row r="225" spans="2:8" x14ac:dyDescent="0.2">
      <c r="B225" s="5" t="str">
        <f>IFERROR(VLOOKUP($A225,'HS Info'!$A:$D,2,FALSE),IF(ISBLANK($A225), " ", "Not in HS Info"))</f>
        <v xml:space="preserve"> </v>
      </c>
      <c r="C225" s="5" t="str">
        <f>IFERROR(VLOOKUP($A225,'HS Info'!$A:$D,3,FALSE), IF(ISBLANK($A225), " ", "Not in HS Info"))</f>
        <v xml:space="preserve"> </v>
      </c>
      <c r="D225" s="5" t="str">
        <f>IFERROR(VLOOKUP($A225,'SLCC Student'!$A:$R,8,FALSE),IF(ISBLANK($A225)," ","Not Admitted"))</f>
        <v xml:space="preserve"> </v>
      </c>
      <c r="E225" s="5" t="str">
        <f>IFERROR(VLOOKUP($A225,'HS Info'!$A:$D,4,FALSE), IF(ISBLANK($A225), " ", "Not in HS Info"))</f>
        <v xml:space="preserve"> </v>
      </c>
      <c r="F225" s="8" t="str">
        <f>IFERROR(VLOOKUP($B$1&amp;D225, 'Class Export'!$A:$X, 21,FALSE), IF(ISBLANK($A225), " ", "Not Registered"  ))</f>
        <v xml:space="preserve"> </v>
      </c>
      <c r="H225" s="5" t="str">
        <f>IFERROR(VLOOKUP($B$1&amp;D225, 'Class Export'!A:X, 2, FALSE),IF(ISBLANK(A225),"","Not Registered"))</f>
        <v/>
      </c>
    </row>
    <row r="226" spans="2:8" x14ac:dyDescent="0.2">
      <c r="B226" s="5" t="str">
        <f>IFERROR(VLOOKUP($A226,'HS Info'!$A:$D,2,FALSE),IF(ISBLANK($A226), " ", "Not in HS Info"))</f>
        <v xml:space="preserve"> </v>
      </c>
      <c r="C226" s="5" t="str">
        <f>IFERROR(VLOOKUP($A226,'HS Info'!$A:$D,3,FALSE), IF(ISBLANK($A226), " ", "Not in HS Info"))</f>
        <v xml:space="preserve"> </v>
      </c>
      <c r="D226" s="5" t="str">
        <f>IFERROR(VLOOKUP($A226,'SLCC Student'!$A:$R,8,FALSE),IF(ISBLANK($A226)," ","Not Admitted"))</f>
        <v xml:space="preserve"> </v>
      </c>
      <c r="E226" s="5" t="str">
        <f>IFERROR(VLOOKUP($A226,'HS Info'!$A:$D,4,FALSE), IF(ISBLANK($A226), " ", "Not in HS Info"))</f>
        <v xml:space="preserve"> </v>
      </c>
      <c r="F226" s="8" t="str">
        <f>IFERROR(VLOOKUP($B$1&amp;D226, 'Class Export'!$A:$X, 21,FALSE), IF(ISBLANK($A226), " ", "Not Registered"  ))</f>
        <v xml:space="preserve"> </v>
      </c>
      <c r="H226" s="5" t="str">
        <f>IFERROR(VLOOKUP($B$1&amp;D226, 'Class Export'!A:X, 2, FALSE),IF(ISBLANK(A226),"","Not Registered"))</f>
        <v/>
      </c>
    </row>
    <row r="227" spans="2:8" x14ac:dyDescent="0.2">
      <c r="B227" s="5" t="str">
        <f>IFERROR(VLOOKUP($A227,'HS Info'!$A:$D,2,FALSE),IF(ISBLANK($A227), " ", "Not in HS Info"))</f>
        <v xml:space="preserve"> </v>
      </c>
      <c r="C227" s="5" t="str">
        <f>IFERROR(VLOOKUP($A227,'HS Info'!$A:$D,3,FALSE), IF(ISBLANK($A227), " ", "Not in HS Info"))</f>
        <v xml:space="preserve"> </v>
      </c>
      <c r="D227" s="5" t="str">
        <f>IFERROR(VLOOKUP($A227,'SLCC Student'!$A:$R,8,FALSE),IF(ISBLANK($A227)," ","Not Admitted"))</f>
        <v xml:space="preserve"> </v>
      </c>
      <c r="E227" s="5" t="str">
        <f>IFERROR(VLOOKUP($A227,'HS Info'!$A:$D,4,FALSE), IF(ISBLANK($A227), " ", "Not in HS Info"))</f>
        <v xml:space="preserve"> </v>
      </c>
      <c r="F227" s="8" t="str">
        <f>IFERROR(VLOOKUP($B$1&amp;D227, 'Class Export'!$A:$X, 21,FALSE), IF(ISBLANK($A227), " ", "Not Registered"  ))</f>
        <v xml:space="preserve"> </v>
      </c>
      <c r="H227" s="5" t="str">
        <f>IFERROR(VLOOKUP($B$1&amp;D227, 'Class Export'!A:X, 2, FALSE),IF(ISBLANK(A227),"","Not Registered"))</f>
        <v/>
      </c>
    </row>
    <row r="228" spans="2:8" x14ac:dyDescent="0.2">
      <c r="B228" s="5" t="str">
        <f>IFERROR(VLOOKUP($A228,'HS Info'!$A:$D,2,FALSE),IF(ISBLANK($A228), " ", "Not in HS Info"))</f>
        <v xml:space="preserve"> </v>
      </c>
      <c r="C228" s="5" t="str">
        <f>IFERROR(VLOOKUP($A228,'HS Info'!$A:$D,3,FALSE), IF(ISBLANK($A228), " ", "Not in HS Info"))</f>
        <v xml:space="preserve"> </v>
      </c>
      <c r="D228" s="5" t="str">
        <f>IFERROR(VLOOKUP($A228,'SLCC Student'!$A:$R,8,FALSE),IF(ISBLANK($A228)," ","Not Admitted"))</f>
        <v xml:space="preserve"> </v>
      </c>
      <c r="E228" s="5" t="str">
        <f>IFERROR(VLOOKUP($A228,'HS Info'!$A:$D,4,FALSE), IF(ISBLANK($A228), " ", "Not in HS Info"))</f>
        <v xml:space="preserve"> </v>
      </c>
      <c r="F228" s="8" t="str">
        <f>IFERROR(VLOOKUP($B$1&amp;D228, 'Class Export'!$A:$X, 21,FALSE), IF(ISBLANK($A228), " ", "Not Registered"  ))</f>
        <v xml:space="preserve"> </v>
      </c>
      <c r="H228" s="5" t="str">
        <f>IFERROR(VLOOKUP($B$1&amp;D228, 'Class Export'!A:X, 2, FALSE),IF(ISBLANK(A228),"","Not Registered"))</f>
        <v/>
      </c>
    </row>
    <row r="229" spans="2:8" x14ac:dyDescent="0.2">
      <c r="B229" s="5" t="str">
        <f>IFERROR(VLOOKUP($A229,'HS Info'!$A:$D,2,FALSE),IF(ISBLANK($A229), " ", "Not in HS Info"))</f>
        <v xml:space="preserve"> </v>
      </c>
      <c r="C229" s="5" t="str">
        <f>IFERROR(VLOOKUP($A229,'HS Info'!$A:$D,3,FALSE), IF(ISBLANK($A229), " ", "Not in HS Info"))</f>
        <v xml:space="preserve"> </v>
      </c>
      <c r="D229" s="5" t="str">
        <f>IFERROR(VLOOKUP($A229,'SLCC Student'!$A:$R,8,FALSE),IF(ISBLANK($A229)," ","Not Admitted"))</f>
        <v xml:space="preserve"> </v>
      </c>
      <c r="E229" s="5" t="str">
        <f>IFERROR(VLOOKUP($A229,'HS Info'!$A:$D,4,FALSE), IF(ISBLANK($A229), " ", "Not in HS Info"))</f>
        <v xml:space="preserve"> </v>
      </c>
      <c r="F229" s="8" t="str">
        <f>IFERROR(VLOOKUP($B$1&amp;D229, 'Class Export'!$A:$X, 21,FALSE), IF(ISBLANK($A229), " ", "Not Registered"  ))</f>
        <v xml:space="preserve"> </v>
      </c>
      <c r="H229" s="5" t="str">
        <f>IFERROR(VLOOKUP($B$1&amp;D229, 'Class Export'!A:X, 2, FALSE),IF(ISBLANK(A229),"","Not Registered"))</f>
        <v/>
      </c>
    </row>
    <row r="230" spans="2:8" x14ac:dyDescent="0.2">
      <c r="B230" s="5" t="str">
        <f>IFERROR(VLOOKUP($A230,'HS Info'!$A:$D,2,FALSE),IF(ISBLANK($A230), " ", "Not in HS Info"))</f>
        <v xml:space="preserve"> </v>
      </c>
      <c r="C230" s="5" t="str">
        <f>IFERROR(VLOOKUP($A230,'HS Info'!$A:$D,3,FALSE), IF(ISBLANK($A230), " ", "Not in HS Info"))</f>
        <v xml:space="preserve"> </v>
      </c>
      <c r="D230" s="5" t="str">
        <f>IFERROR(VLOOKUP($A230,'SLCC Student'!$A:$R,8,FALSE),IF(ISBLANK($A230)," ","Not Admitted"))</f>
        <v xml:space="preserve"> </v>
      </c>
      <c r="E230" s="5" t="str">
        <f>IFERROR(VLOOKUP($A230,'HS Info'!$A:$D,4,FALSE), IF(ISBLANK($A230), " ", "Not in HS Info"))</f>
        <v xml:space="preserve"> </v>
      </c>
      <c r="F230" s="8" t="str">
        <f>IFERROR(VLOOKUP($B$1&amp;D230, 'Class Export'!$A:$X, 21,FALSE), IF(ISBLANK($A230), " ", "Not Registered"  ))</f>
        <v xml:space="preserve"> </v>
      </c>
      <c r="H230" s="5" t="str">
        <f>IFERROR(VLOOKUP($B$1&amp;D230, 'Class Export'!A:X, 2, FALSE),IF(ISBLANK(A230),"","Not Registered"))</f>
        <v/>
      </c>
    </row>
    <row r="231" spans="2:8" x14ac:dyDescent="0.2">
      <c r="B231" s="5" t="str">
        <f>IFERROR(VLOOKUP($A231,'HS Info'!$A:$D,2,FALSE),IF(ISBLANK($A231), " ", "Not in HS Info"))</f>
        <v xml:space="preserve"> </v>
      </c>
      <c r="C231" s="5" t="str">
        <f>IFERROR(VLOOKUP($A231,'HS Info'!$A:$D,3,FALSE), IF(ISBLANK($A231), " ", "Not in HS Info"))</f>
        <v xml:space="preserve"> </v>
      </c>
      <c r="D231" s="5" t="str">
        <f>IFERROR(VLOOKUP($A231,'SLCC Student'!$A:$R,8,FALSE),IF(ISBLANK($A231)," ","Not Admitted"))</f>
        <v xml:space="preserve"> </v>
      </c>
      <c r="E231" s="5" t="str">
        <f>IFERROR(VLOOKUP($A231,'HS Info'!$A:$D,4,FALSE), IF(ISBLANK($A231), " ", "Not in HS Info"))</f>
        <v xml:space="preserve"> </v>
      </c>
      <c r="F231" s="8" t="str">
        <f>IFERROR(VLOOKUP($B$1&amp;D231, 'Class Export'!$A:$X, 21,FALSE), IF(ISBLANK($A231), " ", "Not Registered"  ))</f>
        <v xml:space="preserve"> </v>
      </c>
      <c r="H231" s="5" t="str">
        <f>IFERROR(VLOOKUP($B$1&amp;D231, 'Class Export'!A:X, 2, FALSE),IF(ISBLANK(A231),"","Not Registered"))</f>
        <v/>
      </c>
    </row>
    <row r="232" spans="2:8" x14ac:dyDescent="0.2">
      <c r="B232" s="5" t="str">
        <f>IFERROR(VLOOKUP($A232,'HS Info'!$A:$D,2,FALSE),IF(ISBLANK($A232), " ", "Not in HS Info"))</f>
        <v xml:space="preserve"> </v>
      </c>
      <c r="C232" s="5" t="str">
        <f>IFERROR(VLOOKUP($A232,'HS Info'!$A:$D,3,FALSE), IF(ISBLANK($A232), " ", "Not in HS Info"))</f>
        <v xml:space="preserve"> </v>
      </c>
      <c r="D232" s="5" t="str">
        <f>IFERROR(VLOOKUP($A232,'SLCC Student'!$A:$R,8,FALSE),IF(ISBLANK($A232)," ","Not Admitted"))</f>
        <v xml:space="preserve"> </v>
      </c>
      <c r="E232" s="5" t="str">
        <f>IFERROR(VLOOKUP($A232,'HS Info'!$A:$D,4,FALSE), IF(ISBLANK($A232), " ", "Not in HS Info"))</f>
        <v xml:space="preserve"> </v>
      </c>
      <c r="F232" s="8" t="str">
        <f>IFERROR(VLOOKUP($B$1&amp;D232, 'Class Export'!$A:$X, 21,FALSE), IF(ISBLANK($A232), " ", "Not Registered"  ))</f>
        <v xml:space="preserve"> </v>
      </c>
      <c r="H232" s="5" t="str">
        <f>IFERROR(VLOOKUP($B$1&amp;D232, 'Class Export'!A:X, 2, FALSE),IF(ISBLANK(A232),"","Not Registered"))</f>
        <v/>
      </c>
    </row>
    <row r="233" spans="2:8" x14ac:dyDescent="0.2">
      <c r="B233" s="5" t="str">
        <f>IFERROR(VLOOKUP($A233,'HS Info'!$A:$D,2,FALSE),IF(ISBLANK($A233), " ", "Not in HS Info"))</f>
        <v xml:space="preserve"> </v>
      </c>
      <c r="C233" s="5" t="str">
        <f>IFERROR(VLOOKUP($A233,'HS Info'!$A:$D,3,FALSE), IF(ISBLANK($A233), " ", "Not in HS Info"))</f>
        <v xml:space="preserve"> </v>
      </c>
      <c r="D233" s="5" t="str">
        <f>IFERROR(VLOOKUP($A233,'SLCC Student'!$A:$R,8,FALSE),IF(ISBLANK($A233)," ","Not Admitted"))</f>
        <v xml:space="preserve"> </v>
      </c>
      <c r="E233" s="5" t="str">
        <f>IFERROR(VLOOKUP($A233,'HS Info'!$A:$D,4,FALSE), IF(ISBLANK($A233), " ", "Not in HS Info"))</f>
        <v xml:space="preserve"> </v>
      </c>
      <c r="F233" s="8" t="str">
        <f>IFERROR(VLOOKUP($B$1&amp;D233, 'Class Export'!$A:$X, 21,FALSE), IF(ISBLANK($A233), " ", "Not Registered"  ))</f>
        <v xml:space="preserve"> </v>
      </c>
      <c r="H233" s="5" t="str">
        <f>IFERROR(VLOOKUP($B$1&amp;D233, 'Class Export'!A:X, 2, FALSE),IF(ISBLANK(A233),"","Not Registered"))</f>
        <v/>
      </c>
    </row>
    <row r="234" spans="2:8" x14ac:dyDescent="0.2">
      <c r="B234" s="5" t="str">
        <f>IFERROR(VLOOKUP($A234,'HS Info'!$A:$D,2,FALSE),IF(ISBLANK($A234), " ", "Not in HS Info"))</f>
        <v xml:space="preserve"> </v>
      </c>
      <c r="C234" s="5" t="str">
        <f>IFERROR(VLOOKUP($A234,'HS Info'!$A:$D,3,FALSE), IF(ISBLANK($A234), " ", "Not in HS Info"))</f>
        <v xml:space="preserve"> </v>
      </c>
      <c r="D234" s="5" t="str">
        <f>IFERROR(VLOOKUP($A234,'SLCC Student'!$A:$R,8,FALSE),IF(ISBLANK($A234)," ","Not Admitted"))</f>
        <v xml:space="preserve"> </v>
      </c>
      <c r="E234" s="5" t="str">
        <f>IFERROR(VLOOKUP($A234,'HS Info'!$A:$D,4,FALSE), IF(ISBLANK($A234), " ", "Not in HS Info"))</f>
        <v xml:space="preserve"> </v>
      </c>
      <c r="F234" s="8" t="str">
        <f>IFERROR(VLOOKUP($B$1&amp;D234, 'Class Export'!$A:$X, 21,FALSE), IF(ISBLANK($A234), " ", "Not Registered"  ))</f>
        <v xml:space="preserve"> </v>
      </c>
      <c r="H234" s="5" t="str">
        <f>IFERROR(VLOOKUP($B$1&amp;D234, 'Class Export'!A:X, 2, FALSE),IF(ISBLANK(A234),"","Not Registered"))</f>
        <v/>
      </c>
    </row>
    <row r="235" spans="2:8" x14ac:dyDescent="0.2">
      <c r="B235" s="5" t="str">
        <f>IFERROR(VLOOKUP($A235,'HS Info'!$A:$D,2,FALSE),IF(ISBLANK($A235), " ", "Not in HS Info"))</f>
        <v xml:space="preserve"> </v>
      </c>
      <c r="C235" s="5" t="str">
        <f>IFERROR(VLOOKUP($A235,'HS Info'!$A:$D,3,FALSE), IF(ISBLANK($A235), " ", "Not in HS Info"))</f>
        <v xml:space="preserve"> </v>
      </c>
      <c r="D235" s="5" t="str">
        <f>IFERROR(VLOOKUP($A235,'SLCC Student'!$A:$R,8,FALSE),IF(ISBLANK($A235)," ","Not Admitted"))</f>
        <v xml:space="preserve"> </v>
      </c>
      <c r="E235" s="5" t="str">
        <f>IFERROR(VLOOKUP($A235,'HS Info'!$A:$D,4,FALSE), IF(ISBLANK($A235), " ", "Not in HS Info"))</f>
        <v xml:space="preserve"> </v>
      </c>
      <c r="F235" s="8" t="str">
        <f>IFERROR(VLOOKUP($B$1&amp;D235, 'Class Export'!$A:$X, 21,FALSE), IF(ISBLANK($A235), " ", "Not Registered"  ))</f>
        <v xml:space="preserve"> </v>
      </c>
      <c r="H235" s="5" t="str">
        <f>IFERROR(VLOOKUP($B$1&amp;D235, 'Class Export'!A:X, 2, FALSE),IF(ISBLANK(A235),"","Not Registered"))</f>
        <v/>
      </c>
    </row>
    <row r="236" spans="2:8" x14ac:dyDescent="0.2">
      <c r="B236" s="5" t="str">
        <f>IFERROR(VLOOKUP($A236,'HS Info'!$A:$D,2,FALSE),IF(ISBLANK($A236), " ", "Not in HS Info"))</f>
        <v xml:space="preserve"> </v>
      </c>
      <c r="C236" s="5" t="str">
        <f>IFERROR(VLOOKUP($A236,'HS Info'!$A:$D,3,FALSE), IF(ISBLANK($A236), " ", "Not in HS Info"))</f>
        <v xml:space="preserve"> </v>
      </c>
      <c r="D236" s="5" t="str">
        <f>IFERROR(VLOOKUP($A236,'SLCC Student'!$A:$R,8,FALSE),IF(ISBLANK($A236)," ","Not Admitted"))</f>
        <v xml:space="preserve"> </v>
      </c>
      <c r="E236" s="5" t="str">
        <f>IFERROR(VLOOKUP($A236,'HS Info'!$A:$D,4,FALSE), IF(ISBLANK($A236), " ", "Not in HS Info"))</f>
        <v xml:space="preserve"> </v>
      </c>
      <c r="F236" s="8" t="str">
        <f>IFERROR(VLOOKUP($B$1&amp;D236, 'Class Export'!$A:$X, 21,FALSE), IF(ISBLANK($A236), " ", "Not Registered"  ))</f>
        <v xml:space="preserve"> </v>
      </c>
      <c r="H236" s="5" t="str">
        <f>IFERROR(VLOOKUP($B$1&amp;D236, 'Class Export'!A:X, 2, FALSE),IF(ISBLANK(A236),"","Not Registered"))</f>
        <v/>
      </c>
    </row>
    <row r="237" spans="2:8" x14ac:dyDescent="0.2">
      <c r="B237" s="5" t="str">
        <f>IFERROR(VLOOKUP($A237,'HS Info'!$A:$D,2,FALSE),IF(ISBLANK($A237), " ", "Not in HS Info"))</f>
        <v xml:space="preserve"> </v>
      </c>
      <c r="C237" s="5" t="str">
        <f>IFERROR(VLOOKUP($A237,'HS Info'!$A:$D,3,FALSE), IF(ISBLANK($A237), " ", "Not in HS Info"))</f>
        <v xml:space="preserve"> </v>
      </c>
      <c r="D237" s="5" t="str">
        <f>IFERROR(VLOOKUP($A237,'SLCC Student'!$A:$R,8,FALSE),IF(ISBLANK($A237)," ","Not Admitted"))</f>
        <v xml:space="preserve"> </v>
      </c>
      <c r="E237" s="5" t="str">
        <f>IFERROR(VLOOKUP($A237,'HS Info'!$A:$D,4,FALSE), IF(ISBLANK($A237), " ", "Not in HS Info"))</f>
        <v xml:space="preserve"> </v>
      </c>
      <c r="F237" s="8" t="str">
        <f>IFERROR(VLOOKUP($B$1&amp;D237, 'Class Export'!$A:$X, 21,FALSE), IF(ISBLANK($A237), " ", "Not Registered"  ))</f>
        <v xml:space="preserve"> </v>
      </c>
      <c r="H237" s="5" t="str">
        <f>IFERROR(VLOOKUP($B$1&amp;D237, 'Class Export'!A:X, 2, FALSE),IF(ISBLANK(A237),"","Not Registered"))</f>
        <v/>
      </c>
    </row>
    <row r="238" spans="2:8" x14ac:dyDescent="0.2">
      <c r="B238" s="5" t="str">
        <f>IFERROR(VLOOKUP($A238,'HS Info'!$A:$D,2,FALSE),IF(ISBLANK($A238), " ", "Not in HS Info"))</f>
        <v xml:space="preserve"> </v>
      </c>
      <c r="C238" s="5" t="str">
        <f>IFERROR(VLOOKUP($A238,'HS Info'!$A:$D,3,FALSE), IF(ISBLANK($A238), " ", "Not in HS Info"))</f>
        <v xml:space="preserve"> </v>
      </c>
      <c r="D238" s="5" t="str">
        <f>IFERROR(VLOOKUP($A238,'SLCC Student'!$A:$R,8,FALSE),IF(ISBLANK($A238)," ","Not Admitted"))</f>
        <v xml:space="preserve"> </v>
      </c>
      <c r="E238" s="5" t="str">
        <f>IFERROR(VLOOKUP($A238,'HS Info'!$A:$D,4,FALSE), IF(ISBLANK($A238), " ", "Not in HS Info"))</f>
        <v xml:space="preserve"> </v>
      </c>
      <c r="F238" s="8" t="str">
        <f>IFERROR(VLOOKUP($B$1&amp;D238, 'Class Export'!$A:$X, 21,FALSE), IF(ISBLANK($A238), " ", "Not Registered"  ))</f>
        <v xml:space="preserve"> </v>
      </c>
      <c r="H238" s="5" t="str">
        <f>IFERROR(VLOOKUP($B$1&amp;D238, 'Class Export'!A:X, 2, FALSE),IF(ISBLANK(A238),"","Not Registered"))</f>
        <v/>
      </c>
    </row>
    <row r="239" spans="2:8" x14ac:dyDescent="0.2">
      <c r="B239" s="5" t="str">
        <f>IFERROR(VLOOKUP($A239,'HS Info'!$A:$D,2,FALSE),IF(ISBLANK($A239), " ", "Not in HS Info"))</f>
        <v xml:space="preserve"> </v>
      </c>
      <c r="C239" s="5" t="str">
        <f>IFERROR(VLOOKUP($A239,'HS Info'!$A:$D,3,FALSE), IF(ISBLANK($A239), " ", "Not in HS Info"))</f>
        <v xml:space="preserve"> </v>
      </c>
      <c r="D239" s="5" t="str">
        <f>IFERROR(VLOOKUP($A239,'SLCC Student'!$A:$R,8,FALSE),IF(ISBLANK($A239)," ","Not Admitted"))</f>
        <v xml:space="preserve"> </v>
      </c>
      <c r="E239" s="5" t="str">
        <f>IFERROR(VLOOKUP($A239,'HS Info'!$A:$D,4,FALSE), IF(ISBLANK($A239), " ", "Not in HS Info"))</f>
        <v xml:space="preserve"> </v>
      </c>
      <c r="F239" s="8" t="str">
        <f>IFERROR(VLOOKUP($B$1&amp;D239, 'Class Export'!$A:$X, 21,FALSE), IF(ISBLANK($A239), " ", "Not Registered"  ))</f>
        <v xml:space="preserve"> </v>
      </c>
      <c r="H239" s="5" t="str">
        <f>IFERROR(VLOOKUP($B$1&amp;D239, 'Class Export'!A:X, 2, FALSE),IF(ISBLANK(A239),"","Not Registered"))</f>
        <v/>
      </c>
    </row>
    <row r="240" spans="2:8" x14ac:dyDescent="0.2">
      <c r="B240" s="5" t="str">
        <f>IFERROR(VLOOKUP($A240,'HS Info'!$A:$D,2,FALSE),IF(ISBLANK($A240), " ", "Not in HS Info"))</f>
        <v xml:space="preserve"> </v>
      </c>
      <c r="C240" s="5" t="str">
        <f>IFERROR(VLOOKUP($A240,'HS Info'!$A:$D,3,FALSE), IF(ISBLANK($A240), " ", "Not in HS Info"))</f>
        <v xml:space="preserve"> </v>
      </c>
      <c r="D240" s="5" t="str">
        <f>IFERROR(VLOOKUP($A240,'SLCC Student'!$A:$R,8,FALSE),IF(ISBLANK($A240)," ","Not Admitted"))</f>
        <v xml:space="preserve"> </v>
      </c>
      <c r="E240" s="5" t="str">
        <f>IFERROR(VLOOKUP($A240,'HS Info'!$A:$D,4,FALSE), IF(ISBLANK($A240), " ", "Not in HS Info"))</f>
        <v xml:space="preserve"> </v>
      </c>
      <c r="F240" s="8" t="str">
        <f>IFERROR(VLOOKUP($B$1&amp;D240, 'Class Export'!$A:$X, 21,FALSE), IF(ISBLANK($A240), " ", "Not Registered"  ))</f>
        <v xml:space="preserve"> </v>
      </c>
      <c r="H240" s="5" t="str">
        <f>IFERROR(VLOOKUP($B$1&amp;D240, 'Class Export'!A:X, 2, FALSE),IF(ISBLANK(A240),"","Not Registered"))</f>
        <v/>
      </c>
    </row>
    <row r="241" spans="2:8" x14ac:dyDescent="0.2">
      <c r="B241" s="5" t="str">
        <f>IFERROR(VLOOKUP($A241,'HS Info'!$A:$D,2,FALSE),IF(ISBLANK($A241), " ", "Not in HS Info"))</f>
        <v xml:space="preserve"> </v>
      </c>
      <c r="C241" s="5" t="str">
        <f>IFERROR(VLOOKUP($A241,'HS Info'!$A:$D,3,FALSE), IF(ISBLANK($A241), " ", "Not in HS Info"))</f>
        <v xml:space="preserve"> </v>
      </c>
      <c r="D241" s="5" t="str">
        <f>IFERROR(VLOOKUP($A241,'SLCC Student'!$A:$R,8,FALSE),IF(ISBLANK($A241)," ","Not Admitted"))</f>
        <v xml:space="preserve"> </v>
      </c>
      <c r="E241" s="5" t="str">
        <f>IFERROR(VLOOKUP($A241,'HS Info'!$A:$D,4,FALSE), IF(ISBLANK($A241), " ", "Not in HS Info"))</f>
        <v xml:space="preserve"> </v>
      </c>
      <c r="F241" s="8" t="str">
        <f>IFERROR(VLOOKUP($B$1&amp;D241, 'Class Export'!$A:$X, 21,FALSE), IF(ISBLANK($A241), " ", "Not Registered"  ))</f>
        <v xml:space="preserve"> </v>
      </c>
      <c r="H241" s="5" t="str">
        <f>IFERROR(VLOOKUP($B$1&amp;D241, 'Class Export'!A:X, 2, FALSE),IF(ISBLANK(A241),"","Not Registered"))</f>
        <v/>
      </c>
    </row>
    <row r="242" spans="2:8" x14ac:dyDescent="0.2">
      <c r="B242" s="5" t="str">
        <f>IFERROR(VLOOKUP($A242,'HS Info'!$A:$D,2,FALSE),IF(ISBLANK($A242), " ", "Not in HS Info"))</f>
        <v xml:space="preserve"> </v>
      </c>
      <c r="C242" s="5" t="str">
        <f>IFERROR(VLOOKUP($A242,'HS Info'!$A:$D,3,FALSE), IF(ISBLANK($A242), " ", "Not in HS Info"))</f>
        <v xml:space="preserve"> </v>
      </c>
      <c r="D242" s="5" t="str">
        <f>IFERROR(VLOOKUP($A242,'SLCC Student'!$A:$R,8,FALSE),IF(ISBLANK($A242)," ","Not Admitted"))</f>
        <v xml:space="preserve"> </v>
      </c>
      <c r="E242" s="5" t="str">
        <f>IFERROR(VLOOKUP($A242,'HS Info'!$A:$D,4,FALSE), IF(ISBLANK($A242), " ", "Not in HS Info"))</f>
        <v xml:space="preserve"> </v>
      </c>
      <c r="F242" s="8" t="str">
        <f>IFERROR(VLOOKUP($B$1&amp;D242, 'Class Export'!$A:$X, 21,FALSE), IF(ISBLANK($A242), " ", "Not Registered"  ))</f>
        <v xml:space="preserve"> </v>
      </c>
      <c r="H242" s="5" t="str">
        <f>IFERROR(VLOOKUP($B$1&amp;D242, 'Class Export'!A:X, 2, FALSE),IF(ISBLANK(A242),"","Not Registered"))</f>
        <v/>
      </c>
    </row>
    <row r="243" spans="2:8" x14ac:dyDescent="0.2">
      <c r="B243" s="5" t="str">
        <f>IFERROR(VLOOKUP($A243,'HS Info'!$A:$D,2,FALSE),IF(ISBLANK($A243), " ", "Not in HS Info"))</f>
        <v xml:space="preserve"> </v>
      </c>
      <c r="C243" s="5" t="str">
        <f>IFERROR(VLOOKUP($A243,'HS Info'!$A:$D,3,FALSE), IF(ISBLANK($A243), " ", "Not in HS Info"))</f>
        <v xml:space="preserve"> </v>
      </c>
      <c r="D243" s="5" t="str">
        <f>IFERROR(VLOOKUP($A243,'SLCC Student'!$A:$R,8,FALSE),IF(ISBLANK($A243)," ","Not Admitted"))</f>
        <v xml:space="preserve"> </v>
      </c>
      <c r="E243" s="5" t="str">
        <f>IFERROR(VLOOKUP($A243,'HS Info'!$A:$D,4,FALSE), IF(ISBLANK($A243), " ", "Not in HS Info"))</f>
        <v xml:space="preserve"> </v>
      </c>
      <c r="F243" s="8" t="str">
        <f>IFERROR(VLOOKUP($B$1&amp;D243, 'Class Export'!$A:$X, 21,FALSE), IF(ISBLANK($A243), " ", "Not Registered"  ))</f>
        <v xml:space="preserve"> </v>
      </c>
      <c r="H243" s="5" t="str">
        <f>IFERROR(VLOOKUP($B$1&amp;D243, 'Class Export'!A:X, 2, FALSE),IF(ISBLANK(A243),"","Not Registered"))</f>
        <v/>
      </c>
    </row>
    <row r="244" spans="2:8" x14ac:dyDescent="0.2">
      <c r="B244" s="5" t="str">
        <f>IFERROR(VLOOKUP($A244,'HS Info'!$A:$D,2,FALSE),IF(ISBLANK($A244), " ", "Not in HS Info"))</f>
        <v xml:space="preserve"> </v>
      </c>
      <c r="C244" s="5" t="str">
        <f>IFERROR(VLOOKUP($A244,'HS Info'!$A:$D,3,FALSE), IF(ISBLANK($A244), " ", "Not in HS Info"))</f>
        <v xml:space="preserve"> </v>
      </c>
      <c r="D244" s="5" t="str">
        <f>IFERROR(VLOOKUP($A244,'SLCC Student'!$A:$R,8,FALSE),IF(ISBLANK($A244)," ","Not Admitted"))</f>
        <v xml:space="preserve"> </v>
      </c>
      <c r="E244" s="5" t="str">
        <f>IFERROR(VLOOKUP($A244,'HS Info'!$A:$D,4,FALSE), IF(ISBLANK($A244), " ", "Not in HS Info"))</f>
        <v xml:space="preserve"> </v>
      </c>
      <c r="F244" s="8" t="str">
        <f>IFERROR(VLOOKUP($B$1&amp;D244, 'Class Export'!$A:$X, 21,FALSE), IF(ISBLANK($A244), " ", "Not Registered"  ))</f>
        <v xml:space="preserve"> </v>
      </c>
      <c r="H244" s="5" t="str">
        <f>IFERROR(VLOOKUP($B$1&amp;D244, 'Class Export'!A:X, 2, FALSE),IF(ISBLANK(A244),"","Not Registered"))</f>
        <v/>
      </c>
    </row>
    <row r="245" spans="2:8" x14ac:dyDescent="0.2">
      <c r="B245" s="5" t="str">
        <f>IFERROR(VLOOKUP($A245,'HS Info'!$A:$D,2,FALSE),IF(ISBLANK($A245), " ", "Not in HS Info"))</f>
        <v xml:space="preserve"> </v>
      </c>
      <c r="C245" s="5" t="str">
        <f>IFERROR(VLOOKUP($A245,'HS Info'!$A:$D,3,FALSE), IF(ISBLANK($A245), " ", "Not in HS Info"))</f>
        <v xml:space="preserve"> </v>
      </c>
      <c r="D245" s="5" t="str">
        <f>IFERROR(VLOOKUP($A245,'SLCC Student'!$A:$R,8,FALSE),IF(ISBLANK($A245)," ","Not Admitted"))</f>
        <v xml:space="preserve"> </v>
      </c>
      <c r="E245" s="5" t="str">
        <f>IFERROR(VLOOKUP($A245,'HS Info'!$A:$D,4,FALSE), IF(ISBLANK($A245), " ", "Not in HS Info"))</f>
        <v xml:space="preserve"> </v>
      </c>
      <c r="F245" s="8" t="str">
        <f>IFERROR(VLOOKUP($B$1&amp;D245, 'Class Export'!$A:$X, 21,FALSE), IF(ISBLANK($A245), " ", "Not Registered"  ))</f>
        <v xml:space="preserve"> </v>
      </c>
      <c r="H245" s="5" t="str">
        <f>IFERROR(VLOOKUP($B$1&amp;D245, 'Class Export'!A:X, 2, FALSE),IF(ISBLANK(A245),"","Not Registered"))</f>
        <v/>
      </c>
    </row>
    <row r="246" spans="2:8" x14ac:dyDescent="0.2">
      <c r="B246" s="5" t="str">
        <f>IFERROR(VLOOKUP($A246,'HS Info'!$A:$D,2,FALSE),IF(ISBLANK($A246), " ", "Not in HS Info"))</f>
        <v xml:space="preserve"> </v>
      </c>
      <c r="C246" s="5" t="str">
        <f>IFERROR(VLOOKUP($A246,'HS Info'!$A:$D,3,FALSE), IF(ISBLANK($A246), " ", "Not in HS Info"))</f>
        <v xml:space="preserve"> </v>
      </c>
      <c r="D246" s="5" t="str">
        <f>IFERROR(VLOOKUP($A246,'SLCC Student'!$A:$R,8,FALSE),IF(ISBLANK($A246)," ","Not Admitted"))</f>
        <v xml:space="preserve"> </v>
      </c>
      <c r="E246" s="5" t="str">
        <f>IFERROR(VLOOKUP($A246,'HS Info'!$A:$D,4,FALSE), IF(ISBLANK($A246), " ", "Not in HS Info"))</f>
        <v xml:space="preserve"> </v>
      </c>
      <c r="F246" s="8" t="str">
        <f>IFERROR(VLOOKUP($B$1&amp;D246, 'Class Export'!$A:$X, 21,FALSE), IF(ISBLANK($A246), " ", "Not Registered"  ))</f>
        <v xml:space="preserve"> </v>
      </c>
      <c r="H246" s="5" t="str">
        <f>IFERROR(VLOOKUP($B$1&amp;D246, 'Class Export'!A:X, 2, FALSE),IF(ISBLANK(A246),"","Not Registered"))</f>
        <v/>
      </c>
    </row>
    <row r="247" spans="2:8" x14ac:dyDescent="0.2">
      <c r="B247" s="5" t="str">
        <f>IFERROR(VLOOKUP($A247,'HS Info'!$A:$D,2,FALSE),IF(ISBLANK($A247), " ", "Not in HS Info"))</f>
        <v xml:space="preserve"> </v>
      </c>
      <c r="C247" s="5" t="str">
        <f>IFERROR(VLOOKUP($A247,'HS Info'!$A:$D,3,FALSE), IF(ISBLANK($A247), " ", "Not in HS Info"))</f>
        <v xml:space="preserve"> </v>
      </c>
      <c r="D247" s="5" t="str">
        <f>IFERROR(VLOOKUP($A247,'SLCC Student'!$A:$R,8,FALSE),IF(ISBLANK($A247)," ","Not Admitted"))</f>
        <v xml:space="preserve"> </v>
      </c>
      <c r="E247" s="5" t="str">
        <f>IFERROR(VLOOKUP($A247,'HS Info'!$A:$D,4,FALSE), IF(ISBLANK($A247), " ", "Not in HS Info"))</f>
        <v xml:space="preserve"> </v>
      </c>
      <c r="F247" s="8" t="str">
        <f>IFERROR(VLOOKUP($B$1&amp;D247, 'Class Export'!$A:$X, 21,FALSE), IF(ISBLANK($A247), " ", "Not Registered"  ))</f>
        <v xml:space="preserve"> </v>
      </c>
      <c r="H247" s="5" t="str">
        <f>IFERROR(VLOOKUP($B$1&amp;D247, 'Class Export'!A:X, 2, FALSE),IF(ISBLANK(A247),"","Not Registered"))</f>
        <v/>
      </c>
    </row>
    <row r="248" spans="2:8" x14ac:dyDescent="0.2">
      <c r="B248" s="5" t="str">
        <f>IFERROR(VLOOKUP($A248,'HS Info'!$A:$D,2,FALSE),IF(ISBLANK($A248), " ", "Not in HS Info"))</f>
        <v xml:space="preserve"> </v>
      </c>
      <c r="C248" s="5" t="str">
        <f>IFERROR(VLOOKUP($A248,'HS Info'!$A:$D,3,FALSE), IF(ISBLANK($A248), " ", "Not in HS Info"))</f>
        <v xml:space="preserve"> </v>
      </c>
      <c r="D248" s="5" t="str">
        <f>IFERROR(VLOOKUP($A248,'SLCC Student'!$A:$R,8,FALSE),IF(ISBLANK($A248)," ","Not Admitted"))</f>
        <v xml:space="preserve"> </v>
      </c>
      <c r="E248" s="5" t="str">
        <f>IFERROR(VLOOKUP($A248,'HS Info'!$A:$D,4,FALSE), IF(ISBLANK($A248), " ", "Not in HS Info"))</f>
        <v xml:space="preserve"> </v>
      </c>
      <c r="F248" s="8" t="str">
        <f>IFERROR(VLOOKUP($B$1&amp;D248, 'Class Export'!$A:$X, 21,FALSE), IF(ISBLANK($A248), " ", "Not Registered"  ))</f>
        <v xml:space="preserve"> </v>
      </c>
      <c r="H248" s="5" t="str">
        <f>IFERROR(VLOOKUP($B$1&amp;D248, 'Class Export'!A:X, 2, FALSE),IF(ISBLANK(A248),"","Not Registered"))</f>
        <v/>
      </c>
    </row>
    <row r="249" spans="2:8" x14ac:dyDescent="0.2">
      <c r="B249" s="5" t="str">
        <f>IFERROR(VLOOKUP($A249,'HS Info'!$A:$D,2,FALSE),IF(ISBLANK($A249), " ", "Not in HS Info"))</f>
        <v xml:space="preserve"> </v>
      </c>
      <c r="C249" s="5" t="str">
        <f>IFERROR(VLOOKUP($A249,'HS Info'!$A:$D,3,FALSE), IF(ISBLANK($A249), " ", "Not in HS Info"))</f>
        <v xml:space="preserve"> </v>
      </c>
      <c r="D249" s="5" t="str">
        <f>IFERROR(VLOOKUP($A249,'SLCC Student'!$A:$R,8,FALSE),IF(ISBLANK($A249)," ","Not Admitted"))</f>
        <v xml:space="preserve"> </v>
      </c>
      <c r="E249" s="5" t="str">
        <f>IFERROR(VLOOKUP($A249,'HS Info'!$A:$D,4,FALSE), IF(ISBLANK($A249), " ", "Not in HS Info"))</f>
        <v xml:space="preserve"> </v>
      </c>
      <c r="F249" s="8" t="str">
        <f>IFERROR(VLOOKUP($B$1&amp;D249, 'Class Export'!$A:$X, 21,FALSE), IF(ISBLANK($A249), " ", "Not Registered"  ))</f>
        <v xml:space="preserve"> </v>
      </c>
      <c r="H249" s="5" t="str">
        <f>IFERROR(VLOOKUP($B$1&amp;D249, 'Class Export'!A:X, 2, FALSE),IF(ISBLANK(A249),"","Not Registered"))</f>
        <v/>
      </c>
    </row>
    <row r="250" spans="2:8" x14ac:dyDescent="0.2">
      <c r="B250" s="5" t="str">
        <f>IFERROR(VLOOKUP($A250,'HS Info'!$A:$D,2,FALSE),IF(ISBLANK($A250), " ", "Not in HS Info"))</f>
        <v xml:space="preserve"> </v>
      </c>
      <c r="C250" s="5" t="str">
        <f>IFERROR(VLOOKUP($A250,'HS Info'!$A:$D,3,FALSE), IF(ISBLANK($A250), " ", "Not in HS Info"))</f>
        <v xml:space="preserve"> </v>
      </c>
      <c r="D250" s="5" t="str">
        <f>IFERROR(VLOOKUP($A250,'SLCC Student'!$A:$R,8,FALSE),IF(ISBLANK($A250)," ","Not Admitted"))</f>
        <v xml:space="preserve"> </v>
      </c>
      <c r="E250" s="5" t="str">
        <f>IFERROR(VLOOKUP($A250,'HS Info'!$A:$D,4,FALSE), IF(ISBLANK($A250), " ", "Not in HS Info"))</f>
        <v xml:space="preserve"> </v>
      </c>
      <c r="F250" s="8" t="str">
        <f>IFERROR(VLOOKUP($B$1&amp;D250, 'Class Export'!$A:$X, 21,FALSE), IF(ISBLANK($A250), " ", "Not Registered"  ))</f>
        <v xml:space="preserve"> </v>
      </c>
      <c r="H250" s="5" t="str">
        <f>IFERROR(VLOOKUP($B$1&amp;D250, 'Class Export'!A:X, 2, FALSE),IF(ISBLANK(A250),"","Not Registered"))</f>
        <v/>
      </c>
    </row>
    <row r="251" spans="2:8" x14ac:dyDescent="0.2">
      <c r="B251" s="5" t="str">
        <f>IFERROR(VLOOKUP($A251,'HS Info'!$A:$D,2,FALSE),IF(ISBLANK($A251), " ", "Not in HS Info"))</f>
        <v xml:space="preserve"> </v>
      </c>
      <c r="C251" s="5" t="str">
        <f>IFERROR(VLOOKUP($A251,'HS Info'!$A:$D,3,FALSE), IF(ISBLANK($A251), " ", "Not in HS Info"))</f>
        <v xml:space="preserve"> </v>
      </c>
      <c r="D251" s="5" t="str">
        <f>IFERROR(VLOOKUP($A251,'SLCC Student'!$A:$R,8,FALSE),IF(ISBLANK($A251)," ","Not Admitted"))</f>
        <v xml:space="preserve"> </v>
      </c>
      <c r="E251" s="5" t="str">
        <f>IFERROR(VLOOKUP($A251,'HS Info'!$A:$D,4,FALSE), IF(ISBLANK($A251), " ", "Not in HS Info"))</f>
        <v xml:space="preserve"> </v>
      </c>
      <c r="F251" s="8" t="str">
        <f>IFERROR(VLOOKUP($B$1&amp;D251, 'Class Export'!$A:$X, 21,FALSE), IF(ISBLANK($A251), " ", "Not Registered"  ))</f>
        <v xml:space="preserve"> </v>
      </c>
      <c r="H251" s="5" t="str">
        <f>IFERROR(VLOOKUP($B$1&amp;D251, 'Class Export'!A:X, 2, FALSE),IF(ISBLANK(A251),"","Not Registered"))</f>
        <v/>
      </c>
    </row>
    <row r="252" spans="2:8" x14ac:dyDescent="0.2">
      <c r="B252" s="5" t="str">
        <f>IFERROR(VLOOKUP($A252,'HS Info'!$A:$D,2,FALSE),IF(ISBLANK($A252), " ", "Not in HS Info"))</f>
        <v xml:space="preserve"> </v>
      </c>
      <c r="C252" s="5" t="str">
        <f>IFERROR(VLOOKUP($A252,'HS Info'!$A:$D,3,FALSE), IF(ISBLANK($A252), " ", "Not in HS Info"))</f>
        <v xml:space="preserve"> </v>
      </c>
      <c r="D252" s="5" t="str">
        <f>IFERROR(VLOOKUP($A252,'SLCC Student'!$A:$R,8,FALSE),IF(ISBLANK($A252)," ","Not Admitted"))</f>
        <v xml:space="preserve"> </v>
      </c>
      <c r="E252" s="5" t="str">
        <f>IFERROR(VLOOKUP($A252,'HS Info'!$A:$D,4,FALSE), IF(ISBLANK($A252), " ", "Not in HS Info"))</f>
        <v xml:space="preserve"> </v>
      </c>
      <c r="F252" s="8" t="str">
        <f>IFERROR(VLOOKUP($B$1&amp;D252, 'Class Export'!$A:$X, 21,FALSE), IF(ISBLANK($A252), " ", "Not Registered"  ))</f>
        <v xml:space="preserve"> </v>
      </c>
      <c r="H252" s="5" t="str">
        <f>IFERROR(VLOOKUP($B$1&amp;D252, 'Class Export'!A:X, 2, FALSE),IF(ISBLANK(A252),"","Not Registered"))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26091-7C82-4479-BEC3-B336484A841D}">
  <dimension ref="A1:E1"/>
  <sheetViews>
    <sheetView workbookViewId="0">
      <selection activeCell="E5" sqref="E5"/>
    </sheetView>
  </sheetViews>
  <sheetFormatPr baseColWidth="10" defaultColWidth="8.83203125" defaultRowHeight="15" x14ac:dyDescent="0.2"/>
  <cols>
    <col min="3" max="3" width="13.1640625" bestFit="1" customWidth="1"/>
    <col min="4" max="4" width="11.33203125" bestFit="1" customWidth="1"/>
    <col min="5" max="5" width="26.33203125" bestFit="1" customWidth="1"/>
  </cols>
  <sheetData>
    <row r="1" spans="1:5" ht="16" thickBot="1" x14ac:dyDescent="0.25">
      <c r="A1" s="19" t="s">
        <v>4</v>
      </c>
      <c r="B1" s="19" t="s">
        <v>0</v>
      </c>
      <c r="C1" s="19" t="s">
        <v>56</v>
      </c>
      <c r="D1" s="19" t="s">
        <v>18</v>
      </c>
      <c r="E1" s="19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9E912-F95D-4A45-BE16-4541B3228AC4}">
  <dimension ref="A1:K50"/>
  <sheetViews>
    <sheetView workbookViewId="0">
      <selection activeCell="C5" sqref="C5"/>
    </sheetView>
  </sheetViews>
  <sheetFormatPr baseColWidth="10" defaultColWidth="8.83203125" defaultRowHeight="15" x14ac:dyDescent="0.2"/>
  <cols>
    <col min="1" max="1" width="31.5" customWidth="1"/>
    <col min="2" max="2" width="17.33203125" customWidth="1"/>
    <col min="3" max="3" width="8.5" bestFit="1" customWidth="1"/>
    <col min="4" max="4" width="8.6640625" bestFit="1" customWidth="1"/>
    <col min="5" max="5" width="18.6640625" customWidth="1"/>
    <col min="6" max="6" width="12.83203125" customWidth="1"/>
    <col min="7" max="7" width="13.5" customWidth="1"/>
    <col min="8" max="8" width="9.5" bestFit="1" customWidth="1"/>
    <col min="9" max="9" width="11.6640625" bestFit="1" customWidth="1"/>
    <col min="10" max="10" width="8.6640625" bestFit="1" customWidth="1"/>
    <col min="11" max="11" width="10.6640625" bestFit="1" customWidth="1"/>
  </cols>
  <sheetData>
    <row r="1" spans="1:11" ht="16" thickBot="1" x14ac:dyDescent="0.25">
      <c r="A1" s="19" t="s">
        <v>0</v>
      </c>
      <c r="B1" s="19" t="s">
        <v>21</v>
      </c>
      <c r="C1" s="19" t="s">
        <v>22</v>
      </c>
      <c r="D1" s="19" t="s">
        <v>23</v>
      </c>
      <c r="E1" s="19" t="s">
        <v>25</v>
      </c>
      <c r="F1" s="19" t="s">
        <v>26</v>
      </c>
      <c r="G1" s="19" t="s">
        <v>27</v>
      </c>
      <c r="H1" s="19" t="s">
        <v>28</v>
      </c>
      <c r="I1" s="19" t="s">
        <v>29</v>
      </c>
      <c r="J1" s="19" t="s">
        <v>7</v>
      </c>
      <c r="K1" s="19" t="s">
        <v>6</v>
      </c>
    </row>
    <row r="2" spans="1:11" x14ac:dyDescent="0.2">
      <c r="C2" s="3"/>
      <c r="D2" s="1"/>
      <c r="E2" s="1"/>
      <c r="F2" s="1"/>
      <c r="H2" s="1"/>
      <c r="I2" s="3"/>
    </row>
    <row r="3" spans="1:11" x14ac:dyDescent="0.2">
      <c r="C3" s="3"/>
      <c r="D3" s="1"/>
      <c r="E3" s="1"/>
      <c r="F3" s="1"/>
      <c r="H3" s="1"/>
      <c r="I3" s="3"/>
    </row>
    <row r="4" spans="1:11" x14ac:dyDescent="0.2">
      <c r="C4" s="3"/>
      <c r="D4" s="1"/>
      <c r="E4" s="1"/>
      <c r="F4" s="1"/>
      <c r="H4" s="1"/>
      <c r="I4" s="3"/>
    </row>
    <row r="5" spans="1:11" x14ac:dyDescent="0.2">
      <c r="C5" s="3"/>
      <c r="D5" s="1"/>
      <c r="E5" s="1"/>
      <c r="F5" s="1"/>
      <c r="H5" s="1"/>
      <c r="I5" s="3"/>
    </row>
    <row r="6" spans="1:11" x14ac:dyDescent="0.2">
      <c r="C6" s="3"/>
      <c r="D6" s="1"/>
      <c r="E6" s="1"/>
      <c r="F6" s="1"/>
      <c r="H6" s="1"/>
      <c r="I6" s="3"/>
    </row>
    <row r="7" spans="1:11" x14ac:dyDescent="0.2">
      <c r="C7" s="3"/>
      <c r="D7" s="1"/>
      <c r="E7" s="1"/>
      <c r="F7" s="1"/>
      <c r="H7" s="1"/>
      <c r="I7" s="3"/>
    </row>
    <row r="8" spans="1:11" x14ac:dyDescent="0.2">
      <c r="C8" s="3"/>
      <c r="D8" s="1"/>
      <c r="E8" s="1"/>
      <c r="F8" s="1"/>
      <c r="H8" s="1"/>
      <c r="I8" s="3"/>
    </row>
    <row r="9" spans="1:11" x14ac:dyDescent="0.2">
      <c r="C9" s="3"/>
      <c r="D9" s="1"/>
      <c r="E9" s="1"/>
      <c r="F9" s="1"/>
      <c r="H9" s="1"/>
      <c r="I9" s="3"/>
    </row>
    <row r="10" spans="1:11" x14ac:dyDescent="0.2">
      <c r="C10" s="3"/>
      <c r="D10" s="1"/>
      <c r="E10" s="1"/>
      <c r="F10" s="1"/>
      <c r="H10" s="1"/>
      <c r="I10" s="3"/>
    </row>
    <row r="11" spans="1:11" x14ac:dyDescent="0.2">
      <c r="C11" s="3"/>
      <c r="D11" s="1"/>
      <c r="E11" s="1"/>
      <c r="F11" s="1"/>
      <c r="H11" s="1"/>
      <c r="I11" s="3"/>
    </row>
    <row r="12" spans="1:11" x14ac:dyDescent="0.2">
      <c r="C12" s="3"/>
      <c r="D12" s="1"/>
      <c r="E12" s="1"/>
      <c r="F12" s="1"/>
      <c r="H12" s="1"/>
      <c r="I12" s="3"/>
    </row>
    <row r="13" spans="1:11" x14ac:dyDescent="0.2">
      <c r="C13" s="3"/>
      <c r="D13" s="1"/>
      <c r="E13" s="1"/>
      <c r="F13" s="1"/>
      <c r="H13" s="1"/>
      <c r="I13" s="3"/>
    </row>
    <row r="14" spans="1:11" x14ac:dyDescent="0.2">
      <c r="C14" s="3"/>
      <c r="D14" s="1"/>
      <c r="E14" s="1"/>
      <c r="F14" s="1"/>
      <c r="H14" s="1"/>
      <c r="I14" s="3"/>
    </row>
    <row r="15" spans="1:11" x14ac:dyDescent="0.2">
      <c r="C15" s="3"/>
      <c r="D15" s="1"/>
      <c r="E15" s="1"/>
      <c r="F15" s="1"/>
      <c r="H15" s="1"/>
      <c r="I15" s="3"/>
    </row>
    <row r="16" spans="1:11" x14ac:dyDescent="0.2">
      <c r="C16" s="3"/>
      <c r="D16" s="1"/>
      <c r="E16" s="1"/>
      <c r="F16" s="1"/>
      <c r="H16" s="1"/>
      <c r="I16" s="3"/>
    </row>
    <row r="17" spans="3:9" x14ac:dyDescent="0.2">
      <c r="C17" s="3"/>
      <c r="D17" s="1"/>
      <c r="E17" s="1"/>
      <c r="F17" s="1"/>
      <c r="H17" s="1"/>
      <c r="I17" s="3"/>
    </row>
    <row r="18" spans="3:9" x14ac:dyDescent="0.2">
      <c r="C18" s="3"/>
      <c r="D18" s="1"/>
      <c r="E18" s="1"/>
      <c r="F18" s="1"/>
      <c r="H18" s="1"/>
      <c r="I18" s="3"/>
    </row>
    <row r="19" spans="3:9" x14ac:dyDescent="0.2">
      <c r="C19" s="3"/>
      <c r="D19" s="1"/>
      <c r="E19" s="1"/>
      <c r="F19" s="1"/>
      <c r="H19" s="1"/>
      <c r="I19" s="3"/>
    </row>
    <row r="20" spans="3:9" x14ac:dyDescent="0.2">
      <c r="C20" s="3"/>
      <c r="D20" s="1"/>
      <c r="E20" s="1"/>
      <c r="F20" s="1"/>
      <c r="H20" s="1"/>
      <c r="I20" s="3"/>
    </row>
    <row r="21" spans="3:9" x14ac:dyDescent="0.2">
      <c r="C21" s="3"/>
      <c r="D21" s="1"/>
      <c r="E21" s="1"/>
      <c r="F21" s="1"/>
      <c r="H21" s="1"/>
      <c r="I21" s="3"/>
    </row>
    <row r="22" spans="3:9" x14ac:dyDescent="0.2">
      <c r="C22" s="3"/>
      <c r="D22" s="1"/>
      <c r="E22" s="1"/>
      <c r="F22" s="1"/>
      <c r="H22" s="1"/>
      <c r="I22" s="3"/>
    </row>
    <row r="23" spans="3:9" x14ac:dyDescent="0.2">
      <c r="C23" s="3"/>
      <c r="D23" s="1"/>
      <c r="E23" s="1"/>
      <c r="F23" s="1"/>
      <c r="H23" s="1"/>
      <c r="I23" s="3"/>
    </row>
    <row r="24" spans="3:9" x14ac:dyDescent="0.2">
      <c r="C24" s="3"/>
      <c r="D24" s="1"/>
      <c r="E24" s="1"/>
      <c r="F24" s="1"/>
      <c r="H24" s="1"/>
      <c r="I24" s="3"/>
    </row>
    <row r="25" spans="3:9" x14ac:dyDescent="0.2">
      <c r="C25" s="3"/>
      <c r="D25" s="1"/>
      <c r="E25" s="1"/>
      <c r="F25" s="1"/>
      <c r="H25" s="1"/>
      <c r="I25" s="3"/>
    </row>
    <row r="26" spans="3:9" x14ac:dyDescent="0.2">
      <c r="C26" s="3"/>
      <c r="D26" s="1"/>
      <c r="E26" s="1"/>
      <c r="F26" s="1"/>
      <c r="H26" s="1"/>
      <c r="I26" s="3"/>
    </row>
    <row r="27" spans="3:9" x14ac:dyDescent="0.2">
      <c r="C27" s="3"/>
      <c r="D27" s="1"/>
      <c r="E27" s="1"/>
      <c r="F27" s="1"/>
      <c r="H27" s="1"/>
      <c r="I27" s="3"/>
    </row>
    <row r="28" spans="3:9" x14ac:dyDescent="0.2">
      <c r="C28" s="3"/>
      <c r="D28" s="1"/>
      <c r="E28" s="1"/>
      <c r="F28" s="1"/>
      <c r="H28" s="1"/>
      <c r="I28" s="3"/>
    </row>
    <row r="29" spans="3:9" x14ac:dyDescent="0.2">
      <c r="C29" s="3"/>
      <c r="D29" s="1"/>
      <c r="E29" s="1"/>
      <c r="F29" s="1"/>
      <c r="H29" s="1"/>
      <c r="I29" s="3"/>
    </row>
    <row r="30" spans="3:9" x14ac:dyDescent="0.2">
      <c r="C30" s="3"/>
      <c r="D30" s="1"/>
      <c r="E30" s="1"/>
      <c r="F30" s="1"/>
      <c r="H30" s="1"/>
      <c r="I30" s="3"/>
    </row>
    <row r="31" spans="3:9" x14ac:dyDescent="0.2">
      <c r="C31" s="3"/>
      <c r="D31" s="1"/>
      <c r="E31" s="1"/>
      <c r="F31" s="1"/>
      <c r="H31" s="1"/>
      <c r="I31" s="3"/>
    </row>
    <row r="32" spans="3:9" x14ac:dyDescent="0.2">
      <c r="C32" s="3"/>
      <c r="D32" s="1"/>
      <c r="E32" s="1"/>
      <c r="F32" s="1"/>
      <c r="H32" s="1"/>
      <c r="I32" s="3"/>
    </row>
    <row r="33" spans="3:9" x14ac:dyDescent="0.2">
      <c r="C33" s="3"/>
      <c r="D33" s="1"/>
      <c r="E33" s="1"/>
      <c r="F33" s="1"/>
      <c r="H33" s="1"/>
      <c r="I33" s="3"/>
    </row>
    <row r="34" spans="3:9" x14ac:dyDescent="0.2">
      <c r="C34" s="3"/>
      <c r="D34" s="1"/>
      <c r="E34" s="1"/>
      <c r="F34" s="1"/>
      <c r="H34" s="1"/>
      <c r="I34" s="3"/>
    </row>
    <row r="35" spans="3:9" x14ac:dyDescent="0.2">
      <c r="C35" s="3"/>
      <c r="D35" s="1"/>
      <c r="E35" s="1"/>
      <c r="F35" s="1"/>
      <c r="H35" s="1"/>
      <c r="I35" s="3"/>
    </row>
    <row r="36" spans="3:9" x14ac:dyDescent="0.2">
      <c r="C36" s="3"/>
      <c r="D36" s="1"/>
      <c r="E36" s="1"/>
      <c r="F36" s="1"/>
      <c r="H36" s="1"/>
      <c r="I36" s="3"/>
    </row>
    <row r="37" spans="3:9" x14ac:dyDescent="0.2">
      <c r="C37" s="3"/>
      <c r="D37" s="1"/>
      <c r="E37" s="1"/>
      <c r="F37" s="1"/>
      <c r="H37" s="1"/>
      <c r="I37" s="3"/>
    </row>
    <row r="38" spans="3:9" x14ac:dyDescent="0.2">
      <c r="C38" s="3"/>
      <c r="D38" s="1"/>
      <c r="E38" s="1"/>
      <c r="F38" s="1"/>
      <c r="H38" s="1"/>
      <c r="I38" s="3"/>
    </row>
    <row r="39" spans="3:9" x14ac:dyDescent="0.2">
      <c r="C39" s="3"/>
      <c r="D39" s="1"/>
      <c r="E39" s="1"/>
      <c r="F39" s="1"/>
      <c r="H39" s="1"/>
      <c r="I39" s="3"/>
    </row>
    <row r="40" spans="3:9" x14ac:dyDescent="0.2">
      <c r="C40" s="3"/>
      <c r="D40" s="1"/>
      <c r="E40" s="1"/>
      <c r="F40" s="1"/>
      <c r="H40" s="1"/>
      <c r="I40" s="3"/>
    </row>
    <row r="41" spans="3:9" x14ac:dyDescent="0.2">
      <c r="C41" s="3"/>
      <c r="D41" s="1"/>
      <c r="E41" s="1"/>
      <c r="F41" s="1"/>
      <c r="H41" s="1"/>
      <c r="I41" s="3"/>
    </row>
    <row r="42" spans="3:9" x14ac:dyDescent="0.2">
      <c r="C42" s="3"/>
      <c r="D42" s="1"/>
      <c r="E42" s="1"/>
      <c r="F42" s="1"/>
      <c r="H42" s="1"/>
      <c r="I42" s="3"/>
    </row>
    <row r="43" spans="3:9" x14ac:dyDescent="0.2">
      <c r="C43" s="3"/>
      <c r="D43" s="1"/>
      <c r="E43" s="1"/>
      <c r="F43" s="1"/>
      <c r="H43" s="1"/>
      <c r="I43" s="3"/>
    </row>
    <row r="44" spans="3:9" x14ac:dyDescent="0.2">
      <c r="C44" s="3"/>
      <c r="D44" s="1"/>
      <c r="E44" s="1"/>
      <c r="F44" s="1"/>
      <c r="H44" s="1"/>
      <c r="I44" s="3"/>
    </row>
    <row r="45" spans="3:9" x14ac:dyDescent="0.2">
      <c r="C45" s="3"/>
      <c r="D45" s="1"/>
      <c r="E45" s="1"/>
      <c r="F45" s="1"/>
      <c r="H45" s="1"/>
      <c r="I45" s="3"/>
    </row>
    <row r="46" spans="3:9" x14ac:dyDescent="0.2">
      <c r="C46" s="3"/>
      <c r="D46" s="1"/>
      <c r="E46" s="1"/>
      <c r="F46" s="1"/>
      <c r="H46" s="1"/>
      <c r="I46" s="3"/>
    </row>
    <row r="47" spans="3:9" x14ac:dyDescent="0.2">
      <c r="C47" s="3"/>
      <c r="D47" s="1"/>
      <c r="E47" s="1"/>
      <c r="F47" s="1"/>
      <c r="H47" s="1"/>
      <c r="I47" s="3"/>
    </row>
    <row r="48" spans="3:9" x14ac:dyDescent="0.2">
      <c r="C48" s="3"/>
      <c r="D48" s="1"/>
      <c r="E48" s="1"/>
      <c r="F48" s="1"/>
      <c r="H48" s="1"/>
      <c r="I48" s="3"/>
    </row>
    <row r="49" spans="3:9" x14ac:dyDescent="0.2">
      <c r="C49" s="3"/>
      <c r="D49" s="1"/>
      <c r="E49" s="1"/>
      <c r="F49" s="1"/>
      <c r="H49" s="1"/>
      <c r="I49" s="3"/>
    </row>
    <row r="50" spans="3:9" x14ac:dyDescent="0.2">
      <c r="C50" s="3"/>
      <c r="D50" s="1"/>
      <c r="E50" s="1"/>
      <c r="F50" s="1"/>
      <c r="H50" s="1"/>
      <c r="I50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4D927-763C-43E7-9F71-4EA9B3A36CA4}">
  <dimension ref="A1:J19"/>
  <sheetViews>
    <sheetView workbookViewId="0"/>
  </sheetViews>
  <sheetFormatPr baseColWidth="10" defaultColWidth="8.83203125" defaultRowHeight="15" x14ac:dyDescent="0.2"/>
  <cols>
    <col min="1" max="1" width="25.1640625" customWidth="1"/>
    <col min="2" max="2" width="13.5" customWidth="1"/>
    <col min="5" max="5" width="23.83203125" customWidth="1"/>
    <col min="6" max="6" width="9.5" bestFit="1" customWidth="1"/>
    <col min="7" max="7" width="11.5" bestFit="1" customWidth="1"/>
    <col min="8" max="8" width="9.6640625" bestFit="1" customWidth="1"/>
    <col min="9" max="9" width="29.5" customWidth="1"/>
    <col min="10" max="10" width="13.33203125" customWidth="1"/>
  </cols>
  <sheetData>
    <row r="1" spans="1:10" ht="16" thickBot="1" x14ac:dyDescent="0.25">
      <c r="A1" s="19" t="s">
        <v>0</v>
      </c>
      <c r="B1" s="19" t="s">
        <v>21</v>
      </c>
      <c r="C1" s="19" t="s">
        <v>22</v>
      </c>
      <c r="D1" s="19" t="s">
        <v>23</v>
      </c>
      <c r="E1" s="19" t="s">
        <v>25</v>
      </c>
      <c r="F1" s="19" t="s">
        <v>26</v>
      </c>
      <c r="G1" s="19" t="s">
        <v>27</v>
      </c>
      <c r="H1" s="19" t="s">
        <v>28</v>
      </c>
      <c r="I1" s="19" t="s">
        <v>30</v>
      </c>
      <c r="J1" s="19" t="s">
        <v>16</v>
      </c>
    </row>
    <row r="2" spans="1:10" x14ac:dyDescent="0.2">
      <c r="A2" s="1"/>
      <c r="C2" s="1"/>
      <c r="D2" s="1"/>
      <c r="E2" s="1"/>
      <c r="F2" s="1"/>
      <c r="H2" s="1"/>
    </row>
    <row r="3" spans="1:10" x14ac:dyDescent="0.2">
      <c r="A3" s="1"/>
      <c r="C3" s="1"/>
      <c r="D3" s="1"/>
      <c r="E3" s="1"/>
      <c r="F3" s="1"/>
      <c r="H3" s="1"/>
    </row>
    <row r="4" spans="1:10" x14ac:dyDescent="0.2">
      <c r="A4" s="1"/>
      <c r="C4" s="1"/>
      <c r="D4" s="1"/>
      <c r="E4" s="1"/>
      <c r="F4" s="1"/>
      <c r="H4" s="1"/>
    </row>
    <row r="5" spans="1:10" x14ac:dyDescent="0.2">
      <c r="A5" s="1"/>
      <c r="C5" s="1"/>
      <c r="D5" s="1"/>
      <c r="E5" s="1"/>
      <c r="F5" s="1"/>
      <c r="H5" s="1"/>
    </row>
    <row r="6" spans="1:10" x14ac:dyDescent="0.2">
      <c r="A6" s="1"/>
      <c r="C6" s="1"/>
      <c r="D6" s="1"/>
      <c r="E6" s="1"/>
      <c r="F6" s="1"/>
      <c r="H6" s="1"/>
    </row>
    <row r="7" spans="1:10" x14ac:dyDescent="0.2">
      <c r="A7" s="1"/>
      <c r="C7" s="1"/>
      <c r="D7" s="1"/>
      <c r="E7" s="1"/>
      <c r="F7" s="1"/>
      <c r="H7" s="1"/>
    </row>
    <row r="8" spans="1:10" x14ac:dyDescent="0.2">
      <c r="A8" s="1"/>
      <c r="C8" s="1"/>
      <c r="D8" s="1"/>
      <c r="E8" s="1"/>
      <c r="F8" s="1"/>
      <c r="H8" s="1"/>
    </row>
    <row r="9" spans="1:10" x14ac:dyDescent="0.2">
      <c r="A9" s="1"/>
      <c r="C9" s="1"/>
      <c r="D9" s="1"/>
      <c r="E9" s="1"/>
      <c r="F9" s="1"/>
      <c r="H9" s="1"/>
    </row>
    <row r="10" spans="1:10" x14ac:dyDescent="0.2">
      <c r="A10" s="1"/>
      <c r="C10" s="1"/>
      <c r="D10" s="1"/>
      <c r="E10" s="1"/>
      <c r="F10" s="1"/>
      <c r="H10" s="1"/>
    </row>
    <row r="11" spans="1:10" x14ac:dyDescent="0.2">
      <c r="A11" s="1"/>
      <c r="C11" s="1"/>
      <c r="D11" s="1"/>
      <c r="E11" s="1"/>
      <c r="F11" s="1"/>
      <c r="H11" s="1"/>
    </row>
    <row r="12" spans="1:10" x14ac:dyDescent="0.2">
      <c r="A12" s="1"/>
      <c r="C12" s="1"/>
      <c r="D12" s="1"/>
      <c r="E12" s="1"/>
      <c r="F12" s="1"/>
      <c r="H12" s="1"/>
    </row>
    <row r="13" spans="1:10" x14ac:dyDescent="0.2">
      <c r="A13" s="1"/>
      <c r="C13" s="1"/>
      <c r="D13" s="1"/>
      <c r="E13" s="1"/>
      <c r="F13" s="1"/>
      <c r="H13" s="1"/>
    </row>
    <row r="14" spans="1:10" x14ac:dyDescent="0.2">
      <c r="A14" s="1"/>
      <c r="C14" s="1"/>
      <c r="D14" s="1"/>
      <c r="E14" s="1"/>
      <c r="F14" s="1"/>
      <c r="H14" s="1"/>
    </row>
    <row r="15" spans="1:10" x14ac:dyDescent="0.2">
      <c r="A15" s="1"/>
      <c r="C15" s="1"/>
      <c r="D15" s="1"/>
      <c r="E15" s="1"/>
      <c r="F15" s="1"/>
      <c r="H15" s="1"/>
    </row>
    <row r="16" spans="1:10" x14ac:dyDescent="0.2">
      <c r="A16" s="1"/>
      <c r="C16" s="1"/>
      <c r="D16" s="1"/>
      <c r="E16" s="1"/>
      <c r="F16" s="1"/>
      <c r="H16" s="1"/>
    </row>
    <row r="17" spans="1:8" x14ac:dyDescent="0.2">
      <c r="A17" s="1"/>
      <c r="C17" s="1"/>
      <c r="D17" s="1"/>
      <c r="E17" s="1"/>
      <c r="F17" s="1"/>
      <c r="H17" s="1"/>
    </row>
    <row r="18" spans="1:8" x14ac:dyDescent="0.2">
      <c r="A18" s="1"/>
      <c r="C18" s="1"/>
      <c r="D18" s="1"/>
      <c r="E18" s="1"/>
      <c r="F18" s="1"/>
      <c r="H18" s="1"/>
    </row>
    <row r="19" spans="1:8" x14ac:dyDescent="0.2">
      <c r="A19" s="1"/>
      <c r="C19" s="1"/>
      <c r="D19" s="1"/>
      <c r="E19" s="1"/>
      <c r="F19" s="1"/>
      <c r="H19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40CD7-A184-4A9C-ADA8-F27D30E277A0}">
  <dimension ref="A1:N23"/>
  <sheetViews>
    <sheetView workbookViewId="0">
      <selection activeCell="K5" sqref="K5"/>
    </sheetView>
  </sheetViews>
  <sheetFormatPr baseColWidth="10" defaultColWidth="8.83203125" defaultRowHeight="15" x14ac:dyDescent="0.2"/>
  <cols>
    <col min="1" max="1" width="30.33203125" customWidth="1"/>
    <col min="2" max="2" width="19.5" customWidth="1"/>
    <col min="5" max="5" width="31.5" customWidth="1"/>
    <col min="6" max="6" width="11.5" bestFit="1" customWidth="1"/>
    <col min="7" max="7" width="13.83203125" customWidth="1"/>
    <col min="8" max="8" width="13.6640625" bestFit="1" customWidth="1"/>
    <col min="9" max="9" width="12.83203125" bestFit="1" customWidth="1"/>
    <col min="10" max="10" width="10" bestFit="1" customWidth="1"/>
    <col min="11" max="11" width="10.5" bestFit="1" customWidth="1"/>
    <col min="12" max="12" width="11.1640625" bestFit="1" customWidth="1"/>
    <col min="13" max="13" width="7.6640625" bestFit="1" customWidth="1"/>
    <col min="14" max="14" width="8.33203125" bestFit="1" customWidth="1"/>
  </cols>
  <sheetData>
    <row r="1" spans="1:14" ht="16" thickBot="1" x14ac:dyDescent="0.25">
      <c r="A1" s="19" t="s">
        <v>0</v>
      </c>
      <c r="B1" s="19" t="s">
        <v>21</v>
      </c>
      <c r="C1" s="19" t="s">
        <v>22</v>
      </c>
      <c r="D1" s="19" t="s">
        <v>23</v>
      </c>
      <c r="E1" s="19" t="s">
        <v>25</v>
      </c>
      <c r="F1" s="19" t="s">
        <v>26</v>
      </c>
      <c r="G1" s="19" t="s">
        <v>27</v>
      </c>
      <c r="H1" s="19" t="s">
        <v>28</v>
      </c>
      <c r="I1" s="19" t="s">
        <v>32</v>
      </c>
      <c r="J1" s="19" t="s">
        <v>33</v>
      </c>
      <c r="K1" s="19" t="s">
        <v>34</v>
      </c>
      <c r="L1" s="19" t="s">
        <v>35</v>
      </c>
      <c r="M1" s="19" t="s">
        <v>36</v>
      </c>
      <c r="N1" s="19" t="s">
        <v>37</v>
      </c>
    </row>
    <row r="2" spans="1:14" x14ac:dyDescent="0.2">
      <c r="D2" s="1"/>
      <c r="H2" s="1"/>
      <c r="I2" s="1"/>
    </row>
    <row r="3" spans="1:14" x14ac:dyDescent="0.2">
      <c r="D3" s="1"/>
      <c r="H3" s="1"/>
      <c r="I3" s="1"/>
    </row>
    <row r="4" spans="1:14" x14ac:dyDescent="0.2">
      <c r="D4" s="1"/>
      <c r="H4" s="1"/>
      <c r="I4" s="1"/>
    </row>
    <row r="5" spans="1:14" x14ac:dyDescent="0.2">
      <c r="D5" s="1"/>
      <c r="H5" s="1"/>
      <c r="I5" s="1"/>
    </row>
    <row r="6" spans="1:14" x14ac:dyDescent="0.2">
      <c r="D6" s="1"/>
      <c r="H6" s="1"/>
      <c r="I6" s="1"/>
    </row>
    <row r="7" spans="1:14" x14ac:dyDescent="0.2">
      <c r="D7" s="1"/>
      <c r="H7" s="1"/>
      <c r="I7" s="1"/>
    </row>
    <row r="8" spans="1:14" x14ac:dyDescent="0.2">
      <c r="D8" s="1"/>
      <c r="H8" s="1"/>
      <c r="I8" s="1"/>
    </row>
    <row r="9" spans="1:14" x14ac:dyDescent="0.2">
      <c r="D9" s="1"/>
      <c r="H9" s="1"/>
      <c r="I9" s="1"/>
    </row>
    <row r="10" spans="1:14" x14ac:dyDescent="0.2">
      <c r="D10" s="1"/>
      <c r="H10" s="1"/>
      <c r="I10" s="1"/>
    </row>
    <row r="11" spans="1:14" x14ac:dyDescent="0.2">
      <c r="D11" s="1"/>
      <c r="H11" s="1"/>
      <c r="I11" s="1"/>
    </row>
    <row r="12" spans="1:14" x14ac:dyDescent="0.2">
      <c r="D12" s="1"/>
      <c r="H12" s="1"/>
      <c r="I12" s="1"/>
    </row>
    <row r="13" spans="1:14" x14ac:dyDescent="0.2">
      <c r="D13" s="1"/>
      <c r="H13" s="1"/>
      <c r="I13" s="1"/>
    </row>
    <row r="14" spans="1:14" x14ac:dyDescent="0.2">
      <c r="D14" s="1"/>
      <c r="H14" s="1"/>
      <c r="I14" s="1"/>
    </row>
    <row r="15" spans="1:14" x14ac:dyDescent="0.2">
      <c r="D15" s="1"/>
      <c r="H15" s="1"/>
      <c r="I15" s="1"/>
    </row>
    <row r="16" spans="1:14" x14ac:dyDescent="0.2">
      <c r="D16" s="1"/>
      <c r="H16" s="1"/>
      <c r="I16" s="1"/>
    </row>
    <row r="17" spans="4:9" x14ac:dyDescent="0.2">
      <c r="D17" s="1"/>
      <c r="H17" s="1"/>
      <c r="I17" s="1"/>
    </row>
    <row r="18" spans="4:9" x14ac:dyDescent="0.2">
      <c r="D18" s="1"/>
      <c r="H18" s="1"/>
      <c r="I18" s="1"/>
    </row>
    <row r="19" spans="4:9" x14ac:dyDescent="0.2">
      <c r="D19" s="1"/>
      <c r="H19" s="1"/>
      <c r="I19" s="1"/>
    </row>
    <row r="20" spans="4:9" x14ac:dyDescent="0.2">
      <c r="D20" s="1"/>
      <c r="H20" s="1"/>
      <c r="I20" s="3"/>
    </row>
    <row r="21" spans="4:9" x14ac:dyDescent="0.2">
      <c r="D21" s="1"/>
      <c r="H21" s="1"/>
      <c r="I21" s="3"/>
    </row>
    <row r="22" spans="4:9" x14ac:dyDescent="0.2">
      <c r="D22" s="1"/>
      <c r="H22" s="1"/>
      <c r="I22" s="3"/>
    </row>
    <row r="23" spans="4:9" x14ac:dyDescent="0.2">
      <c r="D23" s="1"/>
      <c r="H23" s="1"/>
      <c r="I23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7F652-3D19-43BD-8B10-A6758BE69AAB}">
  <dimension ref="A1:S266"/>
  <sheetViews>
    <sheetView workbookViewId="0">
      <selection activeCell="A2" sqref="A2"/>
    </sheetView>
  </sheetViews>
  <sheetFormatPr baseColWidth="10" defaultColWidth="8.83203125" defaultRowHeight="15" x14ac:dyDescent="0.2"/>
  <cols>
    <col min="1" max="1" width="14.5" customWidth="1"/>
    <col min="2" max="2" width="31" customWidth="1"/>
    <col min="3" max="3" width="22.1640625" customWidth="1"/>
    <col min="4" max="4" width="13.6640625" customWidth="1"/>
    <col min="5" max="5" width="9.5" customWidth="1"/>
    <col min="10" max="10" width="16.5" customWidth="1"/>
    <col min="11" max="11" width="18" customWidth="1"/>
    <col min="12" max="12" width="13.33203125" customWidth="1"/>
    <col min="13" max="13" width="15.83203125" customWidth="1"/>
    <col min="14" max="14" width="10.6640625" bestFit="1" customWidth="1"/>
    <col min="16" max="16" width="12.5" customWidth="1"/>
    <col min="17" max="17" width="9.6640625" bestFit="1" customWidth="1"/>
    <col min="18" max="18" width="10.6640625" bestFit="1" customWidth="1"/>
  </cols>
  <sheetData>
    <row r="1" spans="1:19" ht="16" thickBot="1" x14ac:dyDescent="0.25">
      <c r="A1" s="19" t="s">
        <v>4</v>
      </c>
      <c r="B1" s="19" t="s">
        <v>0</v>
      </c>
      <c r="C1" s="19" t="s">
        <v>24</v>
      </c>
      <c r="D1" s="19" t="s">
        <v>38</v>
      </c>
      <c r="E1" s="19" t="s">
        <v>39</v>
      </c>
      <c r="F1" s="19" t="s">
        <v>40</v>
      </c>
      <c r="G1" s="19" t="s">
        <v>41</v>
      </c>
      <c r="H1" s="19" t="s">
        <v>42</v>
      </c>
      <c r="I1" s="19" t="s">
        <v>13</v>
      </c>
      <c r="J1" s="19" t="s">
        <v>43</v>
      </c>
      <c r="K1" s="19" t="s">
        <v>44</v>
      </c>
      <c r="L1" s="19" t="s">
        <v>45</v>
      </c>
      <c r="M1" s="19" t="s">
        <v>27</v>
      </c>
      <c r="N1" s="19" t="s">
        <v>46</v>
      </c>
      <c r="O1" s="19" t="s">
        <v>22</v>
      </c>
      <c r="P1" s="19" t="s">
        <v>57</v>
      </c>
      <c r="Q1" s="19" t="s">
        <v>47</v>
      </c>
      <c r="R1" s="19" t="s">
        <v>28</v>
      </c>
      <c r="S1" s="19" t="s">
        <v>48</v>
      </c>
    </row>
    <row r="2" spans="1:19" x14ac:dyDescent="0.2">
      <c r="N2" s="1"/>
      <c r="O2" s="3"/>
      <c r="R2" s="3"/>
    </row>
    <row r="3" spans="1:19" x14ac:dyDescent="0.2">
      <c r="N3" s="1"/>
      <c r="O3" s="3"/>
      <c r="R3" s="3"/>
    </row>
    <row r="4" spans="1:19" x14ac:dyDescent="0.2">
      <c r="N4" s="1"/>
      <c r="O4" s="3"/>
      <c r="R4" s="3"/>
    </row>
    <row r="5" spans="1:19" x14ac:dyDescent="0.2">
      <c r="N5" s="1"/>
      <c r="O5" s="3"/>
      <c r="R5" s="3"/>
    </row>
    <row r="6" spans="1:19" x14ac:dyDescent="0.2">
      <c r="N6" s="1"/>
      <c r="O6" s="3"/>
      <c r="R6" s="3"/>
    </row>
    <row r="7" spans="1:19" x14ac:dyDescent="0.2">
      <c r="N7" s="1"/>
      <c r="O7" s="3"/>
      <c r="R7" s="3"/>
    </row>
    <row r="8" spans="1:19" x14ac:dyDescent="0.2">
      <c r="N8" s="1"/>
      <c r="O8" s="3"/>
      <c r="R8" s="3"/>
    </row>
    <row r="9" spans="1:19" x14ac:dyDescent="0.2">
      <c r="N9" s="1"/>
      <c r="O9" s="3"/>
      <c r="R9" s="3"/>
    </row>
    <row r="10" spans="1:19" x14ac:dyDescent="0.2">
      <c r="N10" s="1"/>
      <c r="O10" s="3"/>
      <c r="R10" s="3"/>
    </row>
    <row r="11" spans="1:19" x14ac:dyDescent="0.2">
      <c r="N11" s="1"/>
      <c r="O11" s="3"/>
      <c r="R11" s="3"/>
    </row>
    <row r="12" spans="1:19" x14ac:dyDescent="0.2">
      <c r="N12" s="1"/>
      <c r="O12" s="3"/>
      <c r="R12" s="3"/>
    </row>
    <row r="13" spans="1:19" x14ac:dyDescent="0.2">
      <c r="N13" s="1"/>
      <c r="O13" s="3"/>
      <c r="R13" s="3"/>
    </row>
    <row r="14" spans="1:19" x14ac:dyDescent="0.2">
      <c r="N14" s="1"/>
      <c r="O14" s="3"/>
      <c r="R14" s="3"/>
    </row>
    <row r="15" spans="1:19" x14ac:dyDescent="0.2">
      <c r="N15" s="1"/>
      <c r="O15" s="3"/>
      <c r="R15" s="3"/>
    </row>
    <row r="16" spans="1:19" x14ac:dyDescent="0.2">
      <c r="N16" s="1"/>
      <c r="O16" s="3"/>
      <c r="R16" s="3"/>
    </row>
    <row r="17" spans="14:18" x14ac:dyDescent="0.2">
      <c r="N17" s="1"/>
      <c r="O17" s="3"/>
      <c r="R17" s="3"/>
    </row>
    <row r="18" spans="14:18" x14ac:dyDescent="0.2">
      <c r="N18" s="1"/>
      <c r="O18" s="3"/>
      <c r="R18" s="3"/>
    </row>
    <row r="19" spans="14:18" x14ac:dyDescent="0.2">
      <c r="N19" s="1"/>
      <c r="O19" s="3"/>
      <c r="R19" s="3"/>
    </row>
    <row r="20" spans="14:18" x14ac:dyDescent="0.2">
      <c r="N20" s="1"/>
      <c r="O20" s="3"/>
      <c r="R20" s="3"/>
    </row>
    <row r="21" spans="14:18" x14ac:dyDescent="0.2">
      <c r="N21" s="1"/>
      <c r="O21" s="3"/>
      <c r="R21" s="3"/>
    </row>
    <row r="22" spans="14:18" x14ac:dyDescent="0.2">
      <c r="N22" s="1"/>
      <c r="O22" s="3"/>
      <c r="R22" s="3"/>
    </row>
    <row r="23" spans="14:18" x14ac:dyDescent="0.2">
      <c r="N23" s="1"/>
      <c r="O23" s="3"/>
      <c r="R23" s="3"/>
    </row>
    <row r="24" spans="14:18" x14ac:dyDescent="0.2">
      <c r="N24" s="1"/>
      <c r="R24" s="1"/>
    </row>
    <row r="25" spans="14:18" x14ac:dyDescent="0.2">
      <c r="N25" s="1"/>
      <c r="R25" s="1"/>
    </row>
    <row r="26" spans="14:18" x14ac:dyDescent="0.2">
      <c r="N26" s="1"/>
      <c r="R26" s="1"/>
    </row>
    <row r="27" spans="14:18" x14ac:dyDescent="0.2">
      <c r="N27" s="1"/>
      <c r="R27" s="1"/>
    </row>
    <row r="28" spans="14:18" x14ac:dyDescent="0.2">
      <c r="N28" s="1"/>
      <c r="R28" s="1"/>
    </row>
    <row r="29" spans="14:18" x14ac:dyDescent="0.2">
      <c r="N29" s="1"/>
      <c r="R29" s="1"/>
    </row>
    <row r="30" spans="14:18" x14ac:dyDescent="0.2">
      <c r="N30" s="1"/>
      <c r="R30" s="1"/>
    </row>
    <row r="31" spans="14:18" x14ac:dyDescent="0.2">
      <c r="N31" s="1"/>
      <c r="R31" s="1"/>
    </row>
    <row r="32" spans="14:18" x14ac:dyDescent="0.2">
      <c r="N32" s="1"/>
      <c r="R32" s="1"/>
    </row>
    <row r="33" spans="14:18" x14ac:dyDescent="0.2">
      <c r="N33" s="1"/>
      <c r="R33" s="1"/>
    </row>
    <row r="34" spans="14:18" x14ac:dyDescent="0.2">
      <c r="N34" s="1"/>
      <c r="R34" s="1"/>
    </row>
    <row r="35" spans="14:18" x14ac:dyDescent="0.2">
      <c r="N35" s="1"/>
      <c r="R35" s="1"/>
    </row>
    <row r="36" spans="14:18" x14ac:dyDescent="0.2">
      <c r="N36" s="1"/>
      <c r="R36" s="1"/>
    </row>
    <row r="37" spans="14:18" x14ac:dyDescent="0.2">
      <c r="N37" s="1"/>
      <c r="R37" s="1"/>
    </row>
    <row r="38" spans="14:18" x14ac:dyDescent="0.2">
      <c r="N38" s="1"/>
      <c r="R38" s="1"/>
    </row>
    <row r="39" spans="14:18" x14ac:dyDescent="0.2">
      <c r="N39" s="1"/>
      <c r="R39" s="1"/>
    </row>
    <row r="40" spans="14:18" x14ac:dyDescent="0.2">
      <c r="N40" s="1"/>
      <c r="R40" s="1"/>
    </row>
    <row r="41" spans="14:18" x14ac:dyDescent="0.2">
      <c r="N41" s="1"/>
      <c r="R41" s="1"/>
    </row>
    <row r="42" spans="14:18" x14ac:dyDescent="0.2">
      <c r="N42" s="1"/>
      <c r="R42" s="1"/>
    </row>
    <row r="43" spans="14:18" x14ac:dyDescent="0.2">
      <c r="N43" s="1"/>
      <c r="R43" s="1"/>
    </row>
    <row r="44" spans="14:18" x14ac:dyDescent="0.2">
      <c r="N44" s="1"/>
      <c r="R44" s="1"/>
    </row>
    <row r="45" spans="14:18" x14ac:dyDescent="0.2">
      <c r="N45" s="1"/>
      <c r="R45" s="1"/>
    </row>
    <row r="46" spans="14:18" x14ac:dyDescent="0.2">
      <c r="N46" s="1"/>
      <c r="R46" s="1"/>
    </row>
    <row r="47" spans="14:18" x14ac:dyDescent="0.2">
      <c r="N47" s="1"/>
      <c r="R47" s="1"/>
    </row>
    <row r="48" spans="14:18" x14ac:dyDescent="0.2">
      <c r="N48" s="1"/>
      <c r="R48" s="1"/>
    </row>
    <row r="49" spans="14:18" x14ac:dyDescent="0.2">
      <c r="N49" s="1"/>
      <c r="R49" s="1"/>
    </row>
    <row r="50" spans="14:18" x14ac:dyDescent="0.2">
      <c r="N50" s="1"/>
      <c r="R50" s="1"/>
    </row>
    <row r="51" spans="14:18" x14ac:dyDescent="0.2">
      <c r="N51" s="1"/>
      <c r="R51" s="1"/>
    </row>
    <row r="52" spans="14:18" x14ac:dyDescent="0.2">
      <c r="N52" s="1"/>
      <c r="R52" s="1"/>
    </row>
    <row r="53" spans="14:18" x14ac:dyDescent="0.2">
      <c r="N53" s="1"/>
      <c r="R53" s="1"/>
    </row>
    <row r="54" spans="14:18" x14ac:dyDescent="0.2">
      <c r="N54" s="1"/>
      <c r="R54" s="1"/>
    </row>
    <row r="55" spans="14:18" x14ac:dyDescent="0.2">
      <c r="N55" s="1"/>
      <c r="R55" s="1"/>
    </row>
    <row r="56" spans="14:18" x14ac:dyDescent="0.2">
      <c r="N56" s="1"/>
      <c r="R56" s="1"/>
    </row>
    <row r="57" spans="14:18" x14ac:dyDescent="0.2">
      <c r="N57" s="1"/>
      <c r="R57" s="1"/>
    </row>
    <row r="58" spans="14:18" x14ac:dyDescent="0.2">
      <c r="N58" s="1"/>
      <c r="R58" s="1"/>
    </row>
    <row r="59" spans="14:18" x14ac:dyDescent="0.2">
      <c r="N59" s="1"/>
      <c r="R59" s="1"/>
    </row>
    <row r="60" spans="14:18" x14ac:dyDescent="0.2">
      <c r="N60" s="1"/>
      <c r="R60" s="1"/>
    </row>
    <row r="61" spans="14:18" x14ac:dyDescent="0.2">
      <c r="N61" s="1"/>
      <c r="R61" s="1"/>
    </row>
    <row r="62" spans="14:18" x14ac:dyDescent="0.2">
      <c r="N62" s="1"/>
      <c r="R62" s="1"/>
    </row>
    <row r="63" spans="14:18" x14ac:dyDescent="0.2">
      <c r="N63" s="1"/>
      <c r="R63" s="1"/>
    </row>
    <row r="64" spans="14:18" x14ac:dyDescent="0.2">
      <c r="N64" s="1"/>
      <c r="R64" s="1"/>
    </row>
    <row r="65" spans="14:18" x14ac:dyDescent="0.2">
      <c r="N65" s="1"/>
      <c r="R65" s="1"/>
    </row>
    <row r="66" spans="14:18" x14ac:dyDescent="0.2">
      <c r="N66" s="1"/>
      <c r="R66" s="1"/>
    </row>
    <row r="67" spans="14:18" x14ac:dyDescent="0.2">
      <c r="N67" s="1"/>
      <c r="R67" s="1"/>
    </row>
    <row r="68" spans="14:18" x14ac:dyDescent="0.2">
      <c r="N68" s="1"/>
      <c r="R68" s="1"/>
    </row>
    <row r="69" spans="14:18" x14ac:dyDescent="0.2">
      <c r="N69" s="1"/>
      <c r="R69" s="1"/>
    </row>
    <row r="70" spans="14:18" x14ac:dyDescent="0.2">
      <c r="N70" s="1"/>
      <c r="R70" s="1"/>
    </row>
    <row r="71" spans="14:18" x14ac:dyDescent="0.2">
      <c r="N71" s="1"/>
      <c r="R71" s="1"/>
    </row>
    <row r="72" spans="14:18" x14ac:dyDescent="0.2">
      <c r="N72" s="1"/>
      <c r="R72" s="1"/>
    </row>
    <row r="73" spans="14:18" x14ac:dyDescent="0.2">
      <c r="N73" s="1"/>
      <c r="R73" s="1"/>
    </row>
    <row r="74" spans="14:18" x14ac:dyDescent="0.2">
      <c r="N74" s="1"/>
      <c r="R74" s="1"/>
    </row>
    <row r="75" spans="14:18" x14ac:dyDescent="0.2">
      <c r="N75" s="1"/>
      <c r="R75" s="1"/>
    </row>
    <row r="76" spans="14:18" x14ac:dyDescent="0.2">
      <c r="N76" s="1"/>
      <c r="R76" s="1"/>
    </row>
    <row r="77" spans="14:18" x14ac:dyDescent="0.2">
      <c r="N77" s="1"/>
      <c r="R77" s="1"/>
    </row>
    <row r="78" spans="14:18" x14ac:dyDescent="0.2">
      <c r="N78" s="1"/>
      <c r="R78" s="1"/>
    </row>
    <row r="79" spans="14:18" x14ac:dyDescent="0.2">
      <c r="N79" s="1"/>
      <c r="R79" s="1"/>
    </row>
    <row r="80" spans="14:18" x14ac:dyDescent="0.2">
      <c r="N80" s="1"/>
      <c r="R80" s="1"/>
    </row>
    <row r="81" spans="14:18" x14ac:dyDescent="0.2">
      <c r="N81" s="1"/>
      <c r="R81" s="1"/>
    </row>
    <row r="82" spans="14:18" x14ac:dyDescent="0.2">
      <c r="N82" s="1"/>
      <c r="R82" s="1"/>
    </row>
    <row r="83" spans="14:18" x14ac:dyDescent="0.2">
      <c r="N83" s="1"/>
      <c r="R83" s="1"/>
    </row>
    <row r="84" spans="14:18" x14ac:dyDescent="0.2">
      <c r="N84" s="1"/>
      <c r="R84" s="1"/>
    </row>
    <row r="85" spans="14:18" x14ac:dyDescent="0.2">
      <c r="N85" s="1"/>
      <c r="R85" s="1"/>
    </row>
    <row r="86" spans="14:18" x14ac:dyDescent="0.2">
      <c r="N86" s="1"/>
      <c r="R86" s="1"/>
    </row>
    <row r="87" spans="14:18" x14ac:dyDescent="0.2">
      <c r="N87" s="1"/>
      <c r="R87" s="1"/>
    </row>
    <row r="88" spans="14:18" x14ac:dyDescent="0.2">
      <c r="N88" s="1"/>
      <c r="R88" s="1"/>
    </row>
    <row r="89" spans="14:18" x14ac:dyDescent="0.2">
      <c r="N89" s="1"/>
      <c r="R89" s="1"/>
    </row>
    <row r="90" spans="14:18" x14ac:dyDescent="0.2">
      <c r="N90" s="1"/>
      <c r="R90" s="1"/>
    </row>
    <row r="91" spans="14:18" x14ac:dyDescent="0.2">
      <c r="N91" s="1"/>
      <c r="R91" s="1"/>
    </row>
    <row r="92" spans="14:18" x14ac:dyDescent="0.2">
      <c r="N92" s="1"/>
      <c r="R92" s="1"/>
    </row>
    <row r="93" spans="14:18" x14ac:dyDescent="0.2">
      <c r="N93" s="1"/>
      <c r="R93" s="1"/>
    </row>
    <row r="94" spans="14:18" x14ac:dyDescent="0.2">
      <c r="N94" s="1"/>
      <c r="R94" s="1"/>
    </row>
    <row r="95" spans="14:18" x14ac:dyDescent="0.2">
      <c r="N95" s="1"/>
      <c r="R95" s="1"/>
    </row>
    <row r="96" spans="14:18" x14ac:dyDescent="0.2">
      <c r="N96" s="1"/>
      <c r="R96" s="1"/>
    </row>
    <row r="97" spans="14:18" x14ac:dyDescent="0.2">
      <c r="N97" s="1"/>
      <c r="R97" s="1"/>
    </row>
    <row r="98" spans="14:18" x14ac:dyDescent="0.2">
      <c r="N98" s="1"/>
      <c r="R98" s="1"/>
    </row>
    <row r="99" spans="14:18" x14ac:dyDescent="0.2">
      <c r="N99" s="1"/>
      <c r="R99" s="1"/>
    </row>
    <row r="100" spans="14:18" x14ac:dyDescent="0.2">
      <c r="N100" s="1"/>
      <c r="R100" s="1"/>
    </row>
    <row r="101" spans="14:18" x14ac:dyDescent="0.2">
      <c r="N101" s="1"/>
      <c r="R101" s="1"/>
    </row>
    <row r="102" spans="14:18" x14ac:dyDescent="0.2">
      <c r="N102" s="1"/>
      <c r="R102" s="1"/>
    </row>
    <row r="103" spans="14:18" x14ac:dyDescent="0.2">
      <c r="N103" s="1"/>
      <c r="R103" s="1"/>
    </row>
    <row r="104" spans="14:18" x14ac:dyDescent="0.2">
      <c r="N104" s="1"/>
      <c r="R104" s="1"/>
    </row>
    <row r="105" spans="14:18" x14ac:dyDescent="0.2">
      <c r="N105" s="1"/>
      <c r="R105" s="1"/>
    </row>
    <row r="106" spans="14:18" x14ac:dyDescent="0.2">
      <c r="N106" s="1"/>
      <c r="R106" s="1"/>
    </row>
    <row r="107" spans="14:18" x14ac:dyDescent="0.2">
      <c r="N107" s="1"/>
      <c r="R107" s="1"/>
    </row>
    <row r="108" spans="14:18" x14ac:dyDescent="0.2">
      <c r="N108" s="1"/>
      <c r="R108" s="1"/>
    </row>
    <row r="109" spans="14:18" x14ac:dyDescent="0.2">
      <c r="N109" s="1"/>
      <c r="R109" s="1"/>
    </row>
    <row r="110" spans="14:18" x14ac:dyDescent="0.2">
      <c r="N110" s="1"/>
      <c r="R110" s="1"/>
    </row>
    <row r="111" spans="14:18" x14ac:dyDescent="0.2">
      <c r="N111" s="1"/>
      <c r="R111" s="1"/>
    </row>
    <row r="112" spans="14:18" x14ac:dyDescent="0.2">
      <c r="N112" s="1"/>
      <c r="R112" s="1"/>
    </row>
    <row r="113" spans="14:18" x14ac:dyDescent="0.2">
      <c r="N113" s="1"/>
      <c r="R113" s="1"/>
    </row>
    <row r="114" spans="14:18" x14ac:dyDescent="0.2">
      <c r="N114" s="1"/>
      <c r="R114" s="1"/>
    </row>
    <row r="115" spans="14:18" x14ac:dyDescent="0.2">
      <c r="N115" s="1"/>
      <c r="R115" s="1"/>
    </row>
    <row r="116" spans="14:18" x14ac:dyDescent="0.2">
      <c r="N116" s="1"/>
      <c r="R116" s="1"/>
    </row>
    <row r="117" spans="14:18" x14ac:dyDescent="0.2">
      <c r="N117" s="1"/>
      <c r="R117" s="1"/>
    </row>
    <row r="118" spans="14:18" x14ac:dyDescent="0.2">
      <c r="N118" s="1"/>
      <c r="R118" s="1"/>
    </row>
    <row r="119" spans="14:18" x14ac:dyDescent="0.2">
      <c r="N119" s="1"/>
      <c r="R119" s="1"/>
    </row>
    <row r="120" spans="14:18" x14ac:dyDescent="0.2">
      <c r="N120" s="1"/>
      <c r="R120" s="1"/>
    </row>
    <row r="121" spans="14:18" x14ac:dyDescent="0.2">
      <c r="N121" s="1"/>
      <c r="R121" s="1"/>
    </row>
    <row r="122" spans="14:18" x14ac:dyDescent="0.2">
      <c r="N122" s="1"/>
      <c r="R122" s="1"/>
    </row>
    <row r="123" spans="14:18" x14ac:dyDescent="0.2">
      <c r="N123" s="1"/>
      <c r="R123" s="1"/>
    </row>
    <row r="124" spans="14:18" x14ac:dyDescent="0.2">
      <c r="N124" s="1"/>
      <c r="R124" s="1"/>
    </row>
    <row r="125" spans="14:18" x14ac:dyDescent="0.2">
      <c r="N125" s="1"/>
      <c r="R125" s="1"/>
    </row>
    <row r="126" spans="14:18" x14ac:dyDescent="0.2">
      <c r="N126" s="1"/>
      <c r="R126" s="1"/>
    </row>
    <row r="127" spans="14:18" x14ac:dyDescent="0.2">
      <c r="N127" s="1"/>
      <c r="R127" s="1"/>
    </row>
    <row r="128" spans="14:18" x14ac:dyDescent="0.2">
      <c r="N128" s="1"/>
      <c r="R128" s="1"/>
    </row>
    <row r="129" spans="14:18" x14ac:dyDescent="0.2">
      <c r="N129" s="1"/>
      <c r="R129" s="1"/>
    </row>
    <row r="130" spans="14:18" x14ac:dyDescent="0.2">
      <c r="N130" s="1"/>
      <c r="R130" s="1"/>
    </row>
    <row r="131" spans="14:18" x14ac:dyDescent="0.2">
      <c r="N131" s="1"/>
      <c r="R131" s="1"/>
    </row>
    <row r="132" spans="14:18" x14ac:dyDescent="0.2">
      <c r="N132" s="1"/>
      <c r="R132" s="1"/>
    </row>
    <row r="133" spans="14:18" x14ac:dyDescent="0.2">
      <c r="N133" s="1"/>
      <c r="R133" s="1"/>
    </row>
    <row r="134" spans="14:18" x14ac:dyDescent="0.2">
      <c r="N134" s="1"/>
      <c r="R134" s="1"/>
    </row>
    <row r="135" spans="14:18" x14ac:dyDescent="0.2">
      <c r="N135" s="1"/>
      <c r="R135" s="1"/>
    </row>
    <row r="136" spans="14:18" x14ac:dyDescent="0.2">
      <c r="N136" s="1"/>
      <c r="R136" s="1"/>
    </row>
    <row r="137" spans="14:18" x14ac:dyDescent="0.2">
      <c r="N137" s="1"/>
      <c r="R137" s="1"/>
    </row>
    <row r="138" spans="14:18" x14ac:dyDescent="0.2">
      <c r="N138" s="1"/>
      <c r="R138" s="1"/>
    </row>
    <row r="139" spans="14:18" x14ac:dyDescent="0.2">
      <c r="N139" s="1"/>
      <c r="R139" s="1"/>
    </row>
    <row r="140" spans="14:18" x14ac:dyDescent="0.2">
      <c r="N140" s="1"/>
      <c r="R140" s="1"/>
    </row>
    <row r="141" spans="14:18" x14ac:dyDescent="0.2">
      <c r="N141" s="1"/>
      <c r="R141" s="1"/>
    </row>
    <row r="142" spans="14:18" x14ac:dyDescent="0.2">
      <c r="N142" s="1"/>
      <c r="R142" s="1"/>
    </row>
    <row r="143" spans="14:18" x14ac:dyDescent="0.2">
      <c r="N143" s="1"/>
      <c r="R143" s="1"/>
    </row>
    <row r="144" spans="14:18" x14ac:dyDescent="0.2">
      <c r="N144" s="1"/>
      <c r="R144" s="1"/>
    </row>
    <row r="145" spans="14:18" x14ac:dyDescent="0.2">
      <c r="N145" s="1"/>
      <c r="R145" s="1"/>
    </row>
    <row r="146" spans="14:18" x14ac:dyDescent="0.2">
      <c r="N146" s="1"/>
      <c r="R146" s="1"/>
    </row>
    <row r="147" spans="14:18" x14ac:dyDescent="0.2">
      <c r="N147" s="1"/>
      <c r="R147" s="1"/>
    </row>
    <row r="148" spans="14:18" x14ac:dyDescent="0.2">
      <c r="N148" s="1"/>
      <c r="R148" s="1"/>
    </row>
    <row r="149" spans="14:18" x14ac:dyDescent="0.2">
      <c r="N149" s="1"/>
      <c r="R149" s="1"/>
    </row>
    <row r="150" spans="14:18" x14ac:dyDescent="0.2">
      <c r="N150" s="1"/>
      <c r="R150" s="1"/>
    </row>
    <row r="151" spans="14:18" x14ac:dyDescent="0.2">
      <c r="N151" s="1"/>
      <c r="R151" s="1"/>
    </row>
    <row r="152" spans="14:18" x14ac:dyDescent="0.2">
      <c r="N152" s="1"/>
      <c r="R152" s="1"/>
    </row>
    <row r="153" spans="14:18" x14ac:dyDescent="0.2">
      <c r="N153" s="1"/>
      <c r="R153" s="1"/>
    </row>
    <row r="154" spans="14:18" x14ac:dyDescent="0.2">
      <c r="N154" s="1"/>
      <c r="R154" s="1"/>
    </row>
    <row r="155" spans="14:18" x14ac:dyDescent="0.2">
      <c r="N155" s="1"/>
      <c r="R155" s="1"/>
    </row>
    <row r="156" spans="14:18" x14ac:dyDescent="0.2">
      <c r="N156" s="1"/>
      <c r="R156" s="1"/>
    </row>
    <row r="157" spans="14:18" x14ac:dyDescent="0.2">
      <c r="N157" s="1"/>
      <c r="R157" s="1"/>
    </row>
    <row r="158" spans="14:18" x14ac:dyDescent="0.2">
      <c r="N158" s="1"/>
      <c r="R158" s="1"/>
    </row>
    <row r="159" spans="14:18" x14ac:dyDescent="0.2">
      <c r="N159" s="1"/>
      <c r="R159" s="1"/>
    </row>
    <row r="160" spans="14:18" x14ac:dyDescent="0.2">
      <c r="N160" s="1"/>
      <c r="R160" s="1"/>
    </row>
    <row r="161" spans="14:18" x14ac:dyDescent="0.2">
      <c r="N161" s="1"/>
      <c r="R161" s="1"/>
    </row>
    <row r="162" spans="14:18" x14ac:dyDescent="0.2">
      <c r="N162" s="1"/>
      <c r="R162" s="1"/>
    </row>
    <row r="163" spans="14:18" x14ac:dyDescent="0.2">
      <c r="N163" s="1"/>
      <c r="R163" s="1"/>
    </row>
    <row r="164" spans="14:18" x14ac:dyDescent="0.2">
      <c r="N164" s="1"/>
      <c r="R164" s="1"/>
    </row>
    <row r="165" spans="14:18" x14ac:dyDescent="0.2">
      <c r="N165" s="1"/>
      <c r="R165" s="1"/>
    </row>
    <row r="166" spans="14:18" x14ac:dyDescent="0.2">
      <c r="N166" s="1"/>
      <c r="R166" s="1"/>
    </row>
    <row r="167" spans="14:18" x14ac:dyDescent="0.2">
      <c r="N167" s="1"/>
      <c r="R167" s="1"/>
    </row>
    <row r="168" spans="14:18" x14ac:dyDescent="0.2">
      <c r="N168" s="1"/>
      <c r="R168" s="1"/>
    </row>
    <row r="169" spans="14:18" x14ac:dyDescent="0.2">
      <c r="N169" s="1"/>
      <c r="R169" s="1"/>
    </row>
    <row r="170" spans="14:18" x14ac:dyDescent="0.2">
      <c r="N170" s="1"/>
      <c r="R170" s="1"/>
    </row>
    <row r="171" spans="14:18" x14ac:dyDescent="0.2">
      <c r="N171" s="1"/>
      <c r="R171" s="1"/>
    </row>
    <row r="172" spans="14:18" x14ac:dyDescent="0.2">
      <c r="N172" s="1"/>
      <c r="R172" s="1"/>
    </row>
    <row r="173" spans="14:18" x14ac:dyDescent="0.2">
      <c r="N173" s="1"/>
      <c r="R173" s="1"/>
    </row>
    <row r="174" spans="14:18" x14ac:dyDescent="0.2">
      <c r="N174" s="1"/>
      <c r="R174" s="1"/>
    </row>
    <row r="175" spans="14:18" x14ac:dyDescent="0.2">
      <c r="N175" s="1"/>
      <c r="R175" s="1"/>
    </row>
    <row r="176" spans="14:18" x14ac:dyDescent="0.2">
      <c r="N176" s="1"/>
      <c r="R176" s="1"/>
    </row>
    <row r="177" spans="14:18" x14ac:dyDescent="0.2">
      <c r="N177" s="1"/>
      <c r="R177" s="1"/>
    </row>
    <row r="178" spans="14:18" x14ac:dyDescent="0.2">
      <c r="N178" s="1"/>
      <c r="R178" s="1"/>
    </row>
    <row r="179" spans="14:18" x14ac:dyDescent="0.2">
      <c r="N179" s="1"/>
      <c r="R179" s="1"/>
    </row>
    <row r="180" spans="14:18" x14ac:dyDescent="0.2">
      <c r="N180" s="1"/>
      <c r="R180" s="1"/>
    </row>
    <row r="181" spans="14:18" x14ac:dyDescent="0.2">
      <c r="N181" s="1"/>
      <c r="R181" s="1"/>
    </row>
    <row r="182" spans="14:18" x14ac:dyDescent="0.2">
      <c r="N182" s="1"/>
      <c r="R182" s="1"/>
    </row>
    <row r="183" spans="14:18" x14ac:dyDescent="0.2">
      <c r="N183" s="1"/>
      <c r="R183" s="1"/>
    </row>
    <row r="184" spans="14:18" x14ac:dyDescent="0.2">
      <c r="N184" s="1"/>
      <c r="R184" s="1"/>
    </row>
    <row r="185" spans="14:18" x14ac:dyDescent="0.2">
      <c r="N185" s="1"/>
      <c r="R185" s="1"/>
    </row>
    <row r="186" spans="14:18" x14ac:dyDescent="0.2">
      <c r="N186" s="1"/>
      <c r="R186" s="1"/>
    </row>
    <row r="187" spans="14:18" x14ac:dyDescent="0.2">
      <c r="N187" s="1"/>
      <c r="R187" s="1"/>
    </row>
    <row r="188" spans="14:18" x14ac:dyDescent="0.2">
      <c r="N188" s="1"/>
      <c r="R188" s="1"/>
    </row>
    <row r="189" spans="14:18" x14ac:dyDescent="0.2">
      <c r="N189" s="1"/>
      <c r="R189" s="1"/>
    </row>
    <row r="190" spans="14:18" x14ac:dyDescent="0.2">
      <c r="N190" s="1"/>
      <c r="R190" s="1"/>
    </row>
    <row r="191" spans="14:18" x14ac:dyDescent="0.2">
      <c r="N191" s="1"/>
      <c r="R191" s="1"/>
    </row>
    <row r="192" spans="14:18" x14ac:dyDescent="0.2">
      <c r="N192" s="1"/>
      <c r="R192" s="1"/>
    </row>
    <row r="193" spans="14:18" x14ac:dyDescent="0.2">
      <c r="N193" s="1"/>
      <c r="R193" s="1"/>
    </row>
    <row r="194" spans="14:18" x14ac:dyDescent="0.2">
      <c r="N194" s="1"/>
      <c r="R194" s="1"/>
    </row>
    <row r="195" spans="14:18" x14ac:dyDescent="0.2">
      <c r="N195" s="1"/>
      <c r="R195" s="1"/>
    </row>
    <row r="196" spans="14:18" x14ac:dyDescent="0.2">
      <c r="N196" s="1"/>
      <c r="R196" s="1"/>
    </row>
    <row r="197" spans="14:18" x14ac:dyDescent="0.2">
      <c r="N197" s="1"/>
      <c r="R197" s="1"/>
    </row>
    <row r="198" spans="14:18" x14ac:dyDescent="0.2">
      <c r="N198" s="1"/>
      <c r="R198" s="1"/>
    </row>
    <row r="199" spans="14:18" x14ac:dyDescent="0.2">
      <c r="N199" s="1"/>
      <c r="R199" s="1"/>
    </row>
    <row r="200" spans="14:18" x14ac:dyDescent="0.2">
      <c r="N200" s="1"/>
      <c r="R200" s="1"/>
    </row>
    <row r="201" spans="14:18" x14ac:dyDescent="0.2">
      <c r="N201" s="1"/>
      <c r="R201" s="1"/>
    </row>
    <row r="202" spans="14:18" x14ac:dyDescent="0.2">
      <c r="N202" s="1"/>
      <c r="R202" s="1"/>
    </row>
    <row r="203" spans="14:18" x14ac:dyDescent="0.2">
      <c r="N203" s="1"/>
      <c r="R203" s="1"/>
    </row>
    <row r="204" spans="14:18" x14ac:dyDescent="0.2">
      <c r="N204" s="1"/>
      <c r="R204" s="1"/>
    </row>
    <row r="205" spans="14:18" x14ac:dyDescent="0.2">
      <c r="N205" s="1"/>
      <c r="R205" s="1"/>
    </row>
    <row r="206" spans="14:18" x14ac:dyDescent="0.2">
      <c r="N206" s="1"/>
      <c r="R206" s="1"/>
    </row>
    <row r="207" spans="14:18" x14ac:dyDescent="0.2">
      <c r="N207" s="1"/>
      <c r="R207" s="1"/>
    </row>
    <row r="208" spans="14:18" x14ac:dyDescent="0.2">
      <c r="N208" s="1"/>
      <c r="R208" s="1"/>
    </row>
    <row r="209" spans="14:18" x14ac:dyDescent="0.2">
      <c r="N209" s="1"/>
      <c r="R209" s="1"/>
    </row>
    <row r="210" spans="14:18" x14ac:dyDescent="0.2">
      <c r="N210" s="1"/>
      <c r="R210" s="1"/>
    </row>
    <row r="211" spans="14:18" x14ac:dyDescent="0.2">
      <c r="N211" s="1"/>
      <c r="R211" s="1"/>
    </row>
    <row r="212" spans="14:18" x14ac:dyDescent="0.2">
      <c r="N212" s="1"/>
      <c r="R212" s="1"/>
    </row>
    <row r="213" spans="14:18" x14ac:dyDescent="0.2">
      <c r="N213" s="1"/>
      <c r="R213" s="1"/>
    </row>
    <row r="214" spans="14:18" x14ac:dyDescent="0.2">
      <c r="N214" s="1"/>
      <c r="R214" s="1"/>
    </row>
    <row r="215" spans="14:18" x14ac:dyDescent="0.2">
      <c r="N215" s="1"/>
      <c r="R215" s="1"/>
    </row>
    <row r="216" spans="14:18" x14ac:dyDescent="0.2">
      <c r="N216" s="1"/>
      <c r="R216" s="1"/>
    </row>
    <row r="217" spans="14:18" x14ac:dyDescent="0.2">
      <c r="N217" s="1"/>
      <c r="R217" s="1"/>
    </row>
    <row r="218" spans="14:18" x14ac:dyDescent="0.2">
      <c r="N218" s="1"/>
      <c r="R218" s="1"/>
    </row>
    <row r="219" spans="14:18" x14ac:dyDescent="0.2">
      <c r="N219" s="1"/>
      <c r="R219" s="1"/>
    </row>
    <row r="220" spans="14:18" x14ac:dyDescent="0.2">
      <c r="N220" s="1"/>
      <c r="R220" s="1"/>
    </row>
    <row r="221" spans="14:18" x14ac:dyDescent="0.2">
      <c r="N221" s="1"/>
      <c r="R221" s="1"/>
    </row>
    <row r="222" spans="14:18" x14ac:dyDescent="0.2">
      <c r="N222" s="1"/>
      <c r="R222" s="1"/>
    </row>
    <row r="223" spans="14:18" x14ac:dyDescent="0.2">
      <c r="N223" s="1"/>
      <c r="R223" s="1"/>
    </row>
    <row r="224" spans="14:18" x14ac:dyDescent="0.2">
      <c r="N224" s="1"/>
      <c r="R224" s="1"/>
    </row>
    <row r="225" spans="14:18" x14ac:dyDescent="0.2">
      <c r="N225" s="1"/>
      <c r="R225" s="1"/>
    </row>
    <row r="226" spans="14:18" x14ac:dyDescent="0.2">
      <c r="N226" s="1"/>
      <c r="R226" s="1"/>
    </row>
    <row r="227" spans="14:18" x14ac:dyDescent="0.2">
      <c r="N227" s="1"/>
      <c r="R227" s="1"/>
    </row>
    <row r="228" spans="14:18" x14ac:dyDescent="0.2">
      <c r="N228" s="1"/>
      <c r="R228" s="1"/>
    </row>
    <row r="229" spans="14:18" x14ac:dyDescent="0.2">
      <c r="N229" s="1"/>
      <c r="R229" s="1"/>
    </row>
    <row r="230" spans="14:18" x14ac:dyDescent="0.2">
      <c r="N230" s="1"/>
      <c r="R230" s="1"/>
    </row>
    <row r="231" spans="14:18" x14ac:dyDescent="0.2">
      <c r="N231" s="1"/>
      <c r="R231" s="1"/>
    </row>
    <row r="232" spans="14:18" x14ac:dyDescent="0.2">
      <c r="N232" s="1"/>
      <c r="R232" s="1"/>
    </row>
    <row r="233" spans="14:18" x14ac:dyDescent="0.2">
      <c r="N233" s="1"/>
      <c r="R233" s="1"/>
    </row>
    <row r="234" spans="14:18" x14ac:dyDescent="0.2">
      <c r="N234" s="1"/>
      <c r="R234" s="1"/>
    </row>
    <row r="235" spans="14:18" x14ac:dyDescent="0.2">
      <c r="N235" s="1"/>
      <c r="R235" s="1"/>
    </row>
    <row r="236" spans="14:18" x14ac:dyDescent="0.2">
      <c r="N236" s="1"/>
      <c r="R236" s="1"/>
    </row>
    <row r="237" spans="14:18" x14ac:dyDescent="0.2">
      <c r="N237" s="1"/>
      <c r="R237" s="1"/>
    </row>
    <row r="238" spans="14:18" x14ac:dyDescent="0.2">
      <c r="N238" s="1"/>
      <c r="R238" s="1"/>
    </row>
    <row r="239" spans="14:18" x14ac:dyDescent="0.2">
      <c r="N239" s="1"/>
      <c r="R239" s="1"/>
    </row>
    <row r="240" spans="14:18" x14ac:dyDescent="0.2">
      <c r="N240" s="1"/>
      <c r="R240" s="1"/>
    </row>
    <row r="241" spans="14:18" x14ac:dyDescent="0.2">
      <c r="N241" s="1"/>
      <c r="R241" s="1"/>
    </row>
    <row r="242" spans="14:18" x14ac:dyDescent="0.2">
      <c r="N242" s="1"/>
      <c r="R242" s="1"/>
    </row>
    <row r="243" spans="14:18" x14ac:dyDescent="0.2">
      <c r="N243" s="1"/>
      <c r="R243" s="1"/>
    </row>
    <row r="244" spans="14:18" x14ac:dyDescent="0.2">
      <c r="N244" s="1"/>
      <c r="R244" s="1"/>
    </row>
    <row r="245" spans="14:18" x14ac:dyDescent="0.2">
      <c r="N245" s="1"/>
      <c r="R245" s="1"/>
    </row>
    <row r="246" spans="14:18" x14ac:dyDescent="0.2">
      <c r="N246" s="1"/>
      <c r="R246" s="1"/>
    </row>
    <row r="247" spans="14:18" x14ac:dyDescent="0.2">
      <c r="N247" s="1"/>
      <c r="R247" s="1"/>
    </row>
    <row r="248" spans="14:18" x14ac:dyDescent="0.2">
      <c r="N248" s="1"/>
      <c r="R248" s="1"/>
    </row>
    <row r="249" spans="14:18" x14ac:dyDescent="0.2">
      <c r="N249" s="1"/>
      <c r="R249" s="1"/>
    </row>
    <row r="250" spans="14:18" x14ac:dyDescent="0.2">
      <c r="N250" s="1"/>
      <c r="R250" s="1"/>
    </row>
    <row r="251" spans="14:18" x14ac:dyDescent="0.2">
      <c r="N251" s="1"/>
      <c r="R251" s="1"/>
    </row>
    <row r="252" spans="14:18" x14ac:dyDescent="0.2">
      <c r="N252" s="1"/>
      <c r="R252" s="1"/>
    </row>
    <row r="253" spans="14:18" x14ac:dyDescent="0.2">
      <c r="N253" s="1"/>
      <c r="R253" s="1"/>
    </row>
    <row r="254" spans="14:18" x14ac:dyDescent="0.2">
      <c r="N254" s="1"/>
      <c r="R254" s="1"/>
    </row>
    <row r="255" spans="14:18" x14ac:dyDescent="0.2">
      <c r="N255" s="1"/>
      <c r="R255" s="1"/>
    </row>
    <row r="256" spans="14:18" x14ac:dyDescent="0.2">
      <c r="N256" s="1"/>
      <c r="R256" s="1"/>
    </row>
    <row r="257" spans="14:18" x14ac:dyDescent="0.2">
      <c r="N257" s="1"/>
      <c r="R257" s="1"/>
    </row>
    <row r="258" spans="14:18" x14ac:dyDescent="0.2">
      <c r="N258" s="1"/>
      <c r="R258" s="1"/>
    </row>
    <row r="259" spans="14:18" x14ac:dyDescent="0.2">
      <c r="N259" s="1"/>
      <c r="R259" s="1"/>
    </row>
    <row r="260" spans="14:18" x14ac:dyDescent="0.2">
      <c r="N260" s="1"/>
    </row>
    <row r="261" spans="14:18" x14ac:dyDescent="0.2">
      <c r="N261" s="1"/>
    </row>
    <row r="262" spans="14:18" x14ac:dyDescent="0.2">
      <c r="N262" s="1"/>
    </row>
    <row r="263" spans="14:18" x14ac:dyDescent="0.2">
      <c r="N263" s="1"/>
    </row>
    <row r="264" spans="14:18" x14ac:dyDescent="0.2">
      <c r="N264" s="1"/>
    </row>
    <row r="265" spans="14:18" x14ac:dyDescent="0.2">
      <c r="N265" s="1"/>
    </row>
    <row r="266" spans="14:18" x14ac:dyDescent="0.2">
      <c r="N266" s="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2A3DD-F548-4EA1-9C49-53449BD37271}">
  <dimension ref="A1:X54"/>
  <sheetViews>
    <sheetView workbookViewId="0">
      <selection activeCell="E2" sqref="E2"/>
    </sheetView>
  </sheetViews>
  <sheetFormatPr baseColWidth="10" defaultColWidth="8.83203125" defaultRowHeight="15" x14ac:dyDescent="0.2"/>
  <cols>
    <col min="1" max="1" width="12.1640625" customWidth="1"/>
    <col min="3" max="3" width="9.5" bestFit="1" customWidth="1"/>
    <col min="5" max="5" width="17.1640625" customWidth="1"/>
    <col min="6" max="6" width="18.1640625" customWidth="1"/>
    <col min="7" max="7" width="15.6640625" customWidth="1"/>
    <col min="8" max="8" width="14.83203125" bestFit="1" customWidth="1"/>
    <col min="10" max="10" width="18.83203125" bestFit="1" customWidth="1"/>
    <col min="11" max="11" width="18.6640625" bestFit="1" customWidth="1"/>
    <col min="12" max="12" width="21" bestFit="1" customWidth="1"/>
    <col min="13" max="13" width="15.5" customWidth="1"/>
    <col min="16" max="16" width="16.5" customWidth="1"/>
    <col min="17" max="17" width="21.33203125" customWidth="1"/>
    <col min="18" max="18" width="15.33203125" customWidth="1"/>
    <col min="23" max="23" width="14.1640625" bestFit="1" customWidth="1"/>
    <col min="24" max="24" width="16.83203125" bestFit="1" customWidth="1"/>
  </cols>
  <sheetData>
    <row r="1" spans="1:24" ht="16" thickBot="1" x14ac:dyDescent="0.25">
      <c r="A1" s="19" t="s">
        <v>49</v>
      </c>
      <c r="B1" s="19" t="s">
        <v>20</v>
      </c>
      <c r="C1" s="19" t="s">
        <v>50</v>
      </c>
      <c r="D1" s="19" t="s">
        <v>16</v>
      </c>
      <c r="E1" s="19" t="s">
        <v>51</v>
      </c>
      <c r="F1" s="19" t="s">
        <v>24</v>
      </c>
      <c r="G1" s="19" t="s">
        <v>52</v>
      </c>
      <c r="H1" s="19" t="s">
        <v>53</v>
      </c>
      <c r="I1" s="19" t="s">
        <v>31</v>
      </c>
      <c r="J1" s="19" t="s">
        <v>61</v>
      </c>
      <c r="K1" s="19" t="s">
        <v>60</v>
      </c>
      <c r="L1" s="19" t="s">
        <v>62</v>
      </c>
      <c r="M1" s="19" t="s">
        <v>17</v>
      </c>
      <c r="N1" s="19" t="s">
        <v>46</v>
      </c>
      <c r="O1" s="19" t="s">
        <v>47</v>
      </c>
      <c r="P1" s="19" t="s">
        <v>54</v>
      </c>
      <c r="Q1" s="19" t="s">
        <v>38</v>
      </c>
      <c r="R1" s="19" t="s">
        <v>39</v>
      </c>
      <c r="S1" s="19" t="s">
        <v>40</v>
      </c>
      <c r="T1" s="19" t="s">
        <v>41</v>
      </c>
      <c r="U1" s="19" t="s">
        <v>48</v>
      </c>
      <c r="V1" s="19" t="s">
        <v>18</v>
      </c>
      <c r="W1" s="19" t="s">
        <v>55</v>
      </c>
      <c r="X1" s="19" t="s">
        <v>63</v>
      </c>
    </row>
    <row r="2" spans="1:24" x14ac:dyDescent="0.2">
      <c r="W2" s="1"/>
      <c r="X2" s="1"/>
    </row>
    <row r="3" spans="1:24" x14ac:dyDescent="0.2">
      <c r="W3" s="1"/>
      <c r="X3" s="1"/>
    </row>
    <row r="4" spans="1:24" x14ac:dyDescent="0.2">
      <c r="W4" s="1"/>
      <c r="X4" s="1"/>
    </row>
    <row r="5" spans="1:24" x14ac:dyDescent="0.2">
      <c r="W5" s="1"/>
      <c r="X5" s="1"/>
    </row>
    <row r="6" spans="1:24" x14ac:dyDescent="0.2">
      <c r="W6" s="1"/>
      <c r="X6" s="1"/>
    </row>
    <row r="7" spans="1:24" x14ac:dyDescent="0.2">
      <c r="W7" s="1"/>
      <c r="X7" s="1"/>
    </row>
    <row r="8" spans="1:24" x14ac:dyDescent="0.2">
      <c r="W8" s="1"/>
      <c r="X8" s="1"/>
    </row>
    <row r="9" spans="1:24" x14ac:dyDescent="0.2">
      <c r="W9" s="1"/>
      <c r="X9" s="1"/>
    </row>
    <row r="10" spans="1:24" x14ac:dyDescent="0.2">
      <c r="W10" s="1"/>
      <c r="X10" s="1"/>
    </row>
    <row r="11" spans="1:24" x14ac:dyDescent="0.2">
      <c r="W11" s="1"/>
      <c r="X11" s="1"/>
    </row>
    <row r="12" spans="1:24" x14ac:dyDescent="0.2">
      <c r="W12" s="1"/>
      <c r="X12" s="1"/>
    </row>
    <row r="13" spans="1:24" x14ac:dyDescent="0.2">
      <c r="W13" s="1"/>
      <c r="X13" s="1"/>
    </row>
    <row r="14" spans="1:24" x14ac:dyDescent="0.2">
      <c r="W14" s="1"/>
      <c r="X14" s="1"/>
    </row>
    <row r="15" spans="1:24" x14ac:dyDescent="0.2">
      <c r="W15" s="1"/>
      <c r="X15" s="1"/>
    </row>
    <row r="16" spans="1:24" x14ac:dyDescent="0.2">
      <c r="W16" s="1"/>
      <c r="X16" s="1"/>
    </row>
    <row r="17" spans="23:24" x14ac:dyDescent="0.2">
      <c r="W17" s="1"/>
      <c r="X17" s="1"/>
    </row>
    <row r="18" spans="23:24" x14ac:dyDescent="0.2">
      <c r="W18" s="1"/>
      <c r="X18" s="1"/>
    </row>
    <row r="19" spans="23:24" x14ac:dyDescent="0.2">
      <c r="W19" s="1"/>
      <c r="X19" s="1"/>
    </row>
    <row r="20" spans="23:24" x14ac:dyDescent="0.2">
      <c r="W20" s="1"/>
      <c r="X20" s="1"/>
    </row>
    <row r="21" spans="23:24" x14ac:dyDescent="0.2">
      <c r="W21" s="1"/>
      <c r="X21" s="1"/>
    </row>
    <row r="22" spans="23:24" x14ac:dyDescent="0.2">
      <c r="W22" s="1"/>
      <c r="X22" s="1"/>
    </row>
    <row r="23" spans="23:24" x14ac:dyDescent="0.2">
      <c r="W23" s="1"/>
      <c r="X23" s="1"/>
    </row>
    <row r="24" spans="23:24" x14ac:dyDescent="0.2">
      <c r="W24" s="1"/>
      <c r="X24" s="1"/>
    </row>
    <row r="25" spans="23:24" x14ac:dyDescent="0.2">
      <c r="W25" s="1"/>
      <c r="X25" s="1"/>
    </row>
    <row r="26" spans="23:24" x14ac:dyDescent="0.2">
      <c r="W26" s="1"/>
      <c r="X26" s="1"/>
    </row>
    <row r="27" spans="23:24" x14ac:dyDescent="0.2">
      <c r="W27" s="1"/>
      <c r="X27" s="1"/>
    </row>
    <row r="28" spans="23:24" x14ac:dyDescent="0.2">
      <c r="W28" s="1"/>
      <c r="X28" s="1"/>
    </row>
    <row r="29" spans="23:24" x14ac:dyDescent="0.2">
      <c r="W29" s="1"/>
      <c r="X29" s="1"/>
    </row>
    <row r="30" spans="23:24" x14ac:dyDescent="0.2">
      <c r="W30" s="1"/>
      <c r="X30" s="1"/>
    </row>
    <row r="31" spans="23:24" x14ac:dyDescent="0.2">
      <c r="W31" s="1"/>
      <c r="X31" s="1"/>
    </row>
    <row r="32" spans="23:24" x14ac:dyDescent="0.2">
      <c r="W32" s="1"/>
      <c r="X32" s="1"/>
    </row>
    <row r="33" spans="23:24" x14ac:dyDescent="0.2">
      <c r="W33" s="1"/>
      <c r="X33" s="1"/>
    </row>
    <row r="34" spans="23:24" x14ac:dyDescent="0.2">
      <c r="W34" s="1"/>
      <c r="X34" s="1"/>
    </row>
    <row r="35" spans="23:24" x14ac:dyDescent="0.2">
      <c r="W35" s="1"/>
      <c r="X35" s="1"/>
    </row>
    <row r="36" spans="23:24" x14ac:dyDescent="0.2">
      <c r="W36" s="1"/>
      <c r="X36" s="1"/>
    </row>
    <row r="37" spans="23:24" x14ac:dyDescent="0.2">
      <c r="W37" s="1"/>
      <c r="X37" s="1"/>
    </row>
    <row r="38" spans="23:24" x14ac:dyDescent="0.2">
      <c r="W38" s="1"/>
      <c r="X38" s="1"/>
    </row>
    <row r="39" spans="23:24" x14ac:dyDescent="0.2">
      <c r="W39" s="1"/>
      <c r="X39" s="1"/>
    </row>
    <row r="40" spans="23:24" x14ac:dyDescent="0.2">
      <c r="W40" s="1"/>
      <c r="X40" s="1"/>
    </row>
    <row r="41" spans="23:24" x14ac:dyDescent="0.2">
      <c r="W41" s="1"/>
      <c r="X41" s="1"/>
    </row>
    <row r="42" spans="23:24" x14ac:dyDescent="0.2">
      <c r="W42" s="1"/>
      <c r="X42" s="1"/>
    </row>
    <row r="43" spans="23:24" x14ac:dyDescent="0.2">
      <c r="W43" s="1"/>
      <c r="X43" s="1"/>
    </row>
    <row r="44" spans="23:24" x14ac:dyDescent="0.2">
      <c r="W44" s="1"/>
      <c r="X44" s="1"/>
    </row>
    <row r="45" spans="23:24" x14ac:dyDescent="0.2">
      <c r="W45" s="1"/>
      <c r="X45" s="1"/>
    </row>
    <row r="46" spans="23:24" x14ac:dyDescent="0.2">
      <c r="W46" s="1"/>
      <c r="X46" s="1"/>
    </row>
    <row r="47" spans="23:24" x14ac:dyDescent="0.2">
      <c r="W47" s="1"/>
      <c r="X47" s="1"/>
    </row>
    <row r="48" spans="23:24" x14ac:dyDescent="0.2">
      <c r="W48" s="1"/>
      <c r="X48" s="1"/>
    </row>
    <row r="49" spans="23:24" x14ac:dyDescent="0.2">
      <c r="W49" s="1"/>
      <c r="X49" s="1"/>
    </row>
    <row r="50" spans="23:24" x14ac:dyDescent="0.2">
      <c r="W50" s="1"/>
      <c r="X50" s="1"/>
    </row>
    <row r="51" spans="23:24" x14ac:dyDescent="0.2">
      <c r="W51" s="1"/>
      <c r="X51" s="1"/>
    </row>
    <row r="52" spans="23:24" x14ac:dyDescent="0.2">
      <c r="W52" s="1"/>
      <c r="X52" s="1"/>
    </row>
    <row r="53" spans="23:24" x14ac:dyDescent="0.2">
      <c r="W53" s="1"/>
      <c r="X53" s="1"/>
    </row>
    <row r="54" spans="23:24" x14ac:dyDescent="0.2">
      <c r="W54" s="1"/>
      <c r="X54" s="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FCE13-1A1E-46D6-985C-AA7BF6C55D09}">
  <dimension ref="A1:K1"/>
  <sheetViews>
    <sheetView workbookViewId="0">
      <selection activeCell="E5" sqref="E5"/>
    </sheetView>
  </sheetViews>
  <sheetFormatPr baseColWidth="10" defaultColWidth="8.83203125" defaultRowHeight="15" x14ac:dyDescent="0.2"/>
  <cols>
    <col min="1" max="2" width="18.6640625" customWidth="1"/>
    <col min="3" max="3" width="14.33203125" customWidth="1"/>
    <col min="7" max="7" width="20" customWidth="1"/>
    <col min="8" max="8" width="21" customWidth="1"/>
    <col min="9" max="9" width="11.83203125" customWidth="1"/>
    <col min="10" max="10" width="11.5" bestFit="1" customWidth="1"/>
    <col min="11" max="11" width="9.6640625" bestFit="1" customWidth="1"/>
  </cols>
  <sheetData>
    <row r="1" spans="1:11" ht="16" thickBot="1" x14ac:dyDescent="0.25">
      <c r="A1" s="19" t="s">
        <v>60</v>
      </c>
      <c r="B1" s="19" t="s">
        <v>61</v>
      </c>
      <c r="C1" s="19" t="s">
        <v>21</v>
      </c>
      <c r="D1" s="19" t="s">
        <v>11</v>
      </c>
      <c r="E1" s="19" t="s">
        <v>22</v>
      </c>
      <c r="F1" s="19" t="s">
        <v>23</v>
      </c>
      <c r="G1" s="19" t="s">
        <v>24</v>
      </c>
      <c r="H1" s="19" t="s">
        <v>25</v>
      </c>
      <c r="I1" s="19" t="s">
        <v>26</v>
      </c>
      <c r="J1" s="19" t="s">
        <v>27</v>
      </c>
      <c r="K1" s="19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Vetting Master</vt:lpstr>
      <vt:lpstr>Course Master</vt:lpstr>
      <vt:lpstr>HS Info</vt:lpstr>
      <vt:lpstr>ACT</vt:lpstr>
      <vt:lpstr>AP Credit</vt:lpstr>
      <vt:lpstr>SLCC Placement</vt:lpstr>
      <vt:lpstr>SLCC Student</vt:lpstr>
      <vt:lpstr>Class Export</vt:lpstr>
      <vt:lpstr>Holds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Thorn</dc:creator>
  <cp:lastModifiedBy>Brandon Kowallis</cp:lastModifiedBy>
  <dcterms:created xsi:type="dcterms:W3CDTF">2022-06-16T21:45:26Z</dcterms:created>
  <dcterms:modified xsi:type="dcterms:W3CDTF">2024-05-29T20:23:05Z</dcterms:modified>
</cp:coreProperties>
</file>